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Rekapitulace stavby" sheetId="1" r:id="rId1"/>
    <sheet name="25_11_01_00 - Vedlejší ro..." sheetId="2" r:id="rId2"/>
    <sheet name="25_11_01_01.1.1 - Jednotn..." sheetId="3" r:id="rId3"/>
    <sheet name="25_11_01_01.1.2 - Jednotn..." sheetId="4" r:id="rId4"/>
    <sheet name="25_11_01_01.1.3 - Jednotn..." sheetId="5" r:id="rId5"/>
    <sheet name="25_11_01_01.2 - SO-01.2 S..." sheetId="6" r:id="rId6"/>
    <sheet name="25_11_01_01.3 - SO-01.3 Č..." sheetId="7" r:id="rId7"/>
    <sheet name="25_11_01_01.4 - SO-01.4 D..." sheetId="8" r:id="rId8"/>
    <sheet name="25_11_01_02 - PS-01 Vystr..." sheetId="9" r:id="rId9"/>
    <sheet name="PS-01" sheetId="16" r:id="rId10"/>
    <sheet name="25_11_01_03 - PS-02 Elekt..." sheetId="10" r:id="rId11"/>
    <sheet name="ČS - El" sheetId="17" r:id="rId12"/>
    <sheet name=" kabel list" sheetId="18" r:id="rId13"/>
    <sheet name="25_11_01_04.1 - Oprava kr..." sheetId="11" r:id="rId14"/>
    <sheet name="25_11_01_04.2 - Oprava kr..." sheetId="12" r:id="rId15"/>
    <sheet name="25_11_01_04.3 - Oprava kr..." sheetId="13" r:id="rId16"/>
    <sheet name="25_11_01_04.4 - Oprava kr..." sheetId="14" r:id="rId17"/>
    <sheet name="Pokyny pro vyplnění" sheetId="15" r:id="rId18"/>
  </sheets>
  <definedNames>
    <definedName name="_xlnm._FilterDatabase" localSheetId="1" hidden="1">'25_11_01_00 - Vedlejší ro...'!$C$83:$K$116</definedName>
    <definedName name="_xlnm._FilterDatabase" localSheetId="2" hidden="1">'25_11_01_01.1.1 - Jednotn...'!$C$100:$K$563</definedName>
    <definedName name="_xlnm._FilterDatabase" localSheetId="3" hidden="1">'25_11_01_01.1.2 - Jednotn...'!$C$100:$K$519</definedName>
    <definedName name="_xlnm._FilterDatabase" localSheetId="4" hidden="1">'25_11_01_01.1.3 - Jednotn...'!$C$100:$K$454</definedName>
    <definedName name="_xlnm._FilterDatabase" localSheetId="5" hidden="1">'25_11_01_01.2 - SO-01.2 S...'!$C$94:$K$397</definedName>
    <definedName name="_xlnm._FilterDatabase" localSheetId="6" hidden="1">'25_11_01_01.3 - SO-01.3 Č...'!$C$99:$K$457</definedName>
    <definedName name="_xlnm._FilterDatabase" localSheetId="7" hidden="1">'25_11_01_01.4 - SO-01.4 D...'!$C$94:$K$414</definedName>
    <definedName name="_xlnm._FilterDatabase" localSheetId="8" hidden="1">'25_11_01_02 - PS-01 Vystr...'!$C$79:$K$83</definedName>
    <definedName name="_xlnm._FilterDatabase" localSheetId="10" hidden="1">'25_11_01_03 - PS-02 Elekt...'!$C$78:$K$81</definedName>
    <definedName name="_xlnm._FilterDatabase" localSheetId="13" hidden="1">'25_11_01_04.1 - Oprava kr...'!$C$90:$K$122</definedName>
    <definedName name="_xlnm._FilterDatabase" localSheetId="14" hidden="1">'25_11_01_04.2 - Oprava kr...'!$C$90:$K$122</definedName>
    <definedName name="_xlnm._FilterDatabase" localSheetId="15" hidden="1">'25_11_01_04.3 - Oprava kr...'!$C$90:$K$122</definedName>
    <definedName name="_xlnm._FilterDatabase" localSheetId="16" hidden="1">'25_11_01_04.4 - Oprava kr...'!$C$90:$K$122</definedName>
    <definedName name="_xlnm.Print_Titles" localSheetId="1">'25_11_01_00 - Vedlejší ro...'!$83:$83</definedName>
    <definedName name="_xlnm.Print_Titles" localSheetId="2">'25_11_01_01.1.1 - Jednotn...'!$100:$100</definedName>
    <definedName name="_xlnm.Print_Titles" localSheetId="3">'25_11_01_01.1.2 - Jednotn...'!$100:$100</definedName>
    <definedName name="_xlnm.Print_Titles" localSheetId="4">'25_11_01_01.1.3 - Jednotn...'!$100:$100</definedName>
    <definedName name="_xlnm.Print_Titles" localSheetId="5">'25_11_01_01.2 - SO-01.2 S...'!$94:$94</definedName>
    <definedName name="_xlnm.Print_Titles" localSheetId="6">'25_11_01_01.3 - SO-01.3 Č...'!$99:$99</definedName>
    <definedName name="_xlnm.Print_Titles" localSheetId="7">'25_11_01_01.4 - SO-01.4 D...'!$94:$94</definedName>
    <definedName name="_xlnm.Print_Titles" localSheetId="8">'25_11_01_02 - PS-01 Vystr...'!$79:$79</definedName>
    <definedName name="_xlnm.Print_Titles" localSheetId="10">'25_11_01_03 - PS-02 Elekt...'!$78:$78</definedName>
    <definedName name="_xlnm.Print_Titles" localSheetId="13">'25_11_01_04.1 - Oprava kr...'!$90:$90</definedName>
    <definedName name="_xlnm.Print_Titles" localSheetId="14">'25_11_01_04.2 - Oprava kr...'!$90:$90</definedName>
    <definedName name="_xlnm.Print_Titles" localSheetId="15">'25_11_01_04.3 - Oprava kr...'!$90:$90</definedName>
    <definedName name="_xlnm.Print_Titles" localSheetId="16">'25_11_01_04.4 - Oprava kr...'!$90:$90</definedName>
    <definedName name="_xlnm.Print_Titles" localSheetId="0">'Rekapitulace stavby'!$52:$52</definedName>
    <definedName name="_xlnm.Print_Area" localSheetId="1">'25_11_01_00 - Vedlejší ro...'!$C$4:$J$39,'25_11_01_00 - Vedlejší ro...'!$C$45:$J$65,'25_11_01_00 - Vedlejší ro...'!$C$71:$K$116</definedName>
    <definedName name="_xlnm.Print_Area" localSheetId="2">'25_11_01_01.1.1 - Jednotn...'!$C$4:$J$43,'25_11_01_01.1.1 - Jednotn...'!$C$49:$J$78,'25_11_01_01.1.1 - Jednotn...'!$C$84:$K$563</definedName>
    <definedName name="_xlnm.Print_Area" localSheetId="3">'25_11_01_01.1.2 - Jednotn...'!$C$4:$J$43,'25_11_01_01.1.2 - Jednotn...'!$C$49:$J$78,'25_11_01_01.1.2 - Jednotn...'!$C$84:$K$519</definedName>
    <definedName name="_xlnm.Print_Area" localSheetId="4">'25_11_01_01.1.3 - Jednotn...'!$C$4:$J$43,'25_11_01_01.1.3 - Jednotn...'!$C$49:$J$78,'25_11_01_01.1.3 - Jednotn...'!$C$84:$K$454</definedName>
    <definedName name="_xlnm.Print_Area" localSheetId="5">'25_11_01_01.2 - SO-01.2 S...'!$C$4:$J$41,'25_11_01_01.2 - SO-01.2 S...'!$C$47:$J$74,'25_11_01_01.2 - SO-01.2 S...'!$C$80:$K$397</definedName>
    <definedName name="_xlnm.Print_Area" localSheetId="6">'25_11_01_01.3 - SO-01.3 Č...'!$C$4:$J$41,'25_11_01_01.3 - SO-01.3 Č...'!$C$47:$J$79,'25_11_01_01.3 - SO-01.3 Č...'!$C$85:$K$457</definedName>
    <definedName name="_xlnm.Print_Area" localSheetId="7">'25_11_01_01.4 - SO-01.4 D...'!$C$4:$J$41,'25_11_01_01.4 - SO-01.4 D...'!$C$47:$J$74,'25_11_01_01.4 - SO-01.4 D...'!$C$80:$K$414</definedName>
    <definedName name="_xlnm.Print_Area" localSheetId="8">'25_11_01_02 - PS-01 Vystr...'!$C$4:$J$39,'25_11_01_02 - PS-01 Vystr...'!$C$45:$J$61,'25_11_01_02 - PS-01 Vystr...'!$C$67:$K$83</definedName>
    <definedName name="_xlnm.Print_Area" localSheetId="10">'25_11_01_03 - PS-02 Elekt...'!$C$4:$J$39,'25_11_01_03 - PS-02 Elekt...'!$C$45:$J$60,'25_11_01_03 - PS-02 Elekt...'!$C$66:$K$81</definedName>
    <definedName name="_xlnm.Print_Area" localSheetId="13">'25_11_01_04.1 - Oprava kr...'!$C$4:$J$41,'25_11_01_04.1 - Oprava kr...'!$C$47:$J$70,'25_11_01_04.1 - Oprava kr...'!$C$76:$K$122</definedName>
    <definedName name="_xlnm.Print_Area" localSheetId="14">'25_11_01_04.2 - Oprava kr...'!$C$4:$J$41,'25_11_01_04.2 - Oprava kr...'!$C$47:$J$70,'25_11_01_04.2 - Oprava kr...'!$C$76:$K$122</definedName>
    <definedName name="_xlnm.Print_Area" localSheetId="15">'25_11_01_04.3 - Oprava kr...'!$C$4:$J$41,'25_11_01_04.3 - Oprava kr...'!$C$47:$J$70,'25_11_01_04.3 - Oprava kr...'!$C$76:$K$122</definedName>
    <definedName name="_xlnm.Print_Area" localSheetId="16">'25_11_01_04.4 - Oprava kr...'!$C$4:$J$41,'25_11_01_04.4 - Oprava kr...'!$C$47:$J$70,'25_11_01_04.4 - Oprava kr...'!$C$76:$K$122</definedName>
    <definedName name="_xlnm.Print_Area" localSheetId="17">'Pokyny pro vyplnění'!$B$2:$K$71,'Pokyny pro vyplnění'!$B$74:$K$118,'Pokyny pro vyplnění'!$B$121:$K$161,'Pokyny pro vyplnění'!$B$164:$K$219</definedName>
    <definedName name="_xlnm.Print_Area" localSheetId="9">'PS-01'!$A$1:$H$43</definedName>
    <definedName name="_xlnm.Print_Area" localSheetId="0">'Rekapitulace stavby'!$D$4:$AO$36,'Rekapitulace stavby'!$C$42:$AQ$71</definedName>
  </definedNames>
  <calcPr calcId="145621"/>
</workbook>
</file>

<file path=xl/calcChain.xml><?xml version="1.0" encoding="utf-8"?>
<calcChain xmlns="http://schemas.openxmlformats.org/spreadsheetml/2006/main">
  <c r="G73" i="17" l="1"/>
  <c r="G109" i="17"/>
  <c r="G108" i="17"/>
  <c r="G107" i="17"/>
  <c r="G106" i="17"/>
  <c r="G104" i="17"/>
  <c r="G103" i="17"/>
  <c r="G102" i="17"/>
  <c r="G101" i="17"/>
  <c r="G100" i="17"/>
  <c r="G99" i="17"/>
  <c r="G94" i="17"/>
  <c r="G93" i="17"/>
  <c r="G92" i="17"/>
  <c r="G91" i="17"/>
  <c r="G90" i="17"/>
  <c r="G89" i="17"/>
  <c r="G85" i="17"/>
  <c r="G84" i="17"/>
  <c r="G83" i="17"/>
  <c r="G82" i="17"/>
  <c r="G81" i="17"/>
  <c r="G80" i="17"/>
  <c r="G76" i="17"/>
  <c r="G75" i="17"/>
  <c r="G74" i="17"/>
  <c r="G69" i="17"/>
  <c r="G68" i="17"/>
  <c r="G67" i="17"/>
  <c r="G66" i="17"/>
  <c r="G65" i="17"/>
  <c r="G64" i="17"/>
  <c r="G63" i="17"/>
  <c r="G59" i="17"/>
  <c r="G58" i="17"/>
  <c r="G57" i="17"/>
  <c r="G56" i="17"/>
  <c r="G54" i="17"/>
  <c r="G53" i="17"/>
  <c r="G52" i="17"/>
  <c r="G51" i="17"/>
  <c r="G50" i="17"/>
  <c r="G49" i="17"/>
  <c r="G47" i="17"/>
  <c r="G46" i="17"/>
  <c r="G45" i="17"/>
  <c r="G44" i="17"/>
  <c r="G43" i="17"/>
  <c r="G42" i="17"/>
  <c r="G41" i="17"/>
  <c r="G40" i="17"/>
  <c r="G39" i="17"/>
  <c r="G37" i="17"/>
  <c r="G36" i="17"/>
  <c r="G34" i="17"/>
  <c r="G8" i="17"/>
  <c r="F37" i="16"/>
  <c r="F38" i="16"/>
  <c r="F39" i="16"/>
  <c r="F40" i="16"/>
  <c r="F41" i="16"/>
  <c r="F42" i="16"/>
  <c r="F36" i="16"/>
  <c r="F32" i="16"/>
  <c r="F31" i="16"/>
  <c r="F30" i="16"/>
  <c r="F29" i="16"/>
  <c r="F28" i="16"/>
  <c r="F27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E7" i="16"/>
  <c r="G111" i="17" l="1"/>
  <c r="I80" i="10" s="1"/>
  <c r="F46" i="16"/>
  <c r="I82" i="9" s="1"/>
  <c r="J39" i="14"/>
  <c r="J38" i="14"/>
  <c r="AY70" i="1" s="1"/>
  <c r="J37" i="14"/>
  <c r="AX70" i="1"/>
  <c r="BI121" i="14"/>
  <c r="BH121" i="14"/>
  <c r="BG121" i="14"/>
  <c r="BF121" i="14"/>
  <c r="T121" i="14"/>
  <c r="T120" i="14" s="1"/>
  <c r="R121" i="14"/>
  <c r="R120" i="14" s="1"/>
  <c r="P121" i="14"/>
  <c r="P120" i="14"/>
  <c r="BI116" i="14"/>
  <c r="BH116" i="14"/>
  <c r="BG116" i="14"/>
  <c r="BF116" i="14"/>
  <c r="T116" i="14"/>
  <c r="R116" i="14"/>
  <c r="P116" i="14"/>
  <c r="BI112" i="14"/>
  <c r="BH112" i="14"/>
  <c r="BG112" i="14"/>
  <c r="BF112" i="14"/>
  <c r="T112" i="14"/>
  <c r="R112" i="14"/>
  <c r="P112" i="14"/>
  <c r="BI109" i="14"/>
  <c r="BH109" i="14"/>
  <c r="BG109" i="14"/>
  <c r="BF109" i="14"/>
  <c r="T109" i="14"/>
  <c r="R109" i="14"/>
  <c r="P109" i="14"/>
  <c r="BI107" i="14"/>
  <c r="BH107" i="14"/>
  <c r="BG107" i="14"/>
  <c r="BF107" i="14"/>
  <c r="T107" i="14"/>
  <c r="R107" i="14"/>
  <c r="P107" i="14"/>
  <c r="BI104" i="14"/>
  <c r="BH104" i="14"/>
  <c r="BG104" i="14"/>
  <c r="BF104" i="14"/>
  <c r="T104" i="14"/>
  <c r="T103" i="14" s="1"/>
  <c r="R104" i="14"/>
  <c r="R103" i="14" s="1"/>
  <c r="P104" i="14"/>
  <c r="P103" i="14"/>
  <c r="BI101" i="14"/>
  <c r="BH101" i="14"/>
  <c r="BG101" i="14"/>
  <c r="BF101" i="14"/>
  <c r="T101" i="14"/>
  <c r="R101" i="14"/>
  <c r="P101" i="14"/>
  <c r="BI98" i="14"/>
  <c r="BH98" i="14"/>
  <c r="BG98" i="14"/>
  <c r="BF98" i="14"/>
  <c r="T98" i="14"/>
  <c r="R98" i="14"/>
  <c r="P98" i="14"/>
  <c r="BI94" i="14"/>
  <c r="BH94" i="14"/>
  <c r="BG94" i="14"/>
  <c r="BF94" i="14"/>
  <c r="T94" i="14"/>
  <c r="T93" i="14" s="1"/>
  <c r="R94" i="14"/>
  <c r="R93" i="14" s="1"/>
  <c r="P94" i="14"/>
  <c r="P93" i="14"/>
  <c r="J87" i="14"/>
  <c r="F87" i="14"/>
  <c r="F85" i="14"/>
  <c r="E83" i="14"/>
  <c r="J58" i="14"/>
  <c r="F58" i="14"/>
  <c r="F56" i="14"/>
  <c r="E54" i="14"/>
  <c r="J26" i="14"/>
  <c r="E26" i="14"/>
  <c r="J88" i="14" s="1"/>
  <c r="J25" i="14"/>
  <c r="J20" i="14"/>
  <c r="E20" i="14"/>
  <c r="F88" i="14" s="1"/>
  <c r="J19" i="14"/>
  <c r="J14" i="14"/>
  <c r="J56" i="14" s="1"/>
  <c r="E7" i="14"/>
  <c r="E79" i="14"/>
  <c r="J39" i="13"/>
  <c r="J38" i="13"/>
  <c r="AY69" i="1" s="1"/>
  <c r="J37" i="13"/>
  <c r="AX69" i="1" s="1"/>
  <c r="BI121" i="13"/>
  <c r="BH121" i="13"/>
  <c r="BG121" i="13"/>
  <c r="BF121" i="13"/>
  <c r="T121" i="13"/>
  <c r="T120" i="13" s="1"/>
  <c r="R121" i="13"/>
  <c r="R120" i="13" s="1"/>
  <c r="P121" i="13"/>
  <c r="P120" i="13" s="1"/>
  <c r="BI116" i="13"/>
  <c r="BH116" i="13"/>
  <c r="BG116" i="13"/>
  <c r="BF116" i="13"/>
  <c r="T116" i="13"/>
  <c r="R116" i="13"/>
  <c r="P116" i="13"/>
  <c r="BI112" i="13"/>
  <c r="BH112" i="13"/>
  <c r="BG112" i="13"/>
  <c r="BF112" i="13"/>
  <c r="T112" i="13"/>
  <c r="R112" i="13"/>
  <c r="P112" i="13"/>
  <c r="BI109" i="13"/>
  <c r="BH109" i="13"/>
  <c r="BG109" i="13"/>
  <c r="BF109" i="13"/>
  <c r="T109" i="13"/>
  <c r="R109" i="13"/>
  <c r="P109" i="13"/>
  <c r="BI107" i="13"/>
  <c r="BH107" i="13"/>
  <c r="BG107" i="13"/>
  <c r="BF107" i="13"/>
  <c r="T107" i="13"/>
  <c r="R107" i="13"/>
  <c r="P107" i="13"/>
  <c r="BI104" i="13"/>
  <c r="BH104" i="13"/>
  <c r="BG104" i="13"/>
  <c r="BF104" i="13"/>
  <c r="T104" i="13"/>
  <c r="T103" i="13" s="1"/>
  <c r="R104" i="13"/>
  <c r="R103" i="13" s="1"/>
  <c r="P104" i="13"/>
  <c r="P103" i="13" s="1"/>
  <c r="BI101" i="13"/>
  <c r="BH101" i="13"/>
  <c r="BG101" i="13"/>
  <c r="BF101" i="13"/>
  <c r="T101" i="13"/>
  <c r="R101" i="13"/>
  <c r="P101" i="13"/>
  <c r="BI98" i="13"/>
  <c r="BH98" i="13"/>
  <c r="BG98" i="13"/>
  <c r="BF98" i="13"/>
  <c r="T98" i="13"/>
  <c r="R98" i="13"/>
  <c r="P98" i="13"/>
  <c r="BI94" i="13"/>
  <c r="BH94" i="13"/>
  <c r="BG94" i="13"/>
  <c r="BF94" i="13"/>
  <c r="T94" i="13"/>
  <c r="T93" i="13" s="1"/>
  <c r="R94" i="13"/>
  <c r="R93" i="13" s="1"/>
  <c r="P94" i="13"/>
  <c r="P93" i="13"/>
  <c r="J87" i="13"/>
  <c r="F87" i="13"/>
  <c r="F85" i="13"/>
  <c r="E83" i="13"/>
  <c r="J58" i="13"/>
  <c r="F58" i="13"/>
  <c r="F56" i="13"/>
  <c r="E54" i="13"/>
  <c r="J26" i="13"/>
  <c r="E26" i="13"/>
  <c r="J59" i="13" s="1"/>
  <c r="J25" i="13"/>
  <c r="J20" i="13"/>
  <c r="E20" i="13"/>
  <c r="F59" i="13" s="1"/>
  <c r="J19" i="13"/>
  <c r="J14" i="13"/>
  <c r="J85" i="13" s="1"/>
  <c r="E7" i="13"/>
  <c r="E50" i="13" s="1"/>
  <c r="J39" i="12"/>
  <c r="J38" i="12"/>
  <c r="AY68" i="1"/>
  <c r="J37" i="12"/>
  <c r="AX68" i="1"/>
  <c r="BI121" i="12"/>
  <c r="BH121" i="12"/>
  <c r="BG121" i="12"/>
  <c r="BF121" i="12"/>
  <c r="T121" i="12"/>
  <c r="T120" i="12"/>
  <c r="R121" i="12"/>
  <c r="R120" i="12"/>
  <c r="P121" i="12"/>
  <c r="P120" i="12" s="1"/>
  <c r="BI116" i="12"/>
  <c r="BH116" i="12"/>
  <c r="BG116" i="12"/>
  <c r="BF116" i="12"/>
  <c r="T116" i="12"/>
  <c r="R116" i="12"/>
  <c r="P116" i="12"/>
  <c r="BI112" i="12"/>
  <c r="BH112" i="12"/>
  <c r="BG112" i="12"/>
  <c r="BF112" i="12"/>
  <c r="T112" i="12"/>
  <c r="R112" i="12"/>
  <c r="P112" i="12"/>
  <c r="BI109" i="12"/>
  <c r="BH109" i="12"/>
  <c r="BG109" i="12"/>
  <c r="BF109" i="12"/>
  <c r="T109" i="12"/>
  <c r="R109" i="12"/>
  <c r="P109" i="12"/>
  <c r="BI107" i="12"/>
  <c r="BH107" i="12"/>
  <c r="BG107" i="12"/>
  <c r="BF107" i="12"/>
  <c r="T107" i="12"/>
  <c r="R107" i="12"/>
  <c r="P107" i="12"/>
  <c r="BI104" i="12"/>
  <c r="BH104" i="12"/>
  <c r="BG104" i="12"/>
  <c r="BF104" i="12"/>
  <c r="T104" i="12"/>
  <c r="T103" i="12" s="1"/>
  <c r="R104" i="12"/>
  <c r="R103" i="12"/>
  <c r="P104" i="12"/>
  <c r="P103" i="12"/>
  <c r="BI101" i="12"/>
  <c r="BH101" i="12"/>
  <c r="BG101" i="12"/>
  <c r="BF101" i="12"/>
  <c r="T101" i="12"/>
  <c r="R101" i="12"/>
  <c r="P101" i="12"/>
  <c r="BI98" i="12"/>
  <c r="BH98" i="12"/>
  <c r="BG98" i="12"/>
  <c r="BF98" i="12"/>
  <c r="T98" i="12"/>
  <c r="R98" i="12"/>
  <c r="P98" i="12"/>
  <c r="BI94" i="12"/>
  <c r="BH94" i="12"/>
  <c r="BG94" i="12"/>
  <c r="BF94" i="12"/>
  <c r="T94" i="12"/>
  <c r="T93" i="12" s="1"/>
  <c r="R94" i="12"/>
  <c r="R93" i="12"/>
  <c r="P94" i="12"/>
  <c r="P93" i="12"/>
  <c r="J87" i="12"/>
  <c r="F87" i="12"/>
  <c r="F85" i="12"/>
  <c r="E83" i="12"/>
  <c r="J58" i="12"/>
  <c r="F58" i="12"/>
  <c r="F56" i="12"/>
  <c r="E54" i="12"/>
  <c r="J26" i="12"/>
  <c r="E26" i="12"/>
  <c r="J88" i="12" s="1"/>
  <c r="J25" i="12"/>
  <c r="J20" i="12"/>
  <c r="E20" i="12"/>
  <c r="F59" i="12" s="1"/>
  <c r="J19" i="12"/>
  <c r="J14" i="12"/>
  <c r="J85" i="12"/>
  <c r="E7" i="12"/>
  <c r="E50" i="12" s="1"/>
  <c r="J39" i="11"/>
  <c r="J38" i="11"/>
  <c r="AY67" i="1" s="1"/>
  <c r="J37" i="11"/>
  <c r="AX67" i="1" s="1"/>
  <c r="BI121" i="11"/>
  <c r="BH121" i="11"/>
  <c r="BG121" i="11"/>
  <c r="BF121" i="11"/>
  <c r="T121" i="11"/>
  <c r="T120" i="11" s="1"/>
  <c r="R121" i="11"/>
  <c r="R120" i="11" s="1"/>
  <c r="P121" i="11"/>
  <c r="P120" i="11" s="1"/>
  <c r="BI116" i="11"/>
  <c r="BH116" i="11"/>
  <c r="BG116" i="11"/>
  <c r="BF116" i="11"/>
  <c r="T116" i="11"/>
  <c r="R116" i="11"/>
  <c r="P116" i="11"/>
  <c r="BI112" i="11"/>
  <c r="BH112" i="11"/>
  <c r="BG112" i="11"/>
  <c r="BF112" i="11"/>
  <c r="T112" i="11"/>
  <c r="R112" i="11"/>
  <c r="P112" i="11"/>
  <c r="BI109" i="11"/>
  <c r="BH109" i="11"/>
  <c r="BG109" i="11"/>
  <c r="BF109" i="11"/>
  <c r="T109" i="11"/>
  <c r="R109" i="11"/>
  <c r="P109" i="11"/>
  <c r="BI107" i="11"/>
  <c r="BH107" i="11"/>
  <c r="BG107" i="11"/>
  <c r="BF107" i="11"/>
  <c r="T107" i="11"/>
  <c r="R107" i="11"/>
  <c r="P107" i="11"/>
  <c r="BI104" i="11"/>
  <c r="BH104" i="11"/>
  <c r="BG104" i="11"/>
  <c r="BF104" i="11"/>
  <c r="T104" i="11"/>
  <c r="T103" i="11" s="1"/>
  <c r="R104" i="11"/>
  <c r="R103" i="11" s="1"/>
  <c r="P104" i="11"/>
  <c r="P103" i="11" s="1"/>
  <c r="BI101" i="11"/>
  <c r="BH101" i="11"/>
  <c r="BG101" i="11"/>
  <c r="BF101" i="11"/>
  <c r="T101" i="11"/>
  <c r="R101" i="11"/>
  <c r="P101" i="11"/>
  <c r="BI98" i="11"/>
  <c r="BH98" i="11"/>
  <c r="BG98" i="11"/>
  <c r="BF98" i="11"/>
  <c r="T98" i="11"/>
  <c r="R98" i="11"/>
  <c r="P98" i="11"/>
  <c r="BI94" i="11"/>
  <c r="BH94" i="11"/>
  <c r="BG94" i="11"/>
  <c r="BF94" i="11"/>
  <c r="T94" i="11"/>
  <c r="T93" i="11" s="1"/>
  <c r="R94" i="11"/>
  <c r="R93" i="11" s="1"/>
  <c r="P94" i="11"/>
  <c r="P93" i="11" s="1"/>
  <c r="J87" i="11"/>
  <c r="F87" i="11"/>
  <c r="F85" i="11"/>
  <c r="E83" i="11"/>
  <c r="J58" i="11"/>
  <c r="F58" i="11"/>
  <c r="F56" i="11"/>
  <c r="E54" i="11"/>
  <c r="J26" i="11"/>
  <c r="E26" i="11"/>
  <c r="J88" i="11" s="1"/>
  <c r="J25" i="11"/>
  <c r="J20" i="11"/>
  <c r="E20" i="11"/>
  <c r="F59" i="11" s="1"/>
  <c r="J19" i="11"/>
  <c r="J14" i="11"/>
  <c r="J85" i="11" s="1"/>
  <c r="E7" i="11"/>
  <c r="E50" i="11" s="1"/>
  <c r="J37" i="10"/>
  <c r="J36" i="10"/>
  <c r="AY65" i="1" s="1"/>
  <c r="J35" i="10"/>
  <c r="AX65" i="1" s="1"/>
  <c r="BI80" i="10"/>
  <c r="F37" i="10" s="1"/>
  <c r="BD65" i="1" s="1"/>
  <c r="BH80" i="10"/>
  <c r="F36" i="10" s="1"/>
  <c r="BC65" i="1" s="1"/>
  <c r="BG80" i="10"/>
  <c r="BF80" i="10"/>
  <c r="J34" i="10" s="1"/>
  <c r="AW65" i="1" s="1"/>
  <c r="T80" i="10"/>
  <c r="T79" i="10" s="1"/>
  <c r="R80" i="10"/>
  <c r="R79" i="10"/>
  <c r="P80" i="10"/>
  <c r="P79" i="10" s="1"/>
  <c r="AU65" i="1" s="1"/>
  <c r="J75" i="10"/>
  <c r="F75" i="10"/>
  <c r="F73" i="10"/>
  <c r="E71" i="10"/>
  <c r="J54" i="10"/>
  <c r="F54" i="10"/>
  <c r="F52" i="10"/>
  <c r="E50" i="10"/>
  <c r="J24" i="10"/>
  <c r="E24" i="10"/>
  <c r="J76" i="10" s="1"/>
  <c r="J23" i="10"/>
  <c r="J18" i="10"/>
  <c r="E18" i="10"/>
  <c r="F55" i="10" s="1"/>
  <c r="J17" i="10"/>
  <c r="J12" i="10"/>
  <c r="J52" i="10" s="1"/>
  <c r="E7" i="10"/>
  <c r="E69" i="10" s="1"/>
  <c r="J37" i="9"/>
  <c r="J36" i="9"/>
  <c r="AY64" i="1" s="1"/>
  <c r="J35" i="9"/>
  <c r="AX64" i="1" s="1"/>
  <c r="BI82" i="9"/>
  <c r="BH82" i="9"/>
  <c r="BG82" i="9"/>
  <c r="BF82" i="9"/>
  <c r="T82" i="9"/>
  <c r="T81" i="9" s="1"/>
  <c r="T80" i="9" s="1"/>
  <c r="R82" i="9"/>
  <c r="R81" i="9"/>
  <c r="R80" i="9" s="1"/>
  <c r="P82" i="9"/>
  <c r="P81" i="9" s="1"/>
  <c r="P80" i="9" s="1"/>
  <c r="AU64" i="1" s="1"/>
  <c r="J76" i="9"/>
  <c r="F76" i="9"/>
  <c r="F74" i="9"/>
  <c r="E72" i="9"/>
  <c r="J54" i="9"/>
  <c r="F54" i="9"/>
  <c r="F52" i="9"/>
  <c r="E50" i="9"/>
  <c r="J24" i="9"/>
  <c r="E24" i="9"/>
  <c r="J55" i="9" s="1"/>
  <c r="J23" i="9"/>
  <c r="J18" i="9"/>
  <c r="E18" i="9"/>
  <c r="F77" i="9" s="1"/>
  <c r="J17" i="9"/>
  <c r="J12" i="9"/>
  <c r="J74" i="9"/>
  <c r="E7" i="9"/>
  <c r="E70" i="9" s="1"/>
  <c r="J39" i="8"/>
  <c r="J38" i="8"/>
  <c r="AY63" i="1" s="1"/>
  <c r="J37" i="8"/>
  <c r="AX63" i="1" s="1"/>
  <c r="BI413" i="8"/>
  <c r="BH413" i="8"/>
  <c r="BG413" i="8"/>
  <c r="BF413" i="8"/>
  <c r="T413" i="8"/>
  <c r="T412" i="8" s="1"/>
  <c r="R413" i="8"/>
  <c r="R412" i="8" s="1"/>
  <c r="P413" i="8"/>
  <c r="P412" i="8" s="1"/>
  <c r="BI408" i="8"/>
  <c r="BH408" i="8"/>
  <c r="BG408" i="8"/>
  <c r="BF408" i="8"/>
  <c r="T408" i="8"/>
  <c r="R408" i="8"/>
  <c r="P408" i="8"/>
  <c r="BI406" i="8"/>
  <c r="BH406" i="8"/>
  <c r="BG406" i="8"/>
  <c r="BF406" i="8"/>
  <c r="T406" i="8"/>
  <c r="R406" i="8"/>
  <c r="P406" i="8"/>
  <c r="BI404" i="8"/>
  <c r="BH404" i="8"/>
  <c r="BG404" i="8"/>
  <c r="BF404" i="8"/>
  <c r="T404" i="8"/>
  <c r="R404" i="8"/>
  <c r="P404" i="8"/>
  <c r="BI402" i="8"/>
  <c r="BH402" i="8"/>
  <c r="BG402" i="8"/>
  <c r="BF402" i="8"/>
  <c r="T402" i="8"/>
  <c r="R402" i="8"/>
  <c r="P402" i="8"/>
  <c r="BI398" i="8"/>
  <c r="BH398" i="8"/>
  <c r="BG398" i="8"/>
  <c r="BF398" i="8"/>
  <c r="T398" i="8"/>
  <c r="R398" i="8"/>
  <c r="P398" i="8"/>
  <c r="BI395" i="8"/>
  <c r="BH395" i="8"/>
  <c r="BG395" i="8"/>
  <c r="BF395" i="8"/>
  <c r="T395" i="8"/>
  <c r="R395" i="8"/>
  <c r="P395" i="8"/>
  <c r="BI393" i="8"/>
  <c r="BH393" i="8"/>
  <c r="BG393" i="8"/>
  <c r="BF393" i="8"/>
  <c r="T393" i="8"/>
  <c r="R393" i="8"/>
  <c r="P393" i="8"/>
  <c r="BI390" i="8"/>
  <c r="BH390" i="8"/>
  <c r="BG390" i="8"/>
  <c r="BF390" i="8"/>
  <c r="T390" i="8"/>
  <c r="R390" i="8"/>
  <c r="P390" i="8"/>
  <c r="BI387" i="8"/>
  <c r="BH387" i="8"/>
  <c r="BG387" i="8"/>
  <c r="BF387" i="8"/>
  <c r="T387" i="8"/>
  <c r="R387" i="8"/>
  <c r="P387" i="8"/>
  <c r="BI384" i="8"/>
  <c r="BH384" i="8"/>
  <c r="BG384" i="8"/>
  <c r="BF384" i="8"/>
  <c r="T384" i="8"/>
  <c r="R384" i="8"/>
  <c r="P384" i="8"/>
  <c r="BI382" i="8"/>
  <c r="BH382" i="8"/>
  <c r="BG382" i="8"/>
  <c r="BF382" i="8"/>
  <c r="T382" i="8"/>
  <c r="R382" i="8"/>
  <c r="P382" i="8"/>
  <c r="BI380" i="8"/>
  <c r="BH380" i="8"/>
  <c r="BG380" i="8"/>
  <c r="BF380" i="8"/>
  <c r="T380" i="8"/>
  <c r="R380" i="8"/>
  <c r="P380" i="8"/>
  <c r="BI376" i="8"/>
  <c r="BH376" i="8"/>
  <c r="BG376" i="8"/>
  <c r="BF376" i="8"/>
  <c r="T376" i="8"/>
  <c r="R376" i="8"/>
  <c r="P376" i="8"/>
  <c r="BI373" i="8"/>
  <c r="BH373" i="8"/>
  <c r="BG373" i="8"/>
  <c r="BF373" i="8"/>
  <c r="T373" i="8"/>
  <c r="R373" i="8"/>
  <c r="P373" i="8"/>
  <c r="BI371" i="8"/>
  <c r="BH371" i="8"/>
  <c r="BG371" i="8"/>
  <c r="BF371" i="8"/>
  <c r="T371" i="8"/>
  <c r="R371" i="8"/>
  <c r="P371" i="8"/>
  <c r="BI369" i="8"/>
  <c r="BH369" i="8"/>
  <c r="BG369" i="8"/>
  <c r="BF369" i="8"/>
  <c r="T369" i="8"/>
  <c r="R369" i="8"/>
  <c r="P369" i="8"/>
  <c r="BI367" i="8"/>
  <c r="BH367" i="8"/>
  <c r="BG367" i="8"/>
  <c r="BF367" i="8"/>
  <c r="T367" i="8"/>
  <c r="R367" i="8"/>
  <c r="P367" i="8"/>
  <c r="BI365" i="8"/>
  <c r="BH365" i="8"/>
  <c r="BG365" i="8"/>
  <c r="BF365" i="8"/>
  <c r="T365" i="8"/>
  <c r="R365" i="8"/>
  <c r="P365" i="8"/>
  <c r="BI363" i="8"/>
  <c r="BH363" i="8"/>
  <c r="BG363" i="8"/>
  <c r="BF363" i="8"/>
  <c r="T363" i="8"/>
  <c r="R363" i="8"/>
  <c r="P363" i="8"/>
  <c r="BI361" i="8"/>
  <c r="BH361" i="8"/>
  <c r="BG361" i="8"/>
  <c r="BF361" i="8"/>
  <c r="T361" i="8"/>
  <c r="R361" i="8"/>
  <c r="P361" i="8"/>
  <c r="BI359" i="8"/>
  <c r="BH359" i="8"/>
  <c r="BG359" i="8"/>
  <c r="BF359" i="8"/>
  <c r="T359" i="8"/>
  <c r="R359" i="8"/>
  <c r="P359" i="8"/>
  <c r="BI357" i="8"/>
  <c r="BH357" i="8"/>
  <c r="BG357" i="8"/>
  <c r="BF357" i="8"/>
  <c r="T357" i="8"/>
  <c r="R357" i="8"/>
  <c r="P357" i="8"/>
  <c r="BI355" i="8"/>
  <c r="BH355" i="8"/>
  <c r="BG355" i="8"/>
  <c r="BF355" i="8"/>
  <c r="T355" i="8"/>
  <c r="R355" i="8"/>
  <c r="P355" i="8"/>
  <c r="BI353" i="8"/>
  <c r="BH353" i="8"/>
  <c r="BG353" i="8"/>
  <c r="BF353" i="8"/>
  <c r="T353" i="8"/>
  <c r="R353" i="8"/>
  <c r="P353" i="8"/>
  <c r="BI351" i="8"/>
  <c r="BH351" i="8"/>
  <c r="BG351" i="8"/>
  <c r="BF351" i="8"/>
  <c r="T351" i="8"/>
  <c r="R351" i="8"/>
  <c r="P351" i="8"/>
  <c r="BI349" i="8"/>
  <c r="BH349" i="8"/>
  <c r="BG349" i="8"/>
  <c r="BF349" i="8"/>
  <c r="T349" i="8"/>
  <c r="R349" i="8"/>
  <c r="P349" i="8"/>
  <c r="BI347" i="8"/>
  <c r="BH347" i="8"/>
  <c r="BG347" i="8"/>
  <c r="BF347" i="8"/>
  <c r="T347" i="8"/>
  <c r="R347" i="8"/>
  <c r="P347" i="8"/>
  <c r="BI345" i="8"/>
  <c r="BH345" i="8"/>
  <c r="BG345" i="8"/>
  <c r="BF345" i="8"/>
  <c r="T345" i="8"/>
  <c r="R345" i="8"/>
  <c r="P345" i="8"/>
  <c r="BI343" i="8"/>
  <c r="BH343" i="8"/>
  <c r="BG343" i="8"/>
  <c r="BF343" i="8"/>
  <c r="T343" i="8"/>
  <c r="R343" i="8"/>
  <c r="P343" i="8"/>
  <c r="BI341" i="8"/>
  <c r="BH341" i="8"/>
  <c r="BG341" i="8"/>
  <c r="BF341" i="8"/>
  <c r="T341" i="8"/>
  <c r="R341" i="8"/>
  <c r="P341" i="8"/>
  <c r="BI339" i="8"/>
  <c r="BH339" i="8"/>
  <c r="BG339" i="8"/>
  <c r="BF339" i="8"/>
  <c r="T339" i="8"/>
  <c r="R339" i="8"/>
  <c r="P339" i="8"/>
  <c r="BI337" i="8"/>
  <c r="BH337" i="8"/>
  <c r="BG337" i="8"/>
  <c r="BF337" i="8"/>
  <c r="T337" i="8"/>
  <c r="R337" i="8"/>
  <c r="P337" i="8"/>
  <c r="BI335" i="8"/>
  <c r="BH335" i="8"/>
  <c r="BG335" i="8"/>
  <c r="BF335" i="8"/>
  <c r="T335" i="8"/>
  <c r="R335" i="8"/>
  <c r="P335" i="8"/>
  <c r="BI332" i="8"/>
  <c r="BH332" i="8"/>
  <c r="BG332" i="8"/>
  <c r="BF332" i="8"/>
  <c r="T332" i="8"/>
  <c r="R332" i="8"/>
  <c r="P332" i="8"/>
  <c r="BI330" i="8"/>
  <c r="BH330" i="8"/>
  <c r="BG330" i="8"/>
  <c r="BF330" i="8"/>
  <c r="T330" i="8"/>
  <c r="R330" i="8"/>
  <c r="P330" i="8"/>
  <c r="BI327" i="8"/>
  <c r="BH327" i="8"/>
  <c r="BG327" i="8"/>
  <c r="BF327" i="8"/>
  <c r="T327" i="8"/>
  <c r="R327" i="8"/>
  <c r="P327" i="8"/>
  <c r="BI325" i="8"/>
  <c r="BH325" i="8"/>
  <c r="BG325" i="8"/>
  <c r="BF325" i="8"/>
  <c r="T325" i="8"/>
  <c r="R325" i="8"/>
  <c r="P325" i="8"/>
  <c r="BI323" i="8"/>
  <c r="BH323" i="8"/>
  <c r="BG323" i="8"/>
  <c r="BF323" i="8"/>
  <c r="T323" i="8"/>
  <c r="R323" i="8"/>
  <c r="P323" i="8"/>
  <c r="BI321" i="8"/>
  <c r="BH321" i="8"/>
  <c r="BG321" i="8"/>
  <c r="BF321" i="8"/>
  <c r="T321" i="8"/>
  <c r="R321" i="8"/>
  <c r="P321" i="8"/>
  <c r="BI318" i="8"/>
  <c r="BH318" i="8"/>
  <c r="BG318" i="8"/>
  <c r="BF318" i="8"/>
  <c r="T318" i="8"/>
  <c r="R318" i="8"/>
  <c r="P318" i="8"/>
  <c r="BI315" i="8"/>
  <c r="BH315" i="8"/>
  <c r="BG315" i="8"/>
  <c r="BF315" i="8"/>
  <c r="T315" i="8"/>
  <c r="R315" i="8"/>
  <c r="P315" i="8"/>
  <c r="BI313" i="8"/>
  <c r="BH313" i="8"/>
  <c r="BG313" i="8"/>
  <c r="BF313" i="8"/>
  <c r="T313" i="8"/>
  <c r="R313" i="8"/>
  <c r="P313" i="8"/>
  <c r="BI311" i="8"/>
  <c r="BH311" i="8"/>
  <c r="BG311" i="8"/>
  <c r="BF311" i="8"/>
  <c r="T311" i="8"/>
  <c r="R311" i="8"/>
  <c r="P311" i="8"/>
  <c r="BI309" i="8"/>
  <c r="BH309" i="8"/>
  <c r="BG309" i="8"/>
  <c r="BF309" i="8"/>
  <c r="T309" i="8"/>
  <c r="R309" i="8"/>
  <c r="P309" i="8"/>
  <c r="BI307" i="8"/>
  <c r="BH307" i="8"/>
  <c r="BG307" i="8"/>
  <c r="BF307" i="8"/>
  <c r="T307" i="8"/>
  <c r="R307" i="8"/>
  <c r="P307" i="8"/>
  <c r="BI305" i="8"/>
  <c r="BH305" i="8"/>
  <c r="BG305" i="8"/>
  <c r="BF305" i="8"/>
  <c r="T305" i="8"/>
  <c r="R305" i="8"/>
  <c r="P305" i="8"/>
  <c r="BI303" i="8"/>
  <c r="BH303" i="8"/>
  <c r="BG303" i="8"/>
  <c r="BF303" i="8"/>
  <c r="T303" i="8"/>
  <c r="R303" i="8"/>
  <c r="P303" i="8"/>
  <c r="BI300" i="8"/>
  <c r="BH300" i="8"/>
  <c r="BG300" i="8"/>
  <c r="BF300" i="8"/>
  <c r="T300" i="8"/>
  <c r="R300" i="8"/>
  <c r="P300" i="8"/>
  <c r="BI298" i="8"/>
  <c r="BH298" i="8"/>
  <c r="BG298" i="8"/>
  <c r="BF298" i="8"/>
  <c r="T298" i="8"/>
  <c r="R298" i="8"/>
  <c r="P298" i="8"/>
  <c r="BI295" i="8"/>
  <c r="BH295" i="8"/>
  <c r="BG295" i="8"/>
  <c r="BF295" i="8"/>
  <c r="T295" i="8"/>
  <c r="R295" i="8"/>
  <c r="P295" i="8"/>
  <c r="BI293" i="8"/>
  <c r="BH293" i="8"/>
  <c r="BG293" i="8"/>
  <c r="BF293" i="8"/>
  <c r="T293" i="8"/>
  <c r="R293" i="8"/>
  <c r="P293" i="8"/>
  <c r="BI291" i="8"/>
  <c r="BH291" i="8"/>
  <c r="BG291" i="8"/>
  <c r="BF291" i="8"/>
  <c r="T291" i="8"/>
  <c r="R291" i="8"/>
  <c r="P291" i="8"/>
  <c r="BI289" i="8"/>
  <c r="BH289" i="8"/>
  <c r="BG289" i="8"/>
  <c r="BF289" i="8"/>
  <c r="T289" i="8"/>
  <c r="R289" i="8"/>
  <c r="P289" i="8"/>
  <c r="BI286" i="8"/>
  <c r="BH286" i="8"/>
  <c r="BG286" i="8"/>
  <c r="BF286" i="8"/>
  <c r="T286" i="8"/>
  <c r="R286" i="8"/>
  <c r="P286" i="8"/>
  <c r="BI284" i="8"/>
  <c r="BH284" i="8"/>
  <c r="BG284" i="8"/>
  <c r="BF284" i="8"/>
  <c r="T284" i="8"/>
  <c r="R284" i="8"/>
  <c r="P284" i="8"/>
  <c r="BI281" i="8"/>
  <c r="BH281" i="8"/>
  <c r="BG281" i="8"/>
  <c r="BF281" i="8"/>
  <c r="T281" i="8"/>
  <c r="R281" i="8"/>
  <c r="P281" i="8"/>
  <c r="BI278" i="8"/>
  <c r="BH278" i="8"/>
  <c r="BG278" i="8"/>
  <c r="BF278" i="8"/>
  <c r="T278" i="8"/>
  <c r="R278" i="8"/>
  <c r="P278" i="8"/>
  <c r="BI277" i="8"/>
  <c r="BH277" i="8"/>
  <c r="BG277" i="8"/>
  <c r="BF277" i="8"/>
  <c r="T277" i="8"/>
  <c r="R277" i="8"/>
  <c r="P277" i="8"/>
  <c r="BI276" i="8"/>
  <c r="BH276" i="8"/>
  <c r="BG276" i="8"/>
  <c r="BF276" i="8"/>
  <c r="T276" i="8"/>
  <c r="R276" i="8"/>
  <c r="P276" i="8"/>
  <c r="BI273" i="8"/>
  <c r="BH273" i="8"/>
  <c r="BG273" i="8"/>
  <c r="BF273" i="8"/>
  <c r="T273" i="8"/>
  <c r="R273" i="8"/>
  <c r="P273" i="8"/>
  <c r="BI271" i="8"/>
  <c r="BH271" i="8"/>
  <c r="BG271" i="8"/>
  <c r="BF271" i="8"/>
  <c r="T271" i="8"/>
  <c r="R271" i="8"/>
  <c r="P271" i="8"/>
  <c r="BI269" i="8"/>
  <c r="BH269" i="8"/>
  <c r="BG269" i="8"/>
  <c r="BF269" i="8"/>
  <c r="T269" i="8"/>
  <c r="R269" i="8"/>
  <c r="P269" i="8"/>
  <c r="BI267" i="8"/>
  <c r="BH267" i="8"/>
  <c r="BG267" i="8"/>
  <c r="BF267" i="8"/>
  <c r="T267" i="8"/>
  <c r="R267" i="8"/>
  <c r="P267" i="8"/>
  <c r="BI264" i="8"/>
  <c r="BH264" i="8"/>
  <c r="BG264" i="8"/>
  <c r="BF264" i="8"/>
  <c r="T264" i="8"/>
  <c r="R264" i="8"/>
  <c r="P264" i="8"/>
  <c r="BI259" i="8"/>
  <c r="BH259" i="8"/>
  <c r="BG259" i="8"/>
  <c r="BF259" i="8"/>
  <c r="T259" i="8"/>
  <c r="R259" i="8"/>
  <c r="P259" i="8"/>
  <c r="BI257" i="8"/>
  <c r="BH257" i="8"/>
  <c r="BG257" i="8"/>
  <c r="BF257" i="8"/>
  <c r="T257" i="8"/>
  <c r="R257" i="8"/>
  <c r="P257" i="8"/>
  <c r="BI254" i="8"/>
  <c r="BH254" i="8"/>
  <c r="BG254" i="8"/>
  <c r="BF254" i="8"/>
  <c r="T254" i="8"/>
  <c r="R254" i="8"/>
  <c r="P254" i="8"/>
  <c r="BI251" i="8"/>
  <c r="BH251" i="8"/>
  <c r="BG251" i="8"/>
  <c r="BF251" i="8"/>
  <c r="T251" i="8"/>
  <c r="R251" i="8"/>
  <c r="P251" i="8"/>
  <c r="BI249" i="8"/>
  <c r="BH249" i="8"/>
  <c r="BG249" i="8"/>
  <c r="BF249" i="8"/>
  <c r="T249" i="8"/>
  <c r="R249" i="8"/>
  <c r="P249" i="8"/>
  <c r="BI247" i="8"/>
  <c r="BH247" i="8"/>
  <c r="BG247" i="8"/>
  <c r="BF247" i="8"/>
  <c r="T247" i="8"/>
  <c r="R247" i="8"/>
  <c r="P247" i="8"/>
  <c r="BI245" i="8"/>
  <c r="BH245" i="8"/>
  <c r="BG245" i="8"/>
  <c r="BF245" i="8"/>
  <c r="T245" i="8"/>
  <c r="R245" i="8"/>
  <c r="P245" i="8"/>
  <c r="BI243" i="8"/>
  <c r="BH243" i="8"/>
  <c r="BG243" i="8"/>
  <c r="BF243" i="8"/>
  <c r="T243" i="8"/>
  <c r="R243" i="8"/>
  <c r="P243" i="8"/>
  <c r="BI240" i="8"/>
  <c r="BH240" i="8"/>
  <c r="BG240" i="8"/>
  <c r="BF240" i="8"/>
  <c r="T240" i="8"/>
  <c r="R240" i="8"/>
  <c r="P240" i="8"/>
  <c r="BI237" i="8"/>
  <c r="BH237" i="8"/>
  <c r="BG237" i="8"/>
  <c r="BF237" i="8"/>
  <c r="T237" i="8"/>
  <c r="R237" i="8"/>
  <c r="P237" i="8"/>
  <c r="BI233" i="8"/>
  <c r="BH233" i="8"/>
  <c r="BG233" i="8"/>
  <c r="BF233" i="8"/>
  <c r="T233" i="8"/>
  <c r="R233" i="8"/>
  <c r="P233" i="8"/>
  <c r="BI230" i="8"/>
  <c r="BH230" i="8"/>
  <c r="BG230" i="8"/>
  <c r="BF230" i="8"/>
  <c r="T230" i="8"/>
  <c r="R230" i="8"/>
  <c r="P230" i="8"/>
  <c r="BI225" i="8"/>
  <c r="BH225" i="8"/>
  <c r="BG225" i="8"/>
  <c r="BF225" i="8"/>
  <c r="T225" i="8"/>
  <c r="T224" i="8" s="1"/>
  <c r="R225" i="8"/>
  <c r="R224" i="8" s="1"/>
  <c r="P225" i="8"/>
  <c r="P224" i="8" s="1"/>
  <c r="BI222" i="8"/>
  <c r="BH222" i="8"/>
  <c r="BG222" i="8"/>
  <c r="BF222" i="8"/>
  <c r="T222" i="8"/>
  <c r="R222" i="8"/>
  <c r="P222" i="8"/>
  <c r="BI220" i="8"/>
  <c r="BH220" i="8"/>
  <c r="BG220" i="8"/>
  <c r="BF220" i="8"/>
  <c r="T220" i="8"/>
  <c r="R220" i="8"/>
  <c r="P220" i="8"/>
  <c r="BI218" i="8"/>
  <c r="BH218" i="8"/>
  <c r="BG218" i="8"/>
  <c r="BF218" i="8"/>
  <c r="T218" i="8"/>
  <c r="R218" i="8"/>
  <c r="P218" i="8"/>
  <c r="BI216" i="8"/>
  <c r="BH216" i="8"/>
  <c r="BG216" i="8"/>
  <c r="BF216" i="8"/>
  <c r="T216" i="8"/>
  <c r="R216" i="8"/>
  <c r="P216" i="8"/>
  <c r="BI213" i="8"/>
  <c r="BH213" i="8"/>
  <c r="BG213" i="8"/>
  <c r="BF213" i="8"/>
  <c r="T213" i="8"/>
  <c r="R213" i="8"/>
  <c r="P213" i="8"/>
  <c r="BI209" i="8"/>
  <c r="BH209" i="8"/>
  <c r="BG209" i="8"/>
  <c r="BF209" i="8"/>
  <c r="T209" i="8"/>
  <c r="R209" i="8"/>
  <c r="P209" i="8"/>
  <c r="BI204" i="8"/>
  <c r="BH204" i="8"/>
  <c r="BG204" i="8"/>
  <c r="BF204" i="8"/>
  <c r="T204" i="8"/>
  <c r="R204" i="8"/>
  <c r="P204" i="8"/>
  <c r="BI201" i="8"/>
  <c r="BH201" i="8"/>
  <c r="BG201" i="8"/>
  <c r="BF201" i="8"/>
  <c r="T201" i="8"/>
  <c r="R201" i="8"/>
  <c r="P201" i="8"/>
  <c r="BI198" i="8"/>
  <c r="BH198" i="8"/>
  <c r="BG198" i="8"/>
  <c r="BF198" i="8"/>
  <c r="T198" i="8"/>
  <c r="R198" i="8"/>
  <c r="P198" i="8"/>
  <c r="BI196" i="8"/>
  <c r="BH196" i="8"/>
  <c r="BG196" i="8"/>
  <c r="BF196" i="8"/>
  <c r="T196" i="8"/>
  <c r="R196" i="8"/>
  <c r="P196" i="8"/>
  <c r="BI194" i="8"/>
  <c r="BH194" i="8"/>
  <c r="BG194" i="8"/>
  <c r="BF194" i="8"/>
  <c r="T194" i="8"/>
  <c r="R194" i="8"/>
  <c r="P194" i="8"/>
  <c r="BI191" i="8"/>
  <c r="BH191" i="8"/>
  <c r="BG191" i="8"/>
  <c r="BF191" i="8"/>
  <c r="T191" i="8"/>
  <c r="R191" i="8"/>
  <c r="P191" i="8"/>
  <c r="BI188" i="8"/>
  <c r="BH188" i="8"/>
  <c r="BG188" i="8"/>
  <c r="BF188" i="8"/>
  <c r="T188" i="8"/>
  <c r="R188" i="8"/>
  <c r="P188" i="8"/>
  <c r="BI185" i="8"/>
  <c r="BH185" i="8"/>
  <c r="BG185" i="8"/>
  <c r="BF185" i="8"/>
  <c r="T185" i="8"/>
  <c r="R185" i="8"/>
  <c r="P185" i="8"/>
  <c r="BI178" i="8"/>
  <c r="BH178" i="8"/>
  <c r="BG178" i="8"/>
  <c r="BF178" i="8"/>
  <c r="T178" i="8"/>
  <c r="R178" i="8"/>
  <c r="P178" i="8"/>
  <c r="BI176" i="8"/>
  <c r="BH176" i="8"/>
  <c r="BG176" i="8"/>
  <c r="BF176" i="8"/>
  <c r="T176" i="8"/>
  <c r="R176" i="8"/>
  <c r="P176" i="8"/>
  <c r="BI173" i="8"/>
  <c r="BH173" i="8"/>
  <c r="BG173" i="8"/>
  <c r="BF173" i="8"/>
  <c r="T173" i="8"/>
  <c r="R173" i="8"/>
  <c r="P173" i="8"/>
  <c r="BI171" i="8"/>
  <c r="BH171" i="8"/>
  <c r="BG171" i="8"/>
  <c r="BF171" i="8"/>
  <c r="T171" i="8"/>
  <c r="R171" i="8"/>
  <c r="P171" i="8"/>
  <c r="BI168" i="8"/>
  <c r="BH168" i="8"/>
  <c r="BG168" i="8"/>
  <c r="BF168" i="8"/>
  <c r="T168" i="8"/>
  <c r="R168" i="8"/>
  <c r="P168" i="8"/>
  <c r="BI166" i="8"/>
  <c r="BH166" i="8"/>
  <c r="BG166" i="8"/>
  <c r="BF166" i="8"/>
  <c r="T166" i="8"/>
  <c r="R166" i="8"/>
  <c r="P166" i="8"/>
  <c r="BI164" i="8"/>
  <c r="BH164" i="8"/>
  <c r="BG164" i="8"/>
  <c r="BF164" i="8"/>
  <c r="T164" i="8"/>
  <c r="R164" i="8"/>
  <c r="P164" i="8"/>
  <c r="BI161" i="8"/>
  <c r="BH161" i="8"/>
  <c r="BG161" i="8"/>
  <c r="BF161" i="8"/>
  <c r="T161" i="8"/>
  <c r="R161" i="8"/>
  <c r="P161" i="8"/>
  <c r="BI158" i="8"/>
  <c r="BH158" i="8"/>
  <c r="BG158" i="8"/>
  <c r="BF158" i="8"/>
  <c r="T158" i="8"/>
  <c r="R158" i="8"/>
  <c r="P158" i="8"/>
  <c r="BI155" i="8"/>
  <c r="BH155" i="8"/>
  <c r="BG155" i="8"/>
  <c r="BF155" i="8"/>
  <c r="T155" i="8"/>
  <c r="R155" i="8"/>
  <c r="P155" i="8"/>
  <c r="BI152" i="8"/>
  <c r="BH152" i="8"/>
  <c r="BG152" i="8"/>
  <c r="BF152" i="8"/>
  <c r="T152" i="8"/>
  <c r="R152" i="8"/>
  <c r="P152" i="8"/>
  <c r="BI149" i="8"/>
  <c r="BH149" i="8"/>
  <c r="BG149" i="8"/>
  <c r="BF149" i="8"/>
  <c r="T149" i="8"/>
  <c r="R149" i="8"/>
  <c r="P149" i="8"/>
  <c r="BI146" i="8"/>
  <c r="BH146" i="8"/>
  <c r="BG146" i="8"/>
  <c r="BF146" i="8"/>
  <c r="T146" i="8"/>
  <c r="R146" i="8"/>
  <c r="P146" i="8"/>
  <c r="BI143" i="8"/>
  <c r="BH143" i="8"/>
  <c r="BG143" i="8"/>
  <c r="BF143" i="8"/>
  <c r="T143" i="8"/>
  <c r="R143" i="8"/>
  <c r="P143" i="8"/>
  <c r="BI140" i="8"/>
  <c r="BH140" i="8"/>
  <c r="BG140" i="8"/>
  <c r="BF140" i="8"/>
  <c r="T140" i="8"/>
  <c r="R140" i="8"/>
  <c r="P140" i="8"/>
  <c r="BI137" i="8"/>
  <c r="BH137" i="8"/>
  <c r="BG137" i="8"/>
  <c r="BF137" i="8"/>
  <c r="T137" i="8"/>
  <c r="R137" i="8"/>
  <c r="P137" i="8"/>
  <c r="BI134" i="8"/>
  <c r="BH134" i="8"/>
  <c r="BG134" i="8"/>
  <c r="BF134" i="8"/>
  <c r="T134" i="8"/>
  <c r="R134" i="8"/>
  <c r="P134" i="8"/>
  <c r="BI131" i="8"/>
  <c r="BH131" i="8"/>
  <c r="BG131" i="8"/>
  <c r="BF131" i="8"/>
  <c r="T131" i="8"/>
  <c r="R131" i="8"/>
  <c r="P131" i="8"/>
  <c r="BI128" i="8"/>
  <c r="BH128" i="8"/>
  <c r="BG128" i="8"/>
  <c r="BF128" i="8"/>
  <c r="T128" i="8"/>
  <c r="R128" i="8"/>
  <c r="P128" i="8"/>
  <c r="BI125" i="8"/>
  <c r="BH125" i="8"/>
  <c r="BG125" i="8"/>
  <c r="BF125" i="8"/>
  <c r="T125" i="8"/>
  <c r="R125" i="8"/>
  <c r="P125" i="8"/>
  <c r="BI122" i="8"/>
  <c r="BH122" i="8"/>
  <c r="BG122" i="8"/>
  <c r="BF122" i="8"/>
  <c r="T122" i="8"/>
  <c r="R122" i="8"/>
  <c r="P122" i="8"/>
  <c r="BI120" i="8"/>
  <c r="BH120" i="8"/>
  <c r="BG120" i="8"/>
  <c r="BF120" i="8"/>
  <c r="T120" i="8"/>
  <c r="R120" i="8"/>
  <c r="P120" i="8"/>
  <c r="BI117" i="8"/>
  <c r="BH117" i="8"/>
  <c r="BG117" i="8"/>
  <c r="BF117" i="8"/>
  <c r="T117" i="8"/>
  <c r="R117" i="8"/>
  <c r="P117" i="8"/>
  <c r="BI114" i="8"/>
  <c r="BH114" i="8"/>
  <c r="BG114" i="8"/>
  <c r="BF114" i="8"/>
  <c r="T114" i="8"/>
  <c r="R114" i="8"/>
  <c r="P114" i="8"/>
  <c r="BI111" i="8"/>
  <c r="BH111" i="8"/>
  <c r="BG111" i="8"/>
  <c r="BF111" i="8"/>
  <c r="T111" i="8"/>
  <c r="R111" i="8"/>
  <c r="P111" i="8"/>
  <c r="BI108" i="8"/>
  <c r="BH108" i="8"/>
  <c r="BG108" i="8"/>
  <c r="BF108" i="8"/>
  <c r="T108" i="8"/>
  <c r="R108" i="8"/>
  <c r="P108" i="8"/>
  <c r="BI106" i="8"/>
  <c r="BH106" i="8"/>
  <c r="BG106" i="8"/>
  <c r="BF106" i="8"/>
  <c r="T106" i="8"/>
  <c r="R106" i="8"/>
  <c r="P106" i="8"/>
  <c r="BI101" i="8"/>
  <c r="BH101" i="8"/>
  <c r="BG101" i="8"/>
  <c r="BF101" i="8"/>
  <c r="T101" i="8"/>
  <c r="R101" i="8"/>
  <c r="P101" i="8"/>
  <c r="BI98" i="8"/>
  <c r="BH98" i="8"/>
  <c r="BG98" i="8"/>
  <c r="BF98" i="8"/>
  <c r="T98" i="8"/>
  <c r="R98" i="8"/>
  <c r="P98" i="8"/>
  <c r="J91" i="8"/>
  <c r="F91" i="8"/>
  <c r="F89" i="8"/>
  <c r="E87" i="8"/>
  <c r="J58" i="8"/>
  <c r="F58" i="8"/>
  <c r="F56" i="8"/>
  <c r="E54" i="8"/>
  <c r="J26" i="8"/>
  <c r="E26" i="8"/>
  <c r="J59" i="8" s="1"/>
  <c r="J25" i="8"/>
  <c r="J20" i="8"/>
  <c r="E20" i="8"/>
  <c r="F59" i="8" s="1"/>
  <c r="J19" i="8"/>
  <c r="J14" i="8"/>
  <c r="J56" i="8" s="1"/>
  <c r="E7" i="8"/>
  <c r="E83" i="8" s="1"/>
  <c r="J39" i="7"/>
  <c r="J38" i="7"/>
  <c r="AY62" i="1" s="1"/>
  <c r="J37" i="7"/>
  <c r="AX62" i="1" s="1"/>
  <c r="BI455" i="7"/>
  <c r="BH455" i="7"/>
  <c r="BG455" i="7"/>
  <c r="BF455" i="7"/>
  <c r="T455" i="7"/>
  <c r="T454" i="7"/>
  <c r="T453" i="7" s="1"/>
  <c r="R455" i="7"/>
  <c r="R454" i="7" s="1"/>
  <c r="R453" i="7" s="1"/>
  <c r="P455" i="7"/>
  <c r="P454" i="7" s="1"/>
  <c r="P453" i="7" s="1"/>
  <c r="BI450" i="7"/>
  <c r="BH450" i="7"/>
  <c r="BG450" i="7"/>
  <c r="BF450" i="7"/>
  <c r="T450" i="7"/>
  <c r="R450" i="7"/>
  <c r="P450" i="7"/>
  <c r="BI448" i="7"/>
  <c r="BH448" i="7"/>
  <c r="BG448" i="7"/>
  <c r="BF448" i="7"/>
  <c r="T448" i="7"/>
  <c r="R448" i="7"/>
  <c r="P448" i="7"/>
  <c r="BI446" i="7"/>
  <c r="BH446" i="7"/>
  <c r="BG446" i="7"/>
  <c r="BF446" i="7"/>
  <c r="T446" i="7"/>
  <c r="R446" i="7"/>
  <c r="P446" i="7"/>
  <c r="BI443" i="7"/>
  <c r="BH443" i="7"/>
  <c r="BG443" i="7"/>
  <c r="BF443" i="7"/>
  <c r="T443" i="7"/>
  <c r="R443" i="7"/>
  <c r="P443" i="7"/>
  <c r="BI441" i="7"/>
  <c r="BH441" i="7"/>
  <c r="BG441" i="7"/>
  <c r="BF441" i="7"/>
  <c r="T441" i="7"/>
  <c r="R441" i="7"/>
  <c r="P441" i="7"/>
  <c r="BI440" i="7"/>
  <c r="BH440" i="7"/>
  <c r="BG440" i="7"/>
  <c r="BF440" i="7"/>
  <c r="T440" i="7"/>
  <c r="R440" i="7"/>
  <c r="P440" i="7"/>
  <c r="BI438" i="7"/>
  <c r="BH438" i="7"/>
  <c r="BG438" i="7"/>
  <c r="BF438" i="7"/>
  <c r="T438" i="7"/>
  <c r="R438" i="7"/>
  <c r="P438" i="7"/>
  <c r="BI437" i="7"/>
  <c r="BH437" i="7"/>
  <c r="BG437" i="7"/>
  <c r="BF437" i="7"/>
  <c r="T437" i="7"/>
  <c r="R437" i="7"/>
  <c r="P437" i="7"/>
  <c r="BI435" i="7"/>
  <c r="BH435" i="7"/>
  <c r="BG435" i="7"/>
  <c r="BF435" i="7"/>
  <c r="T435" i="7"/>
  <c r="R435" i="7"/>
  <c r="P435" i="7"/>
  <c r="BI434" i="7"/>
  <c r="BH434" i="7"/>
  <c r="BG434" i="7"/>
  <c r="BF434" i="7"/>
  <c r="T434" i="7"/>
  <c r="R434" i="7"/>
  <c r="P434" i="7"/>
  <c r="BI432" i="7"/>
  <c r="BH432" i="7"/>
  <c r="BG432" i="7"/>
  <c r="BF432" i="7"/>
  <c r="T432" i="7"/>
  <c r="R432" i="7"/>
  <c r="P432" i="7"/>
  <c r="BI430" i="7"/>
  <c r="BH430" i="7"/>
  <c r="BG430" i="7"/>
  <c r="BF430" i="7"/>
  <c r="T430" i="7"/>
  <c r="R430" i="7"/>
  <c r="P430" i="7"/>
  <c r="BI427" i="7"/>
  <c r="BH427" i="7"/>
  <c r="BG427" i="7"/>
  <c r="BF427" i="7"/>
  <c r="T427" i="7"/>
  <c r="R427" i="7"/>
  <c r="P427" i="7"/>
  <c r="BI423" i="7"/>
  <c r="BH423" i="7"/>
  <c r="BG423" i="7"/>
  <c r="BF423" i="7"/>
  <c r="T423" i="7"/>
  <c r="T422" i="7" s="1"/>
  <c r="R423" i="7"/>
  <c r="R422" i="7"/>
  <c r="P423" i="7"/>
  <c r="P422" i="7"/>
  <c r="BI418" i="7"/>
  <c r="BH418" i="7"/>
  <c r="BG418" i="7"/>
  <c r="BF418" i="7"/>
  <c r="T418" i="7"/>
  <c r="R418" i="7"/>
  <c r="P418" i="7"/>
  <c r="BI416" i="7"/>
  <c r="BH416" i="7"/>
  <c r="BG416" i="7"/>
  <c r="BF416" i="7"/>
  <c r="T416" i="7"/>
  <c r="R416" i="7"/>
  <c r="P416" i="7"/>
  <c r="BI414" i="7"/>
  <c r="BH414" i="7"/>
  <c r="BG414" i="7"/>
  <c r="BF414" i="7"/>
  <c r="T414" i="7"/>
  <c r="R414" i="7"/>
  <c r="P414" i="7"/>
  <c r="BI412" i="7"/>
  <c r="BH412" i="7"/>
  <c r="BG412" i="7"/>
  <c r="BF412" i="7"/>
  <c r="T412" i="7"/>
  <c r="R412" i="7"/>
  <c r="P412" i="7"/>
  <c r="BI408" i="7"/>
  <c r="BH408" i="7"/>
  <c r="BG408" i="7"/>
  <c r="BF408" i="7"/>
  <c r="T408" i="7"/>
  <c r="R408" i="7"/>
  <c r="P408" i="7"/>
  <c r="BI405" i="7"/>
  <c r="BH405" i="7"/>
  <c r="BG405" i="7"/>
  <c r="BF405" i="7"/>
  <c r="T405" i="7"/>
  <c r="R405" i="7"/>
  <c r="P405" i="7"/>
  <c r="BI403" i="7"/>
  <c r="BH403" i="7"/>
  <c r="BG403" i="7"/>
  <c r="BF403" i="7"/>
  <c r="T403" i="7"/>
  <c r="R403" i="7"/>
  <c r="P403" i="7"/>
  <c r="BI401" i="7"/>
  <c r="BH401" i="7"/>
  <c r="BG401" i="7"/>
  <c r="BF401" i="7"/>
  <c r="T401" i="7"/>
  <c r="R401" i="7"/>
  <c r="P401" i="7"/>
  <c r="BI400" i="7"/>
  <c r="BH400" i="7"/>
  <c r="BG400" i="7"/>
  <c r="BF400" i="7"/>
  <c r="T400" i="7"/>
  <c r="R400" i="7"/>
  <c r="P400" i="7"/>
  <c r="BI398" i="7"/>
  <c r="BH398" i="7"/>
  <c r="BG398" i="7"/>
  <c r="BF398" i="7"/>
  <c r="T398" i="7"/>
  <c r="R398" i="7"/>
  <c r="P398" i="7"/>
  <c r="BI395" i="7"/>
  <c r="BH395" i="7"/>
  <c r="BG395" i="7"/>
  <c r="BF395" i="7"/>
  <c r="T395" i="7"/>
  <c r="R395" i="7"/>
  <c r="P395" i="7"/>
  <c r="BI393" i="7"/>
  <c r="BH393" i="7"/>
  <c r="BG393" i="7"/>
  <c r="BF393" i="7"/>
  <c r="T393" i="7"/>
  <c r="R393" i="7"/>
  <c r="P393" i="7"/>
  <c r="BI391" i="7"/>
  <c r="BH391" i="7"/>
  <c r="BG391" i="7"/>
  <c r="BF391" i="7"/>
  <c r="T391" i="7"/>
  <c r="R391" i="7"/>
  <c r="P391" i="7"/>
  <c r="BI389" i="7"/>
  <c r="BH389" i="7"/>
  <c r="BG389" i="7"/>
  <c r="BF389" i="7"/>
  <c r="T389" i="7"/>
  <c r="R389" i="7"/>
  <c r="P389" i="7"/>
  <c r="BI386" i="7"/>
  <c r="BH386" i="7"/>
  <c r="BG386" i="7"/>
  <c r="BF386" i="7"/>
  <c r="T386" i="7"/>
  <c r="R386" i="7"/>
  <c r="P386" i="7"/>
  <c r="BI384" i="7"/>
  <c r="BH384" i="7"/>
  <c r="BG384" i="7"/>
  <c r="BF384" i="7"/>
  <c r="T384" i="7"/>
  <c r="R384" i="7"/>
  <c r="P384" i="7"/>
  <c r="BI382" i="7"/>
  <c r="BH382" i="7"/>
  <c r="BG382" i="7"/>
  <c r="BF382" i="7"/>
  <c r="T382" i="7"/>
  <c r="R382" i="7"/>
  <c r="P382" i="7"/>
  <c r="BI379" i="7"/>
  <c r="BH379" i="7"/>
  <c r="BG379" i="7"/>
  <c r="BF379" i="7"/>
  <c r="T379" i="7"/>
  <c r="R379" i="7"/>
  <c r="P379" i="7"/>
  <c r="BI376" i="7"/>
  <c r="BH376" i="7"/>
  <c r="BG376" i="7"/>
  <c r="BF376" i="7"/>
  <c r="T376" i="7"/>
  <c r="R376" i="7"/>
  <c r="P376" i="7"/>
  <c r="BI373" i="7"/>
  <c r="BH373" i="7"/>
  <c r="BG373" i="7"/>
  <c r="BF373" i="7"/>
  <c r="T373" i="7"/>
  <c r="R373" i="7"/>
  <c r="P373" i="7"/>
  <c r="BI371" i="7"/>
  <c r="BH371" i="7"/>
  <c r="BG371" i="7"/>
  <c r="BF371" i="7"/>
  <c r="T371" i="7"/>
  <c r="R371" i="7"/>
  <c r="P371" i="7"/>
  <c r="BI367" i="7"/>
  <c r="BH367" i="7"/>
  <c r="BG367" i="7"/>
  <c r="BF367" i="7"/>
  <c r="T367" i="7"/>
  <c r="R367" i="7"/>
  <c r="P367" i="7"/>
  <c r="BI364" i="7"/>
  <c r="BH364" i="7"/>
  <c r="BG364" i="7"/>
  <c r="BF364" i="7"/>
  <c r="T364" i="7"/>
  <c r="R364" i="7"/>
  <c r="P364" i="7"/>
  <c r="BI359" i="7"/>
  <c r="BH359" i="7"/>
  <c r="BG359" i="7"/>
  <c r="BF359" i="7"/>
  <c r="T359" i="7"/>
  <c r="R359" i="7"/>
  <c r="P359" i="7"/>
  <c r="BI357" i="7"/>
  <c r="BH357" i="7"/>
  <c r="BG357" i="7"/>
  <c r="BF357" i="7"/>
  <c r="T357" i="7"/>
  <c r="R357" i="7"/>
  <c r="P357" i="7"/>
  <c r="BI355" i="7"/>
  <c r="BH355" i="7"/>
  <c r="BG355" i="7"/>
  <c r="BF355" i="7"/>
  <c r="T355" i="7"/>
  <c r="R355" i="7"/>
  <c r="P355" i="7"/>
  <c r="BI352" i="7"/>
  <c r="BH352" i="7"/>
  <c r="BG352" i="7"/>
  <c r="BF352" i="7"/>
  <c r="T352" i="7"/>
  <c r="R352" i="7"/>
  <c r="P352" i="7"/>
  <c r="BI349" i="7"/>
  <c r="BH349" i="7"/>
  <c r="BG349" i="7"/>
  <c r="BF349" i="7"/>
  <c r="T349" i="7"/>
  <c r="R349" i="7"/>
  <c r="P349" i="7"/>
  <c r="BI347" i="7"/>
  <c r="BH347" i="7"/>
  <c r="BG347" i="7"/>
  <c r="BF347" i="7"/>
  <c r="T347" i="7"/>
  <c r="R347" i="7"/>
  <c r="P347" i="7"/>
  <c r="BI343" i="7"/>
  <c r="BH343" i="7"/>
  <c r="BG343" i="7"/>
  <c r="BF343" i="7"/>
  <c r="T343" i="7"/>
  <c r="R343" i="7"/>
  <c r="P343" i="7"/>
  <c r="BI341" i="7"/>
  <c r="BH341" i="7"/>
  <c r="BG341" i="7"/>
  <c r="BF341" i="7"/>
  <c r="T341" i="7"/>
  <c r="R341" i="7"/>
  <c r="P341" i="7"/>
  <c r="BI338" i="7"/>
  <c r="BH338" i="7"/>
  <c r="BG338" i="7"/>
  <c r="BF338" i="7"/>
  <c r="T338" i="7"/>
  <c r="R338" i="7"/>
  <c r="P338" i="7"/>
  <c r="BI336" i="7"/>
  <c r="BH336" i="7"/>
  <c r="BG336" i="7"/>
  <c r="BF336" i="7"/>
  <c r="T336" i="7"/>
  <c r="R336" i="7"/>
  <c r="P336" i="7"/>
  <c r="BI333" i="7"/>
  <c r="BH333" i="7"/>
  <c r="BG333" i="7"/>
  <c r="BF333" i="7"/>
  <c r="T333" i="7"/>
  <c r="R333" i="7"/>
  <c r="P333" i="7"/>
  <c r="BI331" i="7"/>
  <c r="BH331" i="7"/>
  <c r="BG331" i="7"/>
  <c r="BF331" i="7"/>
  <c r="T331" i="7"/>
  <c r="R331" i="7"/>
  <c r="P331" i="7"/>
  <c r="BI328" i="7"/>
  <c r="BH328" i="7"/>
  <c r="BG328" i="7"/>
  <c r="BF328" i="7"/>
  <c r="T328" i="7"/>
  <c r="R328" i="7"/>
  <c r="P328" i="7"/>
  <c r="BI326" i="7"/>
  <c r="BH326" i="7"/>
  <c r="BG326" i="7"/>
  <c r="BF326" i="7"/>
  <c r="T326" i="7"/>
  <c r="R326" i="7"/>
  <c r="P326" i="7"/>
  <c r="BI324" i="7"/>
  <c r="BH324" i="7"/>
  <c r="BG324" i="7"/>
  <c r="BF324" i="7"/>
  <c r="T324" i="7"/>
  <c r="R324" i="7"/>
  <c r="P324" i="7"/>
  <c r="BI321" i="7"/>
  <c r="BH321" i="7"/>
  <c r="BG321" i="7"/>
  <c r="BF321" i="7"/>
  <c r="T321" i="7"/>
  <c r="R321" i="7"/>
  <c r="P321" i="7"/>
  <c r="BI317" i="7"/>
  <c r="BH317" i="7"/>
  <c r="BG317" i="7"/>
  <c r="BF317" i="7"/>
  <c r="T317" i="7"/>
  <c r="R317" i="7"/>
  <c r="P317" i="7"/>
  <c r="BI315" i="7"/>
  <c r="BH315" i="7"/>
  <c r="BG315" i="7"/>
  <c r="BF315" i="7"/>
  <c r="T315" i="7"/>
  <c r="R315" i="7"/>
  <c r="P315" i="7"/>
  <c r="BI313" i="7"/>
  <c r="BH313" i="7"/>
  <c r="BG313" i="7"/>
  <c r="BF313" i="7"/>
  <c r="T313" i="7"/>
  <c r="R313" i="7"/>
  <c r="P313" i="7"/>
  <c r="BI311" i="7"/>
  <c r="BH311" i="7"/>
  <c r="BG311" i="7"/>
  <c r="BF311" i="7"/>
  <c r="T311" i="7"/>
  <c r="R311" i="7"/>
  <c r="P311" i="7"/>
  <c r="BI309" i="7"/>
  <c r="BH309" i="7"/>
  <c r="BG309" i="7"/>
  <c r="BF309" i="7"/>
  <c r="T309" i="7"/>
  <c r="R309" i="7"/>
  <c r="P309" i="7"/>
  <c r="BI307" i="7"/>
  <c r="BH307" i="7"/>
  <c r="BG307" i="7"/>
  <c r="BF307" i="7"/>
  <c r="T307" i="7"/>
  <c r="R307" i="7"/>
  <c r="P307" i="7"/>
  <c r="BI305" i="7"/>
  <c r="BH305" i="7"/>
  <c r="BG305" i="7"/>
  <c r="BF305" i="7"/>
  <c r="T305" i="7"/>
  <c r="R305" i="7"/>
  <c r="P305" i="7"/>
  <c r="BI303" i="7"/>
  <c r="BH303" i="7"/>
  <c r="BG303" i="7"/>
  <c r="BF303" i="7"/>
  <c r="T303" i="7"/>
  <c r="R303" i="7"/>
  <c r="P303" i="7"/>
  <c r="BI301" i="7"/>
  <c r="BH301" i="7"/>
  <c r="BG301" i="7"/>
  <c r="BF301" i="7"/>
  <c r="T301" i="7"/>
  <c r="R301" i="7"/>
  <c r="P301" i="7"/>
  <c r="BI299" i="7"/>
  <c r="BH299" i="7"/>
  <c r="BG299" i="7"/>
  <c r="BF299" i="7"/>
  <c r="T299" i="7"/>
  <c r="R299" i="7"/>
  <c r="P299" i="7"/>
  <c r="BI297" i="7"/>
  <c r="BH297" i="7"/>
  <c r="BG297" i="7"/>
  <c r="BF297" i="7"/>
  <c r="T297" i="7"/>
  <c r="R297" i="7"/>
  <c r="P297" i="7"/>
  <c r="BI295" i="7"/>
  <c r="BH295" i="7"/>
  <c r="BG295" i="7"/>
  <c r="BF295" i="7"/>
  <c r="T295" i="7"/>
  <c r="R295" i="7"/>
  <c r="P295" i="7"/>
  <c r="BI293" i="7"/>
  <c r="BH293" i="7"/>
  <c r="BG293" i="7"/>
  <c r="BF293" i="7"/>
  <c r="T293" i="7"/>
  <c r="R293" i="7"/>
  <c r="P293" i="7"/>
  <c r="BI291" i="7"/>
  <c r="BH291" i="7"/>
  <c r="BG291" i="7"/>
  <c r="BF291" i="7"/>
  <c r="T291" i="7"/>
  <c r="R291" i="7"/>
  <c r="P291" i="7"/>
  <c r="BI288" i="7"/>
  <c r="BH288" i="7"/>
  <c r="BG288" i="7"/>
  <c r="BF288" i="7"/>
  <c r="T288" i="7"/>
  <c r="R288" i="7"/>
  <c r="P288" i="7"/>
  <c r="BI286" i="7"/>
  <c r="BH286" i="7"/>
  <c r="BG286" i="7"/>
  <c r="BF286" i="7"/>
  <c r="T286" i="7"/>
  <c r="R286" i="7"/>
  <c r="P286" i="7"/>
  <c r="BI283" i="7"/>
  <c r="BH283" i="7"/>
  <c r="BG283" i="7"/>
  <c r="BF283" i="7"/>
  <c r="T283" i="7"/>
  <c r="R283" i="7"/>
  <c r="P283" i="7"/>
  <c r="BI281" i="7"/>
  <c r="BH281" i="7"/>
  <c r="BG281" i="7"/>
  <c r="BF281" i="7"/>
  <c r="T281" i="7"/>
  <c r="R281" i="7"/>
  <c r="P281" i="7"/>
  <c r="BI279" i="7"/>
  <c r="BH279" i="7"/>
  <c r="BG279" i="7"/>
  <c r="BF279" i="7"/>
  <c r="T279" i="7"/>
  <c r="R279" i="7"/>
  <c r="P279" i="7"/>
  <c r="BI277" i="7"/>
  <c r="BH277" i="7"/>
  <c r="BG277" i="7"/>
  <c r="BF277" i="7"/>
  <c r="T277" i="7"/>
  <c r="R277" i="7"/>
  <c r="P277" i="7"/>
  <c r="BI274" i="7"/>
  <c r="BH274" i="7"/>
  <c r="BG274" i="7"/>
  <c r="BF274" i="7"/>
  <c r="T274" i="7"/>
  <c r="R274" i="7"/>
  <c r="P274" i="7"/>
  <c r="BI270" i="7"/>
  <c r="BH270" i="7"/>
  <c r="BG270" i="7"/>
  <c r="BF270" i="7"/>
  <c r="T270" i="7"/>
  <c r="R270" i="7"/>
  <c r="P270" i="7"/>
  <c r="BI266" i="7"/>
  <c r="BH266" i="7"/>
  <c r="BG266" i="7"/>
  <c r="BF266" i="7"/>
  <c r="T266" i="7"/>
  <c r="R266" i="7"/>
  <c r="P266" i="7"/>
  <c r="BI264" i="7"/>
  <c r="BH264" i="7"/>
  <c r="BG264" i="7"/>
  <c r="BF264" i="7"/>
  <c r="T264" i="7"/>
  <c r="R264" i="7"/>
  <c r="P264" i="7"/>
  <c r="BI261" i="7"/>
  <c r="BH261" i="7"/>
  <c r="BG261" i="7"/>
  <c r="BF261" i="7"/>
  <c r="T261" i="7"/>
  <c r="R261" i="7"/>
  <c r="P261" i="7"/>
  <c r="BI258" i="7"/>
  <c r="BH258" i="7"/>
  <c r="BG258" i="7"/>
  <c r="BF258" i="7"/>
  <c r="T258" i="7"/>
  <c r="R258" i="7"/>
  <c r="P258" i="7"/>
  <c r="BI255" i="7"/>
  <c r="BH255" i="7"/>
  <c r="BG255" i="7"/>
  <c r="BF255" i="7"/>
  <c r="T255" i="7"/>
  <c r="R255" i="7"/>
  <c r="P255" i="7"/>
  <c r="BI252" i="7"/>
  <c r="BH252" i="7"/>
  <c r="BG252" i="7"/>
  <c r="BF252" i="7"/>
  <c r="T252" i="7"/>
  <c r="R252" i="7"/>
  <c r="P252" i="7"/>
  <c r="BI248" i="7"/>
  <c r="BH248" i="7"/>
  <c r="BG248" i="7"/>
  <c r="BF248" i="7"/>
  <c r="T248" i="7"/>
  <c r="R248" i="7"/>
  <c r="P248" i="7"/>
  <c r="BI245" i="7"/>
  <c r="BH245" i="7"/>
  <c r="BG245" i="7"/>
  <c r="BF245" i="7"/>
  <c r="T245" i="7"/>
  <c r="R245" i="7"/>
  <c r="P245" i="7"/>
  <c r="BI242" i="7"/>
  <c r="BH242" i="7"/>
  <c r="BG242" i="7"/>
  <c r="BF242" i="7"/>
  <c r="T242" i="7"/>
  <c r="R242" i="7"/>
  <c r="P242" i="7"/>
  <c r="BI239" i="7"/>
  <c r="BH239" i="7"/>
  <c r="BG239" i="7"/>
  <c r="BF239" i="7"/>
  <c r="T239" i="7"/>
  <c r="R239" i="7"/>
  <c r="P239" i="7"/>
  <c r="BI236" i="7"/>
  <c r="BH236" i="7"/>
  <c r="BG236" i="7"/>
  <c r="BF236" i="7"/>
  <c r="T236" i="7"/>
  <c r="R236" i="7"/>
  <c r="P236" i="7"/>
  <c r="BI233" i="7"/>
  <c r="BH233" i="7"/>
  <c r="BG233" i="7"/>
  <c r="BF233" i="7"/>
  <c r="T233" i="7"/>
  <c r="R233" i="7"/>
  <c r="P233" i="7"/>
  <c r="BI229" i="7"/>
  <c r="BH229" i="7"/>
  <c r="BG229" i="7"/>
  <c r="BF229" i="7"/>
  <c r="T229" i="7"/>
  <c r="R229" i="7"/>
  <c r="P229" i="7"/>
  <c r="BI225" i="7"/>
  <c r="BH225" i="7"/>
  <c r="BG225" i="7"/>
  <c r="BF225" i="7"/>
  <c r="T225" i="7"/>
  <c r="R225" i="7"/>
  <c r="P225" i="7"/>
  <c r="BI223" i="7"/>
  <c r="BH223" i="7"/>
  <c r="BG223" i="7"/>
  <c r="BF223" i="7"/>
  <c r="T223" i="7"/>
  <c r="R223" i="7"/>
  <c r="P223" i="7"/>
  <c r="BI221" i="7"/>
  <c r="BH221" i="7"/>
  <c r="BG221" i="7"/>
  <c r="BF221" i="7"/>
  <c r="T221" i="7"/>
  <c r="R221" i="7"/>
  <c r="P221" i="7"/>
  <c r="BI219" i="7"/>
  <c r="BH219" i="7"/>
  <c r="BG219" i="7"/>
  <c r="BF219" i="7"/>
  <c r="T219" i="7"/>
  <c r="R219" i="7"/>
  <c r="P219" i="7"/>
  <c r="BI217" i="7"/>
  <c r="BH217" i="7"/>
  <c r="BG217" i="7"/>
  <c r="BF217" i="7"/>
  <c r="T217" i="7"/>
  <c r="R217" i="7"/>
  <c r="P217" i="7"/>
  <c r="BI215" i="7"/>
  <c r="BH215" i="7"/>
  <c r="BG215" i="7"/>
  <c r="BF215" i="7"/>
  <c r="T215" i="7"/>
  <c r="R215" i="7"/>
  <c r="P215" i="7"/>
  <c r="BI212" i="7"/>
  <c r="BH212" i="7"/>
  <c r="BG212" i="7"/>
  <c r="BF212" i="7"/>
  <c r="T212" i="7"/>
  <c r="R212" i="7"/>
  <c r="P212" i="7"/>
  <c r="BI208" i="7"/>
  <c r="BH208" i="7"/>
  <c r="BG208" i="7"/>
  <c r="BF208" i="7"/>
  <c r="T208" i="7"/>
  <c r="R208" i="7"/>
  <c r="P208" i="7"/>
  <c r="BI203" i="7"/>
  <c r="BH203" i="7"/>
  <c r="BG203" i="7"/>
  <c r="BF203" i="7"/>
  <c r="T203" i="7"/>
  <c r="R203" i="7"/>
  <c r="P203" i="7"/>
  <c r="BI200" i="7"/>
  <c r="BH200" i="7"/>
  <c r="BG200" i="7"/>
  <c r="BF200" i="7"/>
  <c r="T200" i="7"/>
  <c r="R200" i="7"/>
  <c r="P200" i="7"/>
  <c r="BI197" i="7"/>
  <c r="BH197" i="7"/>
  <c r="BG197" i="7"/>
  <c r="BF197" i="7"/>
  <c r="T197" i="7"/>
  <c r="R197" i="7"/>
  <c r="P197" i="7"/>
  <c r="BI195" i="7"/>
  <c r="BH195" i="7"/>
  <c r="BG195" i="7"/>
  <c r="BF195" i="7"/>
  <c r="T195" i="7"/>
  <c r="R195" i="7"/>
  <c r="P195" i="7"/>
  <c r="BI193" i="7"/>
  <c r="BH193" i="7"/>
  <c r="BG193" i="7"/>
  <c r="BF193" i="7"/>
  <c r="T193" i="7"/>
  <c r="R193" i="7"/>
  <c r="P193" i="7"/>
  <c r="BI190" i="7"/>
  <c r="BH190" i="7"/>
  <c r="BG190" i="7"/>
  <c r="BF190" i="7"/>
  <c r="T190" i="7"/>
  <c r="R190" i="7"/>
  <c r="P190" i="7"/>
  <c r="BI187" i="7"/>
  <c r="BH187" i="7"/>
  <c r="BG187" i="7"/>
  <c r="BF187" i="7"/>
  <c r="T187" i="7"/>
  <c r="R187" i="7"/>
  <c r="P187" i="7"/>
  <c r="BI184" i="7"/>
  <c r="BH184" i="7"/>
  <c r="BG184" i="7"/>
  <c r="BF184" i="7"/>
  <c r="T184" i="7"/>
  <c r="R184" i="7"/>
  <c r="P184" i="7"/>
  <c r="BI177" i="7"/>
  <c r="BH177" i="7"/>
  <c r="BG177" i="7"/>
  <c r="BF177" i="7"/>
  <c r="T177" i="7"/>
  <c r="R177" i="7"/>
  <c r="P177" i="7"/>
  <c r="BI175" i="7"/>
  <c r="BH175" i="7"/>
  <c r="BG175" i="7"/>
  <c r="BF175" i="7"/>
  <c r="T175" i="7"/>
  <c r="R175" i="7"/>
  <c r="P175" i="7"/>
  <c r="BI172" i="7"/>
  <c r="BH172" i="7"/>
  <c r="BG172" i="7"/>
  <c r="BF172" i="7"/>
  <c r="T172" i="7"/>
  <c r="R172" i="7"/>
  <c r="P172" i="7"/>
  <c r="BI170" i="7"/>
  <c r="BH170" i="7"/>
  <c r="BG170" i="7"/>
  <c r="BF170" i="7"/>
  <c r="T170" i="7"/>
  <c r="R170" i="7"/>
  <c r="P170" i="7"/>
  <c r="BI167" i="7"/>
  <c r="BH167" i="7"/>
  <c r="BG167" i="7"/>
  <c r="BF167" i="7"/>
  <c r="T167" i="7"/>
  <c r="R167" i="7"/>
  <c r="P167" i="7"/>
  <c r="BI165" i="7"/>
  <c r="BH165" i="7"/>
  <c r="BG165" i="7"/>
  <c r="BF165" i="7"/>
  <c r="T165" i="7"/>
  <c r="R165" i="7"/>
  <c r="P165" i="7"/>
  <c r="BI162" i="7"/>
  <c r="BH162" i="7"/>
  <c r="BG162" i="7"/>
  <c r="BF162" i="7"/>
  <c r="T162" i="7"/>
  <c r="R162" i="7"/>
  <c r="P162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53" i="7"/>
  <c r="BH153" i="7"/>
  <c r="BG153" i="7"/>
  <c r="BF153" i="7"/>
  <c r="T153" i="7"/>
  <c r="R153" i="7"/>
  <c r="P153" i="7"/>
  <c r="BI150" i="7"/>
  <c r="BH150" i="7"/>
  <c r="BG150" i="7"/>
  <c r="BF150" i="7"/>
  <c r="T150" i="7"/>
  <c r="R150" i="7"/>
  <c r="P150" i="7"/>
  <c r="BI147" i="7"/>
  <c r="BH147" i="7"/>
  <c r="BG147" i="7"/>
  <c r="BF147" i="7"/>
  <c r="T147" i="7"/>
  <c r="R147" i="7"/>
  <c r="P147" i="7"/>
  <c r="BI144" i="7"/>
  <c r="BH144" i="7"/>
  <c r="BG144" i="7"/>
  <c r="BF144" i="7"/>
  <c r="T144" i="7"/>
  <c r="R144" i="7"/>
  <c r="P144" i="7"/>
  <c r="BI141" i="7"/>
  <c r="BH141" i="7"/>
  <c r="BG141" i="7"/>
  <c r="BF141" i="7"/>
  <c r="T141" i="7"/>
  <c r="R141" i="7"/>
  <c r="P141" i="7"/>
  <c r="BI138" i="7"/>
  <c r="BH138" i="7"/>
  <c r="BG138" i="7"/>
  <c r="BF138" i="7"/>
  <c r="T138" i="7"/>
  <c r="R138" i="7"/>
  <c r="P138" i="7"/>
  <c r="BI135" i="7"/>
  <c r="BH135" i="7"/>
  <c r="BG135" i="7"/>
  <c r="BF135" i="7"/>
  <c r="T135" i="7"/>
  <c r="R135" i="7"/>
  <c r="P135" i="7"/>
  <c r="BI132" i="7"/>
  <c r="BH132" i="7"/>
  <c r="BG132" i="7"/>
  <c r="BF132" i="7"/>
  <c r="T132" i="7"/>
  <c r="R132" i="7"/>
  <c r="P132" i="7"/>
  <c r="BI129" i="7"/>
  <c r="BH129" i="7"/>
  <c r="BG129" i="7"/>
  <c r="BF129" i="7"/>
  <c r="T129" i="7"/>
  <c r="R129" i="7"/>
  <c r="P129" i="7"/>
  <c r="BI126" i="7"/>
  <c r="BH126" i="7"/>
  <c r="BG126" i="7"/>
  <c r="BF126" i="7"/>
  <c r="T126" i="7"/>
  <c r="R126" i="7"/>
  <c r="P126" i="7"/>
  <c r="BI124" i="7"/>
  <c r="BH124" i="7"/>
  <c r="BG124" i="7"/>
  <c r="BF124" i="7"/>
  <c r="T124" i="7"/>
  <c r="R124" i="7"/>
  <c r="P124" i="7"/>
  <c r="BI121" i="7"/>
  <c r="BH121" i="7"/>
  <c r="BG121" i="7"/>
  <c r="BF121" i="7"/>
  <c r="T121" i="7"/>
  <c r="R121" i="7"/>
  <c r="P121" i="7"/>
  <c r="BI118" i="7"/>
  <c r="BH118" i="7"/>
  <c r="BG118" i="7"/>
  <c r="BF118" i="7"/>
  <c r="T118" i="7"/>
  <c r="R118" i="7"/>
  <c r="P118" i="7"/>
  <c r="BI115" i="7"/>
  <c r="BH115" i="7"/>
  <c r="BG115" i="7"/>
  <c r="BF115" i="7"/>
  <c r="T115" i="7"/>
  <c r="R115" i="7"/>
  <c r="P115" i="7"/>
  <c r="BI112" i="7"/>
  <c r="BH112" i="7"/>
  <c r="BG112" i="7"/>
  <c r="BF112" i="7"/>
  <c r="T112" i="7"/>
  <c r="R112" i="7"/>
  <c r="P112" i="7"/>
  <c r="BI110" i="7"/>
  <c r="BH110" i="7"/>
  <c r="BG110" i="7"/>
  <c r="BF110" i="7"/>
  <c r="T110" i="7"/>
  <c r="R110" i="7"/>
  <c r="P110" i="7"/>
  <c r="BI105" i="7"/>
  <c r="BH105" i="7"/>
  <c r="BG105" i="7"/>
  <c r="BF105" i="7"/>
  <c r="T105" i="7"/>
  <c r="R105" i="7"/>
  <c r="P105" i="7"/>
  <c r="BI103" i="7"/>
  <c r="BH103" i="7"/>
  <c r="BG103" i="7"/>
  <c r="BF103" i="7"/>
  <c r="T103" i="7"/>
  <c r="R103" i="7"/>
  <c r="P103" i="7"/>
  <c r="J96" i="7"/>
  <c r="F96" i="7"/>
  <c r="F94" i="7"/>
  <c r="E92" i="7"/>
  <c r="J58" i="7"/>
  <c r="F58" i="7"/>
  <c r="F56" i="7"/>
  <c r="E54" i="7"/>
  <c r="J26" i="7"/>
  <c r="E26" i="7"/>
  <c r="J59" i="7" s="1"/>
  <c r="J25" i="7"/>
  <c r="J20" i="7"/>
  <c r="E20" i="7"/>
  <c r="F97" i="7" s="1"/>
  <c r="J19" i="7"/>
  <c r="J14" i="7"/>
  <c r="J94" i="7" s="1"/>
  <c r="E7" i="7"/>
  <c r="E50" i="7"/>
  <c r="J39" i="6"/>
  <c r="J38" i="6"/>
  <c r="AY61" i="1" s="1"/>
  <c r="J37" i="6"/>
  <c r="AX61" i="1" s="1"/>
  <c r="BI396" i="6"/>
  <c r="BH396" i="6"/>
  <c r="BG396" i="6"/>
  <c r="BF396" i="6"/>
  <c r="T396" i="6"/>
  <c r="T395" i="6" s="1"/>
  <c r="R396" i="6"/>
  <c r="R395" i="6" s="1"/>
  <c r="P396" i="6"/>
  <c r="P395" i="6" s="1"/>
  <c r="BI391" i="6"/>
  <c r="BH391" i="6"/>
  <c r="BG391" i="6"/>
  <c r="BF391" i="6"/>
  <c r="T391" i="6"/>
  <c r="R391" i="6"/>
  <c r="P391" i="6"/>
  <c r="BI389" i="6"/>
  <c r="BH389" i="6"/>
  <c r="BG389" i="6"/>
  <c r="BF389" i="6"/>
  <c r="T389" i="6"/>
  <c r="R389" i="6"/>
  <c r="P389" i="6"/>
  <c r="BI387" i="6"/>
  <c r="BH387" i="6"/>
  <c r="BG387" i="6"/>
  <c r="BF387" i="6"/>
  <c r="T387" i="6"/>
  <c r="R387" i="6"/>
  <c r="P387" i="6"/>
  <c r="BI385" i="6"/>
  <c r="BH385" i="6"/>
  <c r="BG385" i="6"/>
  <c r="BF385" i="6"/>
  <c r="T385" i="6"/>
  <c r="R385" i="6"/>
  <c r="P385" i="6"/>
  <c r="BI381" i="6"/>
  <c r="BH381" i="6"/>
  <c r="BG381" i="6"/>
  <c r="BF381" i="6"/>
  <c r="T381" i="6"/>
  <c r="R381" i="6"/>
  <c r="P381" i="6"/>
  <c r="BI378" i="6"/>
  <c r="BH378" i="6"/>
  <c r="BG378" i="6"/>
  <c r="BF378" i="6"/>
  <c r="T378" i="6"/>
  <c r="R378" i="6"/>
  <c r="P378" i="6"/>
  <c r="BI376" i="6"/>
  <c r="BH376" i="6"/>
  <c r="BG376" i="6"/>
  <c r="BF376" i="6"/>
  <c r="T376" i="6"/>
  <c r="R376" i="6"/>
  <c r="P376" i="6"/>
  <c r="BI373" i="6"/>
  <c r="BH373" i="6"/>
  <c r="BG373" i="6"/>
  <c r="BF373" i="6"/>
  <c r="T373" i="6"/>
  <c r="R373" i="6"/>
  <c r="P373" i="6"/>
  <c r="BI370" i="6"/>
  <c r="BH370" i="6"/>
  <c r="BG370" i="6"/>
  <c r="BF370" i="6"/>
  <c r="T370" i="6"/>
  <c r="R370" i="6"/>
  <c r="P370" i="6"/>
  <c r="BI367" i="6"/>
  <c r="BH367" i="6"/>
  <c r="BG367" i="6"/>
  <c r="BF367" i="6"/>
  <c r="T367" i="6"/>
  <c r="R367" i="6"/>
  <c r="P367" i="6"/>
  <c r="BI365" i="6"/>
  <c r="BH365" i="6"/>
  <c r="BG365" i="6"/>
  <c r="BF365" i="6"/>
  <c r="T365" i="6"/>
  <c r="R365" i="6"/>
  <c r="P365" i="6"/>
  <c r="BI363" i="6"/>
  <c r="BH363" i="6"/>
  <c r="BG363" i="6"/>
  <c r="BF363" i="6"/>
  <c r="T363" i="6"/>
  <c r="R363" i="6"/>
  <c r="P363" i="6"/>
  <c r="BI360" i="6"/>
  <c r="BH360" i="6"/>
  <c r="BG360" i="6"/>
  <c r="BF360" i="6"/>
  <c r="T360" i="6"/>
  <c r="R360" i="6"/>
  <c r="P360" i="6"/>
  <c r="BI355" i="6"/>
  <c r="BH355" i="6"/>
  <c r="BG355" i="6"/>
  <c r="BF355" i="6"/>
  <c r="T355" i="6"/>
  <c r="R355" i="6"/>
  <c r="P355" i="6"/>
  <c r="BI352" i="6"/>
  <c r="BH352" i="6"/>
  <c r="BG352" i="6"/>
  <c r="BF352" i="6"/>
  <c r="T352" i="6"/>
  <c r="R352" i="6"/>
  <c r="P352" i="6"/>
  <c r="BI350" i="6"/>
  <c r="BH350" i="6"/>
  <c r="BG350" i="6"/>
  <c r="BF350" i="6"/>
  <c r="T350" i="6"/>
  <c r="R350" i="6"/>
  <c r="P350" i="6"/>
  <c r="BI348" i="6"/>
  <c r="BH348" i="6"/>
  <c r="BG348" i="6"/>
  <c r="BF348" i="6"/>
  <c r="T348" i="6"/>
  <c r="R348" i="6"/>
  <c r="P348" i="6"/>
  <c r="BI346" i="6"/>
  <c r="BH346" i="6"/>
  <c r="BG346" i="6"/>
  <c r="BF346" i="6"/>
  <c r="T346" i="6"/>
  <c r="R346" i="6"/>
  <c r="P346" i="6"/>
  <c r="BI344" i="6"/>
  <c r="BH344" i="6"/>
  <c r="BG344" i="6"/>
  <c r="BF344" i="6"/>
  <c r="T344" i="6"/>
  <c r="R344" i="6"/>
  <c r="P344" i="6"/>
  <c r="BI342" i="6"/>
  <c r="BH342" i="6"/>
  <c r="BG342" i="6"/>
  <c r="BF342" i="6"/>
  <c r="T342" i="6"/>
  <c r="R342" i="6"/>
  <c r="P342" i="6"/>
  <c r="BI340" i="6"/>
  <c r="BH340" i="6"/>
  <c r="BG340" i="6"/>
  <c r="BF340" i="6"/>
  <c r="T340" i="6"/>
  <c r="R340" i="6"/>
  <c r="P340" i="6"/>
  <c r="BI338" i="6"/>
  <c r="BH338" i="6"/>
  <c r="BG338" i="6"/>
  <c r="BF338" i="6"/>
  <c r="T338" i="6"/>
  <c r="R338" i="6"/>
  <c r="P338" i="6"/>
  <c r="BI336" i="6"/>
  <c r="BH336" i="6"/>
  <c r="BG336" i="6"/>
  <c r="BF336" i="6"/>
  <c r="T336" i="6"/>
  <c r="R336" i="6"/>
  <c r="P336" i="6"/>
  <c r="BI334" i="6"/>
  <c r="BH334" i="6"/>
  <c r="BG334" i="6"/>
  <c r="BF334" i="6"/>
  <c r="T334" i="6"/>
  <c r="R334" i="6"/>
  <c r="P334" i="6"/>
  <c r="BI331" i="6"/>
  <c r="BH331" i="6"/>
  <c r="BG331" i="6"/>
  <c r="BF331" i="6"/>
  <c r="T331" i="6"/>
  <c r="R331" i="6"/>
  <c r="P331" i="6"/>
  <c r="BI329" i="6"/>
  <c r="BH329" i="6"/>
  <c r="BG329" i="6"/>
  <c r="BF329" i="6"/>
  <c r="T329" i="6"/>
  <c r="R329" i="6"/>
  <c r="P329" i="6"/>
  <c r="BI327" i="6"/>
  <c r="BH327" i="6"/>
  <c r="BG327" i="6"/>
  <c r="BF327" i="6"/>
  <c r="T327" i="6"/>
  <c r="R327" i="6"/>
  <c r="P327" i="6"/>
  <c r="BI325" i="6"/>
  <c r="BH325" i="6"/>
  <c r="BG325" i="6"/>
  <c r="BF325" i="6"/>
  <c r="T325" i="6"/>
  <c r="R325" i="6"/>
  <c r="P325" i="6"/>
  <c r="BI322" i="6"/>
  <c r="BH322" i="6"/>
  <c r="BG322" i="6"/>
  <c r="BF322" i="6"/>
  <c r="T322" i="6"/>
  <c r="R322" i="6"/>
  <c r="P322" i="6"/>
  <c r="BI320" i="6"/>
  <c r="BH320" i="6"/>
  <c r="BG320" i="6"/>
  <c r="BF320" i="6"/>
  <c r="T320" i="6"/>
  <c r="R320" i="6"/>
  <c r="P320" i="6"/>
  <c r="BI318" i="6"/>
  <c r="BH318" i="6"/>
  <c r="BG318" i="6"/>
  <c r="BF318" i="6"/>
  <c r="T318" i="6"/>
  <c r="R318" i="6"/>
  <c r="P318" i="6"/>
  <c r="BI316" i="6"/>
  <c r="BH316" i="6"/>
  <c r="BG316" i="6"/>
  <c r="BF316" i="6"/>
  <c r="T316" i="6"/>
  <c r="R316" i="6"/>
  <c r="P316" i="6"/>
  <c r="BI314" i="6"/>
  <c r="BH314" i="6"/>
  <c r="BG314" i="6"/>
  <c r="BF314" i="6"/>
  <c r="T314" i="6"/>
  <c r="R314" i="6"/>
  <c r="P314" i="6"/>
  <c r="BI312" i="6"/>
  <c r="BH312" i="6"/>
  <c r="BG312" i="6"/>
  <c r="BF312" i="6"/>
  <c r="T312" i="6"/>
  <c r="R312" i="6"/>
  <c r="P312" i="6"/>
  <c r="BI310" i="6"/>
  <c r="BH310" i="6"/>
  <c r="BG310" i="6"/>
  <c r="BF310" i="6"/>
  <c r="T310" i="6"/>
  <c r="R310" i="6"/>
  <c r="P310" i="6"/>
  <c r="BI308" i="6"/>
  <c r="BH308" i="6"/>
  <c r="BG308" i="6"/>
  <c r="BF308" i="6"/>
  <c r="T308" i="6"/>
  <c r="R308" i="6"/>
  <c r="P308" i="6"/>
  <c r="BI306" i="6"/>
  <c r="BH306" i="6"/>
  <c r="BG306" i="6"/>
  <c r="BF306" i="6"/>
  <c r="T306" i="6"/>
  <c r="R306" i="6"/>
  <c r="P306" i="6"/>
  <c r="BI304" i="6"/>
  <c r="BH304" i="6"/>
  <c r="BG304" i="6"/>
  <c r="BF304" i="6"/>
  <c r="T304" i="6"/>
  <c r="R304" i="6"/>
  <c r="P304" i="6"/>
  <c r="BI302" i="6"/>
  <c r="BH302" i="6"/>
  <c r="BG302" i="6"/>
  <c r="BF302" i="6"/>
  <c r="T302" i="6"/>
  <c r="R302" i="6"/>
  <c r="P302" i="6"/>
  <c r="BI301" i="6"/>
  <c r="BH301" i="6"/>
  <c r="BG301" i="6"/>
  <c r="BF301" i="6"/>
  <c r="T301" i="6"/>
  <c r="R301" i="6"/>
  <c r="P301" i="6"/>
  <c r="BI298" i="6"/>
  <c r="BH298" i="6"/>
  <c r="BG298" i="6"/>
  <c r="BF298" i="6"/>
  <c r="T298" i="6"/>
  <c r="R298" i="6"/>
  <c r="P298" i="6"/>
  <c r="BI296" i="6"/>
  <c r="BH296" i="6"/>
  <c r="BG296" i="6"/>
  <c r="BF296" i="6"/>
  <c r="T296" i="6"/>
  <c r="R296" i="6"/>
  <c r="P296" i="6"/>
  <c r="BI294" i="6"/>
  <c r="BH294" i="6"/>
  <c r="BG294" i="6"/>
  <c r="BF294" i="6"/>
  <c r="T294" i="6"/>
  <c r="R294" i="6"/>
  <c r="P294" i="6"/>
  <c r="BI292" i="6"/>
  <c r="BH292" i="6"/>
  <c r="BG292" i="6"/>
  <c r="BF292" i="6"/>
  <c r="T292" i="6"/>
  <c r="R292" i="6"/>
  <c r="P292" i="6"/>
  <c r="BI289" i="6"/>
  <c r="BH289" i="6"/>
  <c r="BG289" i="6"/>
  <c r="BF289" i="6"/>
  <c r="T289" i="6"/>
  <c r="R289" i="6"/>
  <c r="P289" i="6"/>
  <c r="BI286" i="6"/>
  <c r="BH286" i="6"/>
  <c r="BG286" i="6"/>
  <c r="BF286" i="6"/>
  <c r="T286" i="6"/>
  <c r="R286" i="6"/>
  <c r="P286" i="6"/>
  <c r="BI283" i="6"/>
  <c r="BH283" i="6"/>
  <c r="BG283" i="6"/>
  <c r="BF283" i="6"/>
  <c r="T283" i="6"/>
  <c r="R283" i="6"/>
  <c r="P283" i="6"/>
  <c r="BI278" i="6"/>
  <c r="BH278" i="6"/>
  <c r="BG278" i="6"/>
  <c r="BF278" i="6"/>
  <c r="T278" i="6"/>
  <c r="R278" i="6"/>
  <c r="P278" i="6"/>
  <c r="BI276" i="6"/>
  <c r="BH276" i="6"/>
  <c r="BG276" i="6"/>
  <c r="BF276" i="6"/>
  <c r="T276" i="6"/>
  <c r="R276" i="6"/>
  <c r="P276" i="6"/>
  <c r="BI273" i="6"/>
  <c r="BH273" i="6"/>
  <c r="BG273" i="6"/>
  <c r="BF273" i="6"/>
  <c r="T273" i="6"/>
  <c r="R273" i="6"/>
  <c r="P273" i="6"/>
  <c r="BI270" i="6"/>
  <c r="BH270" i="6"/>
  <c r="BG270" i="6"/>
  <c r="BF270" i="6"/>
  <c r="T270" i="6"/>
  <c r="R270" i="6"/>
  <c r="P270" i="6"/>
  <c r="BI268" i="6"/>
  <c r="BH268" i="6"/>
  <c r="BG268" i="6"/>
  <c r="BF268" i="6"/>
  <c r="T268" i="6"/>
  <c r="R268" i="6"/>
  <c r="P268" i="6"/>
  <c r="BI266" i="6"/>
  <c r="BH266" i="6"/>
  <c r="BG266" i="6"/>
  <c r="BF266" i="6"/>
  <c r="T266" i="6"/>
  <c r="R266" i="6"/>
  <c r="P266" i="6"/>
  <c r="BI264" i="6"/>
  <c r="BH264" i="6"/>
  <c r="BG264" i="6"/>
  <c r="BF264" i="6"/>
  <c r="T264" i="6"/>
  <c r="R264" i="6"/>
  <c r="P264" i="6"/>
  <c r="BI262" i="6"/>
  <c r="BH262" i="6"/>
  <c r="BG262" i="6"/>
  <c r="BF262" i="6"/>
  <c r="T262" i="6"/>
  <c r="R262" i="6"/>
  <c r="P262" i="6"/>
  <c r="BI260" i="6"/>
  <c r="BH260" i="6"/>
  <c r="BG260" i="6"/>
  <c r="BF260" i="6"/>
  <c r="T260" i="6"/>
  <c r="R260" i="6"/>
  <c r="P260" i="6"/>
  <c r="BI257" i="6"/>
  <c r="BH257" i="6"/>
  <c r="BG257" i="6"/>
  <c r="BF257" i="6"/>
  <c r="T257" i="6"/>
  <c r="R257" i="6"/>
  <c r="P257" i="6"/>
  <c r="BI254" i="6"/>
  <c r="BH254" i="6"/>
  <c r="BG254" i="6"/>
  <c r="BF254" i="6"/>
  <c r="T254" i="6"/>
  <c r="R254" i="6"/>
  <c r="P254" i="6"/>
  <c r="BI250" i="6"/>
  <c r="BH250" i="6"/>
  <c r="BG250" i="6"/>
  <c r="BF250" i="6"/>
  <c r="T250" i="6"/>
  <c r="R250" i="6"/>
  <c r="P250" i="6"/>
  <c r="BI247" i="6"/>
  <c r="BH247" i="6"/>
  <c r="BG247" i="6"/>
  <c r="BF247" i="6"/>
  <c r="T247" i="6"/>
  <c r="R247" i="6"/>
  <c r="P247" i="6"/>
  <c r="BI244" i="6"/>
  <c r="BH244" i="6"/>
  <c r="BG244" i="6"/>
  <c r="BF244" i="6"/>
  <c r="T244" i="6"/>
  <c r="R244" i="6"/>
  <c r="P244" i="6"/>
  <c r="BI241" i="6"/>
  <c r="BH241" i="6"/>
  <c r="BG241" i="6"/>
  <c r="BF241" i="6"/>
  <c r="T241" i="6"/>
  <c r="R241" i="6"/>
  <c r="P241" i="6"/>
  <c r="BI236" i="6"/>
  <c r="BH236" i="6"/>
  <c r="BG236" i="6"/>
  <c r="BF236" i="6"/>
  <c r="T236" i="6"/>
  <c r="T235" i="6" s="1"/>
  <c r="R236" i="6"/>
  <c r="R235" i="6" s="1"/>
  <c r="P236" i="6"/>
  <c r="P235" i="6"/>
  <c r="BI233" i="6"/>
  <c r="BH233" i="6"/>
  <c r="BG233" i="6"/>
  <c r="BF233" i="6"/>
  <c r="T233" i="6"/>
  <c r="R233" i="6"/>
  <c r="P233" i="6"/>
  <c r="BI231" i="6"/>
  <c r="BH231" i="6"/>
  <c r="BG231" i="6"/>
  <c r="BF231" i="6"/>
  <c r="T231" i="6"/>
  <c r="R231" i="6"/>
  <c r="P231" i="6"/>
  <c r="BI229" i="6"/>
  <c r="BH229" i="6"/>
  <c r="BG229" i="6"/>
  <c r="BF229" i="6"/>
  <c r="T229" i="6"/>
  <c r="R229" i="6"/>
  <c r="P229" i="6"/>
  <c r="BI227" i="6"/>
  <c r="BH227" i="6"/>
  <c r="BG227" i="6"/>
  <c r="BF227" i="6"/>
  <c r="T227" i="6"/>
  <c r="R227" i="6"/>
  <c r="P227" i="6"/>
  <c r="BI224" i="6"/>
  <c r="BH224" i="6"/>
  <c r="BG224" i="6"/>
  <c r="BF224" i="6"/>
  <c r="T224" i="6"/>
  <c r="R224" i="6"/>
  <c r="P224" i="6"/>
  <c r="BI220" i="6"/>
  <c r="BH220" i="6"/>
  <c r="BG220" i="6"/>
  <c r="BF220" i="6"/>
  <c r="T220" i="6"/>
  <c r="R220" i="6"/>
  <c r="P220" i="6"/>
  <c r="BI215" i="6"/>
  <c r="BH215" i="6"/>
  <c r="BG215" i="6"/>
  <c r="BF215" i="6"/>
  <c r="T215" i="6"/>
  <c r="R215" i="6"/>
  <c r="P215" i="6"/>
  <c r="BI212" i="6"/>
  <c r="BH212" i="6"/>
  <c r="BG212" i="6"/>
  <c r="BF212" i="6"/>
  <c r="T212" i="6"/>
  <c r="R212" i="6"/>
  <c r="P212" i="6"/>
  <c r="BI209" i="6"/>
  <c r="BH209" i="6"/>
  <c r="BG209" i="6"/>
  <c r="BF209" i="6"/>
  <c r="T209" i="6"/>
  <c r="R209" i="6"/>
  <c r="P209" i="6"/>
  <c r="BI207" i="6"/>
  <c r="BH207" i="6"/>
  <c r="BG207" i="6"/>
  <c r="BF207" i="6"/>
  <c r="T207" i="6"/>
  <c r="R207" i="6"/>
  <c r="P207" i="6"/>
  <c r="BI205" i="6"/>
  <c r="BH205" i="6"/>
  <c r="BG205" i="6"/>
  <c r="BF205" i="6"/>
  <c r="T205" i="6"/>
  <c r="R205" i="6"/>
  <c r="P205" i="6"/>
  <c r="BI202" i="6"/>
  <c r="BH202" i="6"/>
  <c r="BG202" i="6"/>
  <c r="BF202" i="6"/>
  <c r="T202" i="6"/>
  <c r="R202" i="6"/>
  <c r="P202" i="6"/>
  <c r="BI199" i="6"/>
  <c r="BH199" i="6"/>
  <c r="BG199" i="6"/>
  <c r="BF199" i="6"/>
  <c r="T199" i="6"/>
  <c r="R199" i="6"/>
  <c r="P199" i="6"/>
  <c r="BI196" i="6"/>
  <c r="BH196" i="6"/>
  <c r="BG196" i="6"/>
  <c r="BF196" i="6"/>
  <c r="T196" i="6"/>
  <c r="R196" i="6"/>
  <c r="P196" i="6"/>
  <c r="BI189" i="6"/>
  <c r="BH189" i="6"/>
  <c r="BG189" i="6"/>
  <c r="BF189" i="6"/>
  <c r="T189" i="6"/>
  <c r="R189" i="6"/>
  <c r="P189" i="6"/>
  <c r="BI187" i="6"/>
  <c r="BH187" i="6"/>
  <c r="BG187" i="6"/>
  <c r="BF187" i="6"/>
  <c r="T187" i="6"/>
  <c r="R187" i="6"/>
  <c r="P187" i="6"/>
  <c r="BI184" i="6"/>
  <c r="BH184" i="6"/>
  <c r="BG184" i="6"/>
  <c r="BF184" i="6"/>
  <c r="T184" i="6"/>
  <c r="R184" i="6"/>
  <c r="P184" i="6"/>
  <c r="BI182" i="6"/>
  <c r="BH182" i="6"/>
  <c r="BG182" i="6"/>
  <c r="BF182" i="6"/>
  <c r="T182" i="6"/>
  <c r="R182" i="6"/>
  <c r="P182" i="6"/>
  <c r="BI179" i="6"/>
  <c r="BH179" i="6"/>
  <c r="BG179" i="6"/>
  <c r="BF179" i="6"/>
  <c r="T179" i="6"/>
  <c r="R179" i="6"/>
  <c r="P179" i="6"/>
  <c r="BI177" i="6"/>
  <c r="BH177" i="6"/>
  <c r="BG177" i="6"/>
  <c r="BF177" i="6"/>
  <c r="T177" i="6"/>
  <c r="R177" i="6"/>
  <c r="P177" i="6"/>
  <c r="BI175" i="6"/>
  <c r="BH175" i="6"/>
  <c r="BG175" i="6"/>
  <c r="BF175" i="6"/>
  <c r="T175" i="6"/>
  <c r="R175" i="6"/>
  <c r="P175" i="6"/>
  <c r="BI172" i="6"/>
  <c r="BH172" i="6"/>
  <c r="BG172" i="6"/>
  <c r="BF172" i="6"/>
  <c r="T172" i="6"/>
  <c r="R172" i="6"/>
  <c r="P172" i="6"/>
  <c r="BI169" i="6"/>
  <c r="BH169" i="6"/>
  <c r="BG169" i="6"/>
  <c r="BF169" i="6"/>
  <c r="T169" i="6"/>
  <c r="R169" i="6"/>
  <c r="P169" i="6"/>
  <c r="BI166" i="6"/>
  <c r="BH166" i="6"/>
  <c r="BG166" i="6"/>
  <c r="BF166" i="6"/>
  <c r="T166" i="6"/>
  <c r="R166" i="6"/>
  <c r="P166" i="6"/>
  <c r="BI163" i="6"/>
  <c r="BH163" i="6"/>
  <c r="BG163" i="6"/>
  <c r="BF163" i="6"/>
  <c r="T163" i="6"/>
  <c r="R163" i="6"/>
  <c r="P163" i="6"/>
  <c r="BI160" i="6"/>
  <c r="BH160" i="6"/>
  <c r="BG160" i="6"/>
  <c r="BF160" i="6"/>
  <c r="T160" i="6"/>
  <c r="R160" i="6"/>
  <c r="P160" i="6"/>
  <c r="BI157" i="6"/>
  <c r="BH157" i="6"/>
  <c r="BG157" i="6"/>
  <c r="BF157" i="6"/>
  <c r="T157" i="6"/>
  <c r="R157" i="6"/>
  <c r="P157" i="6"/>
  <c r="BI154" i="6"/>
  <c r="BH154" i="6"/>
  <c r="BG154" i="6"/>
  <c r="BF154" i="6"/>
  <c r="T154" i="6"/>
  <c r="R154" i="6"/>
  <c r="P154" i="6"/>
  <c r="BI151" i="6"/>
  <c r="BH151" i="6"/>
  <c r="BG151" i="6"/>
  <c r="BF151" i="6"/>
  <c r="T151" i="6"/>
  <c r="R151" i="6"/>
  <c r="P151" i="6"/>
  <c r="BI148" i="6"/>
  <c r="BH148" i="6"/>
  <c r="BG148" i="6"/>
  <c r="BF148" i="6"/>
  <c r="T148" i="6"/>
  <c r="R148" i="6"/>
  <c r="P148" i="6"/>
  <c r="BI145" i="6"/>
  <c r="BH145" i="6"/>
  <c r="BG145" i="6"/>
  <c r="BF145" i="6"/>
  <c r="T145" i="6"/>
  <c r="R145" i="6"/>
  <c r="P145" i="6"/>
  <c r="BI142" i="6"/>
  <c r="BH142" i="6"/>
  <c r="BG142" i="6"/>
  <c r="BF142" i="6"/>
  <c r="T142" i="6"/>
  <c r="R142" i="6"/>
  <c r="P142" i="6"/>
  <c r="BI139" i="6"/>
  <c r="BH139" i="6"/>
  <c r="BG139" i="6"/>
  <c r="BF139" i="6"/>
  <c r="T139" i="6"/>
  <c r="R139" i="6"/>
  <c r="P139" i="6"/>
  <c r="BI136" i="6"/>
  <c r="BH136" i="6"/>
  <c r="BG136" i="6"/>
  <c r="BF136" i="6"/>
  <c r="T136" i="6"/>
  <c r="R136" i="6"/>
  <c r="P136" i="6"/>
  <c r="BI133" i="6"/>
  <c r="BH133" i="6"/>
  <c r="BG133" i="6"/>
  <c r="BF133" i="6"/>
  <c r="T133" i="6"/>
  <c r="R133" i="6"/>
  <c r="P133" i="6"/>
  <c r="BI130" i="6"/>
  <c r="BH130" i="6"/>
  <c r="BG130" i="6"/>
  <c r="BF130" i="6"/>
  <c r="T130" i="6"/>
  <c r="R130" i="6"/>
  <c r="P130" i="6"/>
  <c r="BI127" i="6"/>
  <c r="BH127" i="6"/>
  <c r="BG127" i="6"/>
  <c r="BF127" i="6"/>
  <c r="T127" i="6"/>
  <c r="R127" i="6"/>
  <c r="P127" i="6"/>
  <c r="BI124" i="6"/>
  <c r="BH124" i="6"/>
  <c r="BG124" i="6"/>
  <c r="BF124" i="6"/>
  <c r="T124" i="6"/>
  <c r="R124" i="6"/>
  <c r="P124" i="6"/>
  <c r="BI122" i="6"/>
  <c r="BH122" i="6"/>
  <c r="BG122" i="6"/>
  <c r="BF122" i="6"/>
  <c r="T122" i="6"/>
  <c r="R122" i="6"/>
  <c r="P122" i="6"/>
  <c r="BI119" i="6"/>
  <c r="BH119" i="6"/>
  <c r="BG119" i="6"/>
  <c r="BF119" i="6"/>
  <c r="T119" i="6"/>
  <c r="R119" i="6"/>
  <c r="P119" i="6"/>
  <c r="BI116" i="6"/>
  <c r="BH116" i="6"/>
  <c r="BG116" i="6"/>
  <c r="BF116" i="6"/>
  <c r="T116" i="6"/>
  <c r="R116" i="6"/>
  <c r="P116" i="6"/>
  <c r="BI113" i="6"/>
  <c r="BH113" i="6"/>
  <c r="BG113" i="6"/>
  <c r="BF113" i="6"/>
  <c r="T113" i="6"/>
  <c r="R113" i="6"/>
  <c r="P113" i="6"/>
  <c r="BI110" i="6"/>
  <c r="BH110" i="6"/>
  <c r="BG110" i="6"/>
  <c r="BF110" i="6"/>
  <c r="T110" i="6"/>
  <c r="R110" i="6"/>
  <c r="P110" i="6"/>
  <c r="BI108" i="6"/>
  <c r="BH108" i="6"/>
  <c r="BG108" i="6"/>
  <c r="BF108" i="6"/>
  <c r="T108" i="6"/>
  <c r="R108" i="6"/>
  <c r="P108" i="6"/>
  <c r="BI106" i="6"/>
  <c r="BH106" i="6"/>
  <c r="BG106" i="6"/>
  <c r="BF106" i="6"/>
  <c r="T106" i="6"/>
  <c r="R106" i="6"/>
  <c r="P106" i="6"/>
  <c r="BI101" i="6"/>
  <c r="BH101" i="6"/>
  <c r="BG101" i="6"/>
  <c r="BF101" i="6"/>
  <c r="T101" i="6"/>
  <c r="R101" i="6"/>
  <c r="P101" i="6"/>
  <c r="BI98" i="6"/>
  <c r="BH98" i="6"/>
  <c r="BG98" i="6"/>
  <c r="BF98" i="6"/>
  <c r="T98" i="6"/>
  <c r="R98" i="6"/>
  <c r="P98" i="6"/>
  <c r="J91" i="6"/>
  <c r="F91" i="6"/>
  <c r="F89" i="6"/>
  <c r="E87" i="6"/>
  <c r="J58" i="6"/>
  <c r="F58" i="6"/>
  <c r="F56" i="6"/>
  <c r="E54" i="6"/>
  <c r="J26" i="6"/>
  <c r="E26" i="6"/>
  <c r="J92" i="6" s="1"/>
  <c r="J25" i="6"/>
  <c r="J20" i="6"/>
  <c r="E20" i="6"/>
  <c r="F92" i="6" s="1"/>
  <c r="J19" i="6"/>
  <c r="J14" i="6"/>
  <c r="J89" i="6" s="1"/>
  <c r="E7" i="6"/>
  <c r="E83" i="6"/>
  <c r="J41" i="5"/>
  <c r="J40" i="5"/>
  <c r="AY60" i="1" s="1"/>
  <c r="J39" i="5"/>
  <c r="AX60" i="1"/>
  <c r="BI453" i="5"/>
  <c r="BH453" i="5"/>
  <c r="BG453" i="5"/>
  <c r="BF453" i="5"/>
  <c r="T453" i="5"/>
  <c r="T452" i="5" s="1"/>
  <c r="R453" i="5"/>
  <c r="R452" i="5" s="1"/>
  <c r="P453" i="5"/>
  <c r="P452" i="5" s="1"/>
  <c r="BI448" i="5"/>
  <c r="BH448" i="5"/>
  <c r="BG448" i="5"/>
  <c r="BF448" i="5"/>
  <c r="T448" i="5"/>
  <c r="R448" i="5"/>
  <c r="P448" i="5"/>
  <c r="BI446" i="5"/>
  <c r="BH446" i="5"/>
  <c r="BG446" i="5"/>
  <c r="BF446" i="5"/>
  <c r="T446" i="5"/>
  <c r="R446" i="5"/>
  <c r="P446" i="5"/>
  <c r="BI444" i="5"/>
  <c r="BH444" i="5"/>
  <c r="BG444" i="5"/>
  <c r="BF444" i="5"/>
  <c r="T444" i="5"/>
  <c r="R444" i="5"/>
  <c r="P444" i="5"/>
  <c r="BI442" i="5"/>
  <c r="BH442" i="5"/>
  <c r="BG442" i="5"/>
  <c r="BF442" i="5"/>
  <c r="T442" i="5"/>
  <c r="R442" i="5"/>
  <c r="P442" i="5"/>
  <c r="BI440" i="5"/>
  <c r="BH440" i="5"/>
  <c r="BG440" i="5"/>
  <c r="BF440" i="5"/>
  <c r="T440" i="5"/>
  <c r="R440" i="5"/>
  <c r="P440" i="5"/>
  <c r="BI436" i="5"/>
  <c r="BH436" i="5"/>
  <c r="BG436" i="5"/>
  <c r="BF436" i="5"/>
  <c r="T436" i="5"/>
  <c r="R436" i="5"/>
  <c r="P436" i="5"/>
  <c r="BI433" i="5"/>
  <c r="BH433" i="5"/>
  <c r="BG433" i="5"/>
  <c r="BF433" i="5"/>
  <c r="T433" i="5"/>
  <c r="R433" i="5"/>
  <c r="P433" i="5"/>
  <c r="BI431" i="5"/>
  <c r="BH431" i="5"/>
  <c r="BG431" i="5"/>
  <c r="BF431" i="5"/>
  <c r="T431" i="5"/>
  <c r="R431" i="5"/>
  <c r="P431" i="5"/>
  <c r="BI428" i="5"/>
  <c r="BH428" i="5"/>
  <c r="BG428" i="5"/>
  <c r="BF428" i="5"/>
  <c r="T428" i="5"/>
  <c r="R428" i="5"/>
  <c r="P428" i="5"/>
  <c r="BI425" i="5"/>
  <c r="BH425" i="5"/>
  <c r="BG425" i="5"/>
  <c r="BF425" i="5"/>
  <c r="T425" i="5"/>
  <c r="R425" i="5"/>
  <c r="P425" i="5"/>
  <c r="BI422" i="5"/>
  <c r="BH422" i="5"/>
  <c r="BG422" i="5"/>
  <c r="BF422" i="5"/>
  <c r="T422" i="5"/>
  <c r="R422" i="5"/>
  <c r="P422" i="5"/>
  <c r="BI420" i="5"/>
  <c r="BH420" i="5"/>
  <c r="BG420" i="5"/>
  <c r="BF420" i="5"/>
  <c r="T420" i="5"/>
  <c r="R420" i="5"/>
  <c r="P420" i="5"/>
  <c r="BI418" i="5"/>
  <c r="BH418" i="5"/>
  <c r="BG418" i="5"/>
  <c r="BF418" i="5"/>
  <c r="T418" i="5"/>
  <c r="R418" i="5"/>
  <c r="P418" i="5"/>
  <c r="BI414" i="5"/>
  <c r="BH414" i="5"/>
  <c r="BG414" i="5"/>
  <c r="BF414" i="5"/>
  <c r="T414" i="5"/>
  <c r="R414" i="5"/>
  <c r="P414" i="5"/>
  <c r="BI411" i="5"/>
  <c r="BH411" i="5"/>
  <c r="BG411" i="5"/>
  <c r="BF411" i="5"/>
  <c r="T411" i="5"/>
  <c r="R411" i="5"/>
  <c r="P411" i="5"/>
  <c r="BI409" i="5"/>
  <c r="BH409" i="5"/>
  <c r="BG409" i="5"/>
  <c r="BF409" i="5"/>
  <c r="T409" i="5"/>
  <c r="R409" i="5"/>
  <c r="P409" i="5"/>
  <c r="BI407" i="5"/>
  <c r="BH407" i="5"/>
  <c r="BG407" i="5"/>
  <c r="BF407" i="5"/>
  <c r="T407" i="5"/>
  <c r="R407" i="5"/>
  <c r="P407" i="5"/>
  <c r="BI404" i="5"/>
  <c r="BH404" i="5"/>
  <c r="BG404" i="5"/>
  <c r="BF404" i="5"/>
  <c r="T404" i="5"/>
  <c r="R404" i="5"/>
  <c r="P404" i="5"/>
  <c r="BI400" i="5"/>
  <c r="BH400" i="5"/>
  <c r="BG400" i="5"/>
  <c r="BF400" i="5"/>
  <c r="T400" i="5"/>
  <c r="R400" i="5"/>
  <c r="P400" i="5"/>
  <c r="BI398" i="5"/>
  <c r="BH398" i="5"/>
  <c r="BG398" i="5"/>
  <c r="BF398" i="5"/>
  <c r="T398" i="5"/>
  <c r="R398" i="5"/>
  <c r="P398" i="5"/>
  <c r="BI396" i="5"/>
  <c r="BH396" i="5"/>
  <c r="BG396" i="5"/>
  <c r="BF396" i="5"/>
  <c r="T396" i="5"/>
  <c r="R396" i="5"/>
  <c r="P396" i="5"/>
  <c r="BI394" i="5"/>
  <c r="BH394" i="5"/>
  <c r="BG394" i="5"/>
  <c r="BF394" i="5"/>
  <c r="T394" i="5"/>
  <c r="R394" i="5"/>
  <c r="P394" i="5"/>
  <c r="BI392" i="5"/>
  <c r="BH392" i="5"/>
  <c r="BG392" i="5"/>
  <c r="BF392" i="5"/>
  <c r="T392" i="5"/>
  <c r="R392" i="5"/>
  <c r="P392" i="5"/>
  <c r="BI390" i="5"/>
  <c r="BH390" i="5"/>
  <c r="BG390" i="5"/>
  <c r="BF390" i="5"/>
  <c r="T390" i="5"/>
  <c r="R390" i="5"/>
  <c r="P390" i="5"/>
  <c r="BI388" i="5"/>
  <c r="BH388" i="5"/>
  <c r="BG388" i="5"/>
  <c r="BF388" i="5"/>
  <c r="T388" i="5"/>
  <c r="R388" i="5"/>
  <c r="P388" i="5"/>
  <c r="BI386" i="5"/>
  <c r="BH386" i="5"/>
  <c r="BG386" i="5"/>
  <c r="BF386" i="5"/>
  <c r="T386" i="5"/>
  <c r="R386" i="5"/>
  <c r="P386" i="5"/>
  <c r="BI384" i="5"/>
  <c r="BH384" i="5"/>
  <c r="BG384" i="5"/>
  <c r="BF384" i="5"/>
  <c r="T384" i="5"/>
  <c r="R384" i="5"/>
  <c r="P384" i="5"/>
  <c r="BI382" i="5"/>
  <c r="BH382" i="5"/>
  <c r="BG382" i="5"/>
  <c r="BF382" i="5"/>
  <c r="T382" i="5"/>
  <c r="R382" i="5"/>
  <c r="P382" i="5"/>
  <c r="BI380" i="5"/>
  <c r="BH380" i="5"/>
  <c r="BG380" i="5"/>
  <c r="BF380" i="5"/>
  <c r="T380" i="5"/>
  <c r="R380" i="5"/>
  <c r="P380" i="5"/>
  <c r="BI378" i="5"/>
  <c r="BH378" i="5"/>
  <c r="BG378" i="5"/>
  <c r="BF378" i="5"/>
  <c r="T378" i="5"/>
  <c r="R378" i="5"/>
  <c r="P378" i="5"/>
  <c r="BI376" i="5"/>
  <c r="BH376" i="5"/>
  <c r="BG376" i="5"/>
  <c r="BF376" i="5"/>
  <c r="T376" i="5"/>
  <c r="R376" i="5"/>
  <c r="P376" i="5"/>
  <c r="BI374" i="5"/>
  <c r="BH374" i="5"/>
  <c r="BG374" i="5"/>
  <c r="BF374" i="5"/>
  <c r="T374" i="5"/>
  <c r="R374" i="5"/>
  <c r="P374" i="5"/>
  <c r="BI372" i="5"/>
  <c r="BH372" i="5"/>
  <c r="BG372" i="5"/>
  <c r="BF372" i="5"/>
  <c r="T372" i="5"/>
  <c r="R372" i="5"/>
  <c r="P372" i="5"/>
  <c r="BI370" i="5"/>
  <c r="BH370" i="5"/>
  <c r="BG370" i="5"/>
  <c r="BF370" i="5"/>
  <c r="T370" i="5"/>
  <c r="R370" i="5"/>
  <c r="P370" i="5"/>
  <c r="BI368" i="5"/>
  <c r="BH368" i="5"/>
  <c r="BG368" i="5"/>
  <c r="BF368" i="5"/>
  <c r="T368" i="5"/>
  <c r="R368" i="5"/>
  <c r="P368" i="5"/>
  <c r="BI366" i="5"/>
  <c r="BH366" i="5"/>
  <c r="BG366" i="5"/>
  <c r="BF366" i="5"/>
  <c r="T366" i="5"/>
  <c r="R366" i="5"/>
  <c r="P366" i="5"/>
  <c r="BI364" i="5"/>
  <c r="BH364" i="5"/>
  <c r="BG364" i="5"/>
  <c r="BF364" i="5"/>
  <c r="T364" i="5"/>
  <c r="R364" i="5"/>
  <c r="P364" i="5"/>
  <c r="BI362" i="5"/>
  <c r="BH362" i="5"/>
  <c r="BG362" i="5"/>
  <c r="BF362" i="5"/>
  <c r="T362" i="5"/>
  <c r="R362" i="5"/>
  <c r="P362" i="5"/>
  <c r="BI360" i="5"/>
  <c r="BH360" i="5"/>
  <c r="BG360" i="5"/>
  <c r="BF360" i="5"/>
  <c r="T360" i="5"/>
  <c r="R360" i="5"/>
  <c r="P360" i="5"/>
  <c r="BI358" i="5"/>
  <c r="BH358" i="5"/>
  <c r="BG358" i="5"/>
  <c r="BF358" i="5"/>
  <c r="T358" i="5"/>
  <c r="R358" i="5"/>
  <c r="P358" i="5"/>
  <c r="BI356" i="5"/>
  <c r="BH356" i="5"/>
  <c r="BG356" i="5"/>
  <c r="BF356" i="5"/>
  <c r="T356" i="5"/>
  <c r="R356" i="5"/>
  <c r="P356" i="5"/>
  <c r="BI354" i="5"/>
  <c r="BH354" i="5"/>
  <c r="BG354" i="5"/>
  <c r="BF354" i="5"/>
  <c r="T354" i="5"/>
  <c r="R354" i="5"/>
  <c r="P354" i="5"/>
  <c r="BI352" i="5"/>
  <c r="BH352" i="5"/>
  <c r="BG352" i="5"/>
  <c r="BF352" i="5"/>
  <c r="T352" i="5"/>
  <c r="R352" i="5"/>
  <c r="P352" i="5"/>
  <c r="BI350" i="5"/>
  <c r="BH350" i="5"/>
  <c r="BG350" i="5"/>
  <c r="BF350" i="5"/>
  <c r="T350" i="5"/>
  <c r="R350" i="5"/>
  <c r="P350" i="5"/>
  <c r="BI347" i="5"/>
  <c r="BH347" i="5"/>
  <c r="BG347" i="5"/>
  <c r="BF347" i="5"/>
  <c r="T347" i="5"/>
  <c r="R347" i="5"/>
  <c r="P347" i="5"/>
  <c r="BI344" i="5"/>
  <c r="BH344" i="5"/>
  <c r="BG344" i="5"/>
  <c r="BF344" i="5"/>
  <c r="T344" i="5"/>
  <c r="R344" i="5"/>
  <c r="P344" i="5"/>
  <c r="BI342" i="5"/>
  <c r="BH342" i="5"/>
  <c r="BG342" i="5"/>
  <c r="BF342" i="5"/>
  <c r="T342" i="5"/>
  <c r="R342" i="5"/>
  <c r="P342" i="5"/>
  <c r="BI340" i="5"/>
  <c r="BH340" i="5"/>
  <c r="BG340" i="5"/>
  <c r="BF340" i="5"/>
  <c r="T340" i="5"/>
  <c r="R340" i="5"/>
  <c r="P340" i="5"/>
  <c r="BI337" i="5"/>
  <c r="BH337" i="5"/>
  <c r="BG337" i="5"/>
  <c r="BF337" i="5"/>
  <c r="T337" i="5"/>
  <c r="R337" i="5"/>
  <c r="P337" i="5"/>
  <c r="BI334" i="5"/>
  <c r="BH334" i="5"/>
  <c r="BG334" i="5"/>
  <c r="BF334" i="5"/>
  <c r="T334" i="5"/>
  <c r="R334" i="5"/>
  <c r="P334" i="5"/>
  <c r="BI332" i="5"/>
  <c r="BH332" i="5"/>
  <c r="BG332" i="5"/>
  <c r="BF332" i="5"/>
  <c r="T332" i="5"/>
  <c r="R332" i="5"/>
  <c r="P332" i="5"/>
  <c r="BI330" i="5"/>
  <c r="BH330" i="5"/>
  <c r="BG330" i="5"/>
  <c r="BF330" i="5"/>
  <c r="T330" i="5"/>
  <c r="R330" i="5"/>
  <c r="P330" i="5"/>
  <c r="BI328" i="5"/>
  <c r="BH328" i="5"/>
  <c r="BG328" i="5"/>
  <c r="BF328" i="5"/>
  <c r="T328" i="5"/>
  <c r="R328" i="5"/>
  <c r="P328" i="5"/>
  <c r="BI326" i="5"/>
  <c r="BH326" i="5"/>
  <c r="BG326" i="5"/>
  <c r="BF326" i="5"/>
  <c r="T326" i="5"/>
  <c r="R326" i="5"/>
  <c r="P326" i="5"/>
  <c r="BI324" i="5"/>
  <c r="BH324" i="5"/>
  <c r="BG324" i="5"/>
  <c r="BF324" i="5"/>
  <c r="T324" i="5"/>
  <c r="R324" i="5"/>
  <c r="P324" i="5"/>
  <c r="BI322" i="5"/>
  <c r="BH322" i="5"/>
  <c r="BG322" i="5"/>
  <c r="BF322" i="5"/>
  <c r="T322" i="5"/>
  <c r="R322" i="5"/>
  <c r="P322" i="5"/>
  <c r="BI319" i="5"/>
  <c r="BH319" i="5"/>
  <c r="BG319" i="5"/>
  <c r="BF319" i="5"/>
  <c r="T319" i="5"/>
  <c r="R319" i="5"/>
  <c r="P319" i="5"/>
  <c r="BI316" i="5"/>
  <c r="BH316" i="5"/>
  <c r="BG316" i="5"/>
  <c r="BF316" i="5"/>
  <c r="T316" i="5"/>
  <c r="R316" i="5"/>
  <c r="P316" i="5"/>
  <c r="BI314" i="5"/>
  <c r="BH314" i="5"/>
  <c r="BG314" i="5"/>
  <c r="BF314" i="5"/>
  <c r="T314" i="5"/>
  <c r="R314" i="5"/>
  <c r="P314" i="5"/>
  <c r="BI312" i="5"/>
  <c r="BH312" i="5"/>
  <c r="BG312" i="5"/>
  <c r="BF312" i="5"/>
  <c r="T312" i="5"/>
  <c r="R312" i="5"/>
  <c r="P312" i="5"/>
  <c r="BI310" i="5"/>
  <c r="BH310" i="5"/>
  <c r="BG310" i="5"/>
  <c r="BF310" i="5"/>
  <c r="T310" i="5"/>
  <c r="R310" i="5"/>
  <c r="P310" i="5"/>
  <c r="BI308" i="5"/>
  <c r="BH308" i="5"/>
  <c r="BG308" i="5"/>
  <c r="BF308" i="5"/>
  <c r="T308" i="5"/>
  <c r="R308" i="5"/>
  <c r="P308" i="5"/>
  <c r="BI305" i="5"/>
  <c r="BH305" i="5"/>
  <c r="BG305" i="5"/>
  <c r="BF305" i="5"/>
  <c r="T305" i="5"/>
  <c r="R305" i="5"/>
  <c r="P305" i="5"/>
  <c r="BI303" i="5"/>
  <c r="BH303" i="5"/>
  <c r="BG303" i="5"/>
  <c r="BF303" i="5"/>
  <c r="T303" i="5"/>
  <c r="R303" i="5"/>
  <c r="P303" i="5"/>
  <c r="BI301" i="5"/>
  <c r="BH301" i="5"/>
  <c r="BG301" i="5"/>
  <c r="BF301" i="5"/>
  <c r="T301" i="5"/>
  <c r="R301" i="5"/>
  <c r="P301" i="5"/>
  <c r="BI299" i="5"/>
  <c r="BH299" i="5"/>
  <c r="BG299" i="5"/>
  <c r="BF299" i="5"/>
  <c r="T299" i="5"/>
  <c r="R299" i="5"/>
  <c r="P299" i="5"/>
  <c r="BI297" i="5"/>
  <c r="BH297" i="5"/>
  <c r="BG297" i="5"/>
  <c r="BF297" i="5"/>
  <c r="T297" i="5"/>
  <c r="R297" i="5"/>
  <c r="P297" i="5"/>
  <c r="BI295" i="5"/>
  <c r="BH295" i="5"/>
  <c r="BG295" i="5"/>
  <c r="BF295" i="5"/>
  <c r="T295" i="5"/>
  <c r="R295" i="5"/>
  <c r="P295" i="5"/>
  <c r="BI292" i="5"/>
  <c r="BH292" i="5"/>
  <c r="BG292" i="5"/>
  <c r="BF292" i="5"/>
  <c r="T292" i="5"/>
  <c r="R292" i="5"/>
  <c r="P292" i="5"/>
  <c r="BI290" i="5"/>
  <c r="BH290" i="5"/>
  <c r="BG290" i="5"/>
  <c r="BF290" i="5"/>
  <c r="T290" i="5"/>
  <c r="R290" i="5"/>
  <c r="P290" i="5"/>
  <c r="BI287" i="5"/>
  <c r="BH287" i="5"/>
  <c r="BG287" i="5"/>
  <c r="BF287" i="5"/>
  <c r="T287" i="5"/>
  <c r="R287" i="5"/>
  <c r="P287" i="5"/>
  <c r="BI284" i="5"/>
  <c r="BH284" i="5"/>
  <c r="BG284" i="5"/>
  <c r="BF284" i="5"/>
  <c r="T284" i="5"/>
  <c r="R284" i="5"/>
  <c r="P284" i="5"/>
  <c r="BI281" i="5"/>
  <c r="BH281" i="5"/>
  <c r="BG281" i="5"/>
  <c r="BF281" i="5"/>
  <c r="T281" i="5"/>
  <c r="R281" i="5"/>
  <c r="P281" i="5"/>
  <c r="BI279" i="5"/>
  <c r="BH279" i="5"/>
  <c r="BG279" i="5"/>
  <c r="BF279" i="5"/>
  <c r="T279" i="5"/>
  <c r="R279" i="5"/>
  <c r="P279" i="5"/>
  <c r="BI278" i="5"/>
  <c r="BH278" i="5"/>
  <c r="BG278" i="5"/>
  <c r="BF278" i="5"/>
  <c r="T278" i="5"/>
  <c r="R278" i="5"/>
  <c r="P278" i="5"/>
  <c r="BI277" i="5"/>
  <c r="BH277" i="5"/>
  <c r="BG277" i="5"/>
  <c r="BF277" i="5"/>
  <c r="T277" i="5"/>
  <c r="R277" i="5"/>
  <c r="P277" i="5"/>
  <c r="BI274" i="5"/>
  <c r="BH274" i="5"/>
  <c r="BG274" i="5"/>
  <c r="BF274" i="5"/>
  <c r="T274" i="5"/>
  <c r="R274" i="5"/>
  <c r="P274" i="5"/>
  <c r="BI272" i="5"/>
  <c r="BH272" i="5"/>
  <c r="BG272" i="5"/>
  <c r="BF272" i="5"/>
  <c r="T272" i="5"/>
  <c r="R272" i="5"/>
  <c r="P272" i="5"/>
  <c r="BI270" i="5"/>
  <c r="BH270" i="5"/>
  <c r="BG270" i="5"/>
  <c r="BF270" i="5"/>
  <c r="T270" i="5"/>
  <c r="R270" i="5"/>
  <c r="P270" i="5"/>
  <c r="BI268" i="5"/>
  <c r="BH268" i="5"/>
  <c r="BG268" i="5"/>
  <c r="BF268" i="5"/>
  <c r="T268" i="5"/>
  <c r="R268" i="5"/>
  <c r="P268" i="5"/>
  <c r="BI265" i="5"/>
  <c r="BH265" i="5"/>
  <c r="BG265" i="5"/>
  <c r="BF265" i="5"/>
  <c r="T265" i="5"/>
  <c r="R265" i="5"/>
  <c r="P265" i="5"/>
  <c r="BI260" i="5"/>
  <c r="BH260" i="5"/>
  <c r="BG260" i="5"/>
  <c r="BF260" i="5"/>
  <c r="T260" i="5"/>
  <c r="R260" i="5"/>
  <c r="P260" i="5"/>
  <c r="BI258" i="5"/>
  <c r="BH258" i="5"/>
  <c r="BG258" i="5"/>
  <c r="BF258" i="5"/>
  <c r="T258" i="5"/>
  <c r="R258" i="5"/>
  <c r="P258" i="5"/>
  <c r="BI255" i="5"/>
  <c r="BH255" i="5"/>
  <c r="BG255" i="5"/>
  <c r="BF255" i="5"/>
  <c r="T255" i="5"/>
  <c r="R255" i="5"/>
  <c r="P255" i="5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8" i="5"/>
  <c r="BH248" i="5"/>
  <c r="BG248" i="5"/>
  <c r="BF248" i="5"/>
  <c r="T248" i="5"/>
  <c r="R248" i="5"/>
  <c r="P248" i="5"/>
  <c r="BI246" i="5"/>
  <c r="BH246" i="5"/>
  <c r="BG246" i="5"/>
  <c r="BF246" i="5"/>
  <c r="T246" i="5"/>
  <c r="R246" i="5"/>
  <c r="P246" i="5"/>
  <c r="BI244" i="5"/>
  <c r="BH244" i="5"/>
  <c r="BG244" i="5"/>
  <c r="BF244" i="5"/>
  <c r="T244" i="5"/>
  <c r="R244" i="5"/>
  <c r="P244" i="5"/>
  <c r="BI242" i="5"/>
  <c r="BH242" i="5"/>
  <c r="BG242" i="5"/>
  <c r="BF242" i="5"/>
  <c r="T242" i="5"/>
  <c r="R242" i="5"/>
  <c r="P242" i="5"/>
  <c r="BI239" i="5"/>
  <c r="BH239" i="5"/>
  <c r="BG239" i="5"/>
  <c r="BF239" i="5"/>
  <c r="T239" i="5"/>
  <c r="R239" i="5"/>
  <c r="P239" i="5"/>
  <c r="BI236" i="5"/>
  <c r="BH236" i="5"/>
  <c r="BG236" i="5"/>
  <c r="BF236" i="5"/>
  <c r="T236" i="5"/>
  <c r="R236" i="5"/>
  <c r="P236" i="5"/>
  <c r="BI232" i="5"/>
  <c r="BH232" i="5"/>
  <c r="BG232" i="5"/>
  <c r="BF232" i="5"/>
  <c r="T232" i="5"/>
  <c r="R232" i="5"/>
  <c r="P232" i="5"/>
  <c r="BI229" i="5"/>
  <c r="BH229" i="5"/>
  <c r="BG229" i="5"/>
  <c r="BF229" i="5"/>
  <c r="T229" i="5"/>
  <c r="R229" i="5"/>
  <c r="P229" i="5"/>
  <c r="BI226" i="5"/>
  <c r="BH226" i="5"/>
  <c r="BG226" i="5"/>
  <c r="BF226" i="5"/>
  <c r="T226" i="5"/>
  <c r="R226" i="5"/>
  <c r="P226" i="5"/>
  <c r="BI223" i="5"/>
  <c r="BH223" i="5"/>
  <c r="BG223" i="5"/>
  <c r="BF223" i="5"/>
  <c r="T223" i="5"/>
  <c r="R223" i="5"/>
  <c r="P223" i="5"/>
  <c r="BI218" i="5"/>
  <c r="BH218" i="5"/>
  <c r="BG218" i="5"/>
  <c r="BF218" i="5"/>
  <c r="T218" i="5"/>
  <c r="T217" i="5" s="1"/>
  <c r="R218" i="5"/>
  <c r="R217" i="5" s="1"/>
  <c r="P218" i="5"/>
  <c r="P217" i="5"/>
  <c r="BI215" i="5"/>
  <c r="BH215" i="5"/>
  <c r="BG215" i="5"/>
  <c r="BF215" i="5"/>
  <c r="T215" i="5"/>
  <c r="R215" i="5"/>
  <c r="P215" i="5"/>
  <c r="BI212" i="5"/>
  <c r="BH212" i="5"/>
  <c r="BG212" i="5"/>
  <c r="BF212" i="5"/>
  <c r="T212" i="5"/>
  <c r="R212" i="5"/>
  <c r="P212" i="5"/>
  <c r="BI208" i="5"/>
  <c r="BH208" i="5"/>
  <c r="BG208" i="5"/>
  <c r="BF208" i="5"/>
  <c r="T208" i="5"/>
  <c r="R208" i="5"/>
  <c r="P208" i="5"/>
  <c r="BI203" i="5"/>
  <c r="BH203" i="5"/>
  <c r="BG203" i="5"/>
  <c r="BF203" i="5"/>
  <c r="T203" i="5"/>
  <c r="R203" i="5"/>
  <c r="P203" i="5"/>
  <c r="BI200" i="5"/>
  <c r="BH200" i="5"/>
  <c r="BG200" i="5"/>
  <c r="BF200" i="5"/>
  <c r="T200" i="5"/>
  <c r="R200" i="5"/>
  <c r="P200" i="5"/>
  <c r="BI197" i="5"/>
  <c r="BH197" i="5"/>
  <c r="BG197" i="5"/>
  <c r="BF197" i="5"/>
  <c r="T197" i="5"/>
  <c r="R197" i="5"/>
  <c r="P197" i="5"/>
  <c r="BI195" i="5"/>
  <c r="BH195" i="5"/>
  <c r="BG195" i="5"/>
  <c r="BF195" i="5"/>
  <c r="T195" i="5"/>
  <c r="R195" i="5"/>
  <c r="P195" i="5"/>
  <c r="BI193" i="5"/>
  <c r="BH193" i="5"/>
  <c r="BG193" i="5"/>
  <c r="BF193" i="5"/>
  <c r="T193" i="5"/>
  <c r="R193" i="5"/>
  <c r="P193" i="5"/>
  <c r="BI190" i="5"/>
  <c r="BH190" i="5"/>
  <c r="BG190" i="5"/>
  <c r="BF190" i="5"/>
  <c r="T190" i="5"/>
  <c r="R190" i="5"/>
  <c r="P190" i="5"/>
  <c r="BI187" i="5"/>
  <c r="BH187" i="5"/>
  <c r="BG187" i="5"/>
  <c r="BF187" i="5"/>
  <c r="T187" i="5"/>
  <c r="R187" i="5"/>
  <c r="P187" i="5"/>
  <c r="BI184" i="5"/>
  <c r="BH184" i="5"/>
  <c r="BG184" i="5"/>
  <c r="BF184" i="5"/>
  <c r="T184" i="5"/>
  <c r="R184" i="5"/>
  <c r="P184" i="5"/>
  <c r="BI177" i="5"/>
  <c r="BH177" i="5"/>
  <c r="BG177" i="5"/>
  <c r="BF177" i="5"/>
  <c r="T177" i="5"/>
  <c r="R177" i="5"/>
  <c r="P177" i="5"/>
  <c r="BI175" i="5"/>
  <c r="BH175" i="5"/>
  <c r="BG175" i="5"/>
  <c r="BF175" i="5"/>
  <c r="T175" i="5"/>
  <c r="R175" i="5"/>
  <c r="P175" i="5"/>
  <c r="BI172" i="5"/>
  <c r="BH172" i="5"/>
  <c r="BG172" i="5"/>
  <c r="BF172" i="5"/>
  <c r="T172" i="5"/>
  <c r="R172" i="5"/>
  <c r="P172" i="5"/>
  <c r="BI170" i="5"/>
  <c r="BH170" i="5"/>
  <c r="BG170" i="5"/>
  <c r="BF170" i="5"/>
  <c r="T170" i="5"/>
  <c r="R170" i="5"/>
  <c r="P170" i="5"/>
  <c r="BI167" i="5"/>
  <c r="BH167" i="5"/>
  <c r="BG167" i="5"/>
  <c r="BF167" i="5"/>
  <c r="T167" i="5"/>
  <c r="R167" i="5"/>
  <c r="P167" i="5"/>
  <c r="BI165" i="5"/>
  <c r="BH165" i="5"/>
  <c r="BG165" i="5"/>
  <c r="BF165" i="5"/>
  <c r="T165" i="5"/>
  <c r="R165" i="5"/>
  <c r="P165" i="5"/>
  <c r="BI163" i="5"/>
  <c r="BH163" i="5"/>
  <c r="BG163" i="5"/>
  <c r="BF163" i="5"/>
  <c r="T163" i="5"/>
  <c r="R163" i="5"/>
  <c r="P163" i="5"/>
  <c r="BI160" i="5"/>
  <c r="BH160" i="5"/>
  <c r="BG160" i="5"/>
  <c r="BF160" i="5"/>
  <c r="T160" i="5"/>
  <c r="R160" i="5"/>
  <c r="P160" i="5"/>
  <c r="BI157" i="5"/>
  <c r="BH157" i="5"/>
  <c r="BG157" i="5"/>
  <c r="BF157" i="5"/>
  <c r="T157" i="5"/>
  <c r="R157" i="5"/>
  <c r="P157" i="5"/>
  <c r="BI154" i="5"/>
  <c r="BH154" i="5"/>
  <c r="BG154" i="5"/>
  <c r="BF154" i="5"/>
  <c r="T154" i="5"/>
  <c r="R154" i="5"/>
  <c r="P154" i="5"/>
  <c r="BI151" i="5"/>
  <c r="BH151" i="5"/>
  <c r="BG151" i="5"/>
  <c r="BF151" i="5"/>
  <c r="T151" i="5"/>
  <c r="R151" i="5"/>
  <c r="P151" i="5"/>
  <c r="BI148" i="5"/>
  <c r="BH148" i="5"/>
  <c r="BG148" i="5"/>
  <c r="BF148" i="5"/>
  <c r="T148" i="5"/>
  <c r="R148" i="5"/>
  <c r="P148" i="5"/>
  <c r="BI145" i="5"/>
  <c r="BH145" i="5"/>
  <c r="BG145" i="5"/>
  <c r="BF145" i="5"/>
  <c r="T145" i="5"/>
  <c r="R145" i="5"/>
  <c r="P145" i="5"/>
  <c r="BI142" i="5"/>
  <c r="BH142" i="5"/>
  <c r="BG142" i="5"/>
  <c r="BF142" i="5"/>
  <c r="T142" i="5"/>
  <c r="R142" i="5"/>
  <c r="P142" i="5"/>
  <c r="BI139" i="5"/>
  <c r="BH139" i="5"/>
  <c r="BG139" i="5"/>
  <c r="BF139" i="5"/>
  <c r="T139" i="5"/>
  <c r="R139" i="5"/>
  <c r="P139" i="5"/>
  <c r="BI136" i="5"/>
  <c r="BH136" i="5"/>
  <c r="BG136" i="5"/>
  <c r="BF136" i="5"/>
  <c r="T136" i="5"/>
  <c r="R136" i="5"/>
  <c r="P136" i="5"/>
  <c r="BI133" i="5"/>
  <c r="BH133" i="5"/>
  <c r="BG133" i="5"/>
  <c r="BF133" i="5"/>
  <c r="T133" i="5"/>
  <c r="R133" i="5"/>
  <c r="P133" i="5"/>
  <c r="BI131" i="5"/>
  <c r="BH131" i="5"/>
  <c r="BG131" i="5"/>
  <c r="BF131" i="5"/>
  <c r="T131" i="5"/>
  <c r="R131" i="5"/>
  <c r="P131" i="5"/>
  <c r="BI128" i="5"/>
  <c r="BH128" i="5"/>
  <c r="BG128" i="5"/>
  <c r="BF128" i="5"/>
  <c r="T128" i="5"/>
  <c r="R128" i="5"/>
  <c r="P128" i="5"/>
  <c r="BI126" i="5"/>
  <c r="BH126" i="5"/>
  <c r="BG126" i="5"/>
  <c r="BF126" i="5"/>
  <c r="T126" i="5"/>
  <c r="R126" i="5"/>
  <c r="P126" i="5"/>
  <c r="BI123" i="5"/>
  <c r="BH123" i="5"/>
  <c r="BG123" i="5"/>
  <c r="BF123" i="5"/>
  <c r="T123" i="5"/>
  <c r="R123" i="5"/>
  <c r="P123" i="5"/>
  <c r="BI120" i="5"/>
  <c r="BH120" i="5"/>
  <c r="BG120" i="5"/>
  <c r="BF120" i="5"/>
  <c r="T120" i="5"/>
  <c r="R120" i="5"/>
  <c r="P120" i="5"/>
  <c r="BI117" i="5"/>
  <c r="BH117" i="5"/>
  <c r="BG117" i="5"/>
  <c r="BF117" i="5"/>
  <c r="T117" i="5"/>
  <c r="R117" i="5"/>
  <c r="P117" i="5"/>
  <c r="BI114" i="5"/>
  <c r="BH114" i="5"/>
  <c r="BG114" i="5"/>
  <c r="BF114" i="5"/>
  <c r="T114" i="5"/>
  <c r="R114" i="5"/>
  <c r="P114" i="5"/>
  <c r="BI112" i="5"/>
  <c r="BH112" i="5"/>
  <c r="BG112" i="5"/>
  <c r="BF112" i="5"/>
  <c r="T112" i="5"/>
  <c r="R112" i="5"/>
  <c r="P112" i="5"/>
  <c r="BI107" i="5"/>
  <c r="BH107" i="5"/>
  <c r="BG107" i="5"/>
  <c r="BF107" i="5"/>
  <c r="T107" i="5"/>
  <c r="R107" i="5"/>
  <c r="P107" i="5"/>
  <c r="BI104" i="5"/>
  <c r="BH104" i="5"/>
  <c r="BG104" i="5"/>
  <c r="BF104" i="5"/>
  <c r="T104" i="5"/>
  <c r="R104" i="5"/>
  <c r="P104" i="5"/>
  <c r="J97" i="5"/>
  <c r="F97" i="5"/>
  <c r="F95" i="5"/>
  <c r="E93" i="5"/>
  <c r="J62" i="5"/>
  <c r="F62" i="5"/>
  <c r="F60" i="5"/>
  <c r="E58" i="5"/>
  <c r="J28" i="5"/>
  <c r="E28" i="5"/>
  <c r="J98" i="5" s="1"/>
  <c r="J27" i="5"/>
  <c r="J22" i="5"/>
  <c r="E22" i="5"/>
  <c r="F98" i="5" s="1"/>
  <c r="J21" i="5"/>
  <c r="J16" i="5"/>
  <c r="J60" i="5"/>
  <c r="E7" i="5"/>
  <c r="E52" i="5" s="1"/>
  <c r="J41" i="4"/>
  <c r="J40" i="4"/>
  <c r="AY59" i="1" s="1"/>
  <c r="J39" i="4"/>
  <c r="AX59" i="1" s="1"/>
  <c r="BI518" i="4"/>
  <c r="BH518" i="4"/>
  <c r="BG518" i="4"/>
  <c r="BF518" i="4"/>
  <c r="T518" i="4"/>
  <c r="T517" i="4" s="1"/>
  <c r="R518" i="4"/>
  <c r="R517" i="4" s="1"/>
  <c r="P518" i="4"/>
  <c r="P517" i="4" s="1"/>
  <c r="BI514" i="4"/>
  <c r="BH514" i="4"/>
  <c r="BG514" i="4"/>
  <c r="BF514" i="4"/>
  <c r="T514" i="4"/>
  <c r="R514" i="4"/>
  <c r="P514" i="4"/>
  <c r="BI510" i="4"/>
  <c r="BH510" i="4"/>
  <c r="BG510" i="4"/>
  <c r="BF510" i="4"/>
  <c r="T510" i="4"/>
  <c r="R510" i="4"/>
  <c r="P510" i="4"/>
  <c r="BI508" i="4"/>
  <c r="BH508" i="4"/>
  <c r="BG508" i="4"/>
  <c r="BF508" i="4"/>
  <c r="T508" i="4"/>
  <c r="R508" i="4"/>
  <c r="P508" i="4"/>
  <c r="BI506" i="4"/>
  <c r="BH506" i="4"/>
  <c r="BG506" i="4"/>
  <c r="BF506" i="4"/>
  <c r="T506" i="4"/>
  <c r="R506" i="4"/>
  <c r="P506" i="4"/>
  <c r="BI504" i="4"/>
  <c r="BH504" i="4"/>
  <c r="BG504" i="4"/>
  <c r="BF504" i="4"/>
  <c r="T504" i="4"/>
  <c r="R504" i="4"/>
  <c r="P504" i="4"/>
  <c r="BI500" i="4"/>
  <c r="BH500" i="4"/>
  <c r="BG500" i="4"/>
  <c r="BF500" i="4"/>
  <c r="T500" i="4"/>
  <c r="R500" i="4"/>
  <c r="P500" i="4"/>
  <c r="BI497" i="4"/>
  <c r="BH497" i="4"/>
  <c r="BG497" i="4"/>
  <c r="BF497" i="4"/>
  <c r="T497" i="4"/>
  <c r="R497" i="4"/>
  <c r="P497" i="4"/>
  <c r="BI495" i="4"/>
  <c r="BH495" i="4"/>
  <c r="BG495" i="4"/>
  <c r="BF495" i="4"/>
  <c r="T495" i="4"/>
  <c r="R495" i="4"/>
  <c r="P495" i="4"/>
  <c r="BI491" i="4"/>
  <c r="BH491" i="4"/>
  <c r="BG491" i="4"/>
  <c r="BF491" i="4"/>
  <c r="T491" i="4"/>
  <c r="R491" i="4"/>
  <c r="P491" i="4"/>
  <c r="BI489" i="4"/>
  <c r="BH489" i="4"/>
  <c r="BG489" i="4"/>
  <c r="BF489" i="4"/>
  <c r="T489" i="4"/>
  <c r="R489" i="4"/>
  <c r="P489" i="4"/>
  <c r="BI486" i="4"/>
  <c r="BH486" i="4"/>
  <c r="BG486" i="4"/>
  <c r="BF486" i="4"/>
  <c r="T486" i="4"/>
  <c r="R486" i="4"/>
  <c r="P486" i="4"/>
  <c r="BI484" i="4"/>
  <c r="BH484" i="4"/>
  <c r="BG484" i="4"/>
  <c r="BF484" i="4"/>
  <c r="T484" i="4"/>
  <c r="R484" i="4"/>
  <c r="P484" i="4"/>
  <c r="BI481" i="4"/>
  <c r="BH481" i="4"/>
  <c r="BG481" i="4"/>
  <c r="BF481" i="4"/>
  <c r="T481" i="4"/>
  <c r="R481" i="4"/>
  <c r="P481" i="4"/>
  <c r="BI479" i="4"/>
  <c r="BH479" i="4"/>
  <c r="BG479" i="4"/>
  <c r="BF479" i="4"/>
  <c r="T479" i="4"/>
  <c r="R479" i="4"/>
  <c r="P479" i="4"/>
  <c r="BI477" i="4"/>
  <c r="BH477" i="4"/>
  <c r="BG477" i="4"/>
  <c r="BF477" i="4"/>
  <c r="T477" i="4"/>
  <c r="R477" i="4"/>
  <c r="P477" i="4"/>
  <c r="BI475" i="4"/>
  <c r="BH475" i="4"/>
  <c r="BG475" i="4"/>
  <c r="BF475" i="4"/>
  <c r="T475" i="4"/>
  <c r="R475" i="4"/>
  <c r="P475" i="4"/>
  <c r="BI473" i="4"/>
  <c r="BH473" i="4"/>
  <c r="BG473" i="4"/>
  <c r="BF473" i="4"/>
  <c r="T473" i="4"/>
  <c r="R473" i="4"/>
  <c r="P473" i="4"/>
  <c r="BI469" i="4"/>
  <c r="BH469" i="4"/>
  <c r="BG469" i="4"/>
  <c r="BF469" i="4"/>
  <c r="T469" i="4"/>
  <c r="R469" i="4"/>
  <c r="P469" i="4"/>
  <c r="BI466" i="4"/>
  <c r="BH466" i="4"/>
  <c r="BG466" i="4"/>
  <c r="BF466" i="4"/>
  <c r="T466" i="4"/>
  <c r="R466" i="4"/>
  <c r="P466" i="4"/>
  <c r="BI464" i="4"/>
  <c r="BH464" i="4"/>
  <c r="BG464" i="4"/>
  <c r="BF464" i="4"/>
  <c r="T464" i="4"/>
  <c r="R464" i="4"/>
  <c r="P464" i="4"/>
  <c r="BI462" i="4"/>
  <c r="BH462" i="4"/>
  <c r="BG462" i="4"/>
  <c r="BF462" i="4"/>
  <c r="T462" i="4"/>
  <c r="R462" i="4"/>
  <c r="P462" i="4"/>
  <c r="BI460" i="4"/>
  <c r="BH460" i="4"/>
  <c r="BG460" i="4"/>
  <c r="BF460" i="4"/>
  <c r="T460" i="4"/>
  <c r="R460" i="4"/>
  <c r="P460" i="4"/>
  <c r="BI458" i="4"/>
  <c r="BH458" i="4"/>
  <c r="BG458" i="4"/>
  <c r="BF458" i="4"/>
  <c r="T458" i="4"/>
  <c r="R458" i="4"/>
  <c r="P458" i="4"/>
  <c r="BI456" i="4"/>
  <c r="BH456" i="4"/>
  <c r="BG456" i="4"/>
  <c r="BF456" i="4"/>
  <c r="T456" i="4"/>
  <c r="R456" i="4"/>
  <c r="P456" i="4"/>
  <c r="BI454" i="4"/>
  <c r="BH454" i="4"/>
  <c r="BG454" i="4"/>
  <c r="BF454" i="4"/>
  <c r="T454" i="4"/>
  <c r="R454" i="4"/>
  <c r="P454" i="4"/>
  <c r="BI452" i="4"/>
  <c r="BH452" i="4"/>
  <c r="BG452" i="4"/>
  <c r="BF452" i="4"/>
  <c r="T452" i="4"/>
  <c r="R452" i="4"/>
  <c r="P452" i="4"/>
  <c r="BI450" i="4"/>
  <c r="BH450" i="4"/>
  <c r="BG450" i="4"/>
  <c r="BF450" i="4"/>
  <c r="T450" i="4"/>
  <c r="R450" i="4"/>
  <c r="P450" i="4"/>
  <c r="BI448" i="4"/>
  <c r="BH448" i="4"/>
  <c r="BG448" i="4"/>
  <c r="BF448" i="4"/>
  <c r="T448" i="4"/>
  <c r="R448" i="4"/>
  <c r="P448" i="4"/>
  <c r="BI446" i="4"/>
  <c r="BH446" i="4"/>
  <c r="BG446" i="4"/>
  <c r="BF446" i="4"/>
  <c r="T446" i="4"/>
  <c r="R446" i="4"/>
  <c r="P446" i="4"/>
  <c r="BI444" i="4"/>
  <c r="BH444" i="4"/>
  <c r="BG444" i="4"/>
  <c r="BF444" i="4"/>
  <c r="T444" i="4"/>
  <c r="R444" i="4"/>
  <c r="P444" i="4"/>
  <c r="BI442" i="4"/>
  <c r="BH442" i="4"/>
  <c r="BG442" i="4"/>
  <c r="BF442" i="4"/>
  <c r="T442" i="4"/>
  <c r="R442" i="4"/>
  <c r="P442" i="4"/>
  <c r="BI440" i="4"/>
  <c r="BH440" i="4"/>
  <c r="BG440" i="4"/>
  <c r="BF440" i="4"/>
  <c r="T440" i="4"/>
  <c r="R440" i="4"/>
  <c r="P440" i="4"/>
  <c r="BI438" i="4"/>
  <c r="BH438" i="4"/>
  <c r="BG438" i="4"/>
  <c r="BF438" i="4"/>
  <c r="T438" i="4"/>
  <c r="R438" i="4"/>
  <c r="P438" i="4"/>
  <c r="BI436" i="4"/>
  <c r="BH436" i="4"/>
  <c r="BG436" i="4"/>
  <c r="BF436" i="4"/>
  <c r="T436" i="4"/>
  <c r="R436" i="4"/>
  <c r="P436" i="4"/>
  <c r="BI434" i="4"/>
  <c r="BH434" i="4"/>
  <c r="BG434" i="4"/>
  <c r="BF434" i="4"/>
  <c r="T434" i="4"/>
  <c r="R434" i="4"/>
  <c r="P434" i="4"/>
  <c r="BI432" i="4"/>
  <c r="BH432" i="4"/>
  <c r="BG432" i="4"/>
  <c r="BF432" i="4"/>
  <c r="T432" i="4"/>
  <c r="R432" i="4"/>
  <c r="P432" i="4"/>
  <c r="BI430" i="4"/>
  <c r="BH430" i="4"/>
  <c r="BG430" i="4"/>
  <c r="BF430" i="4"/>
  <c r="T430" i="4"/>
  <c r="R430" i="4"/>
  <c r="P430" i="4"/>
  <c r="BI428" i="4"/>
  <c r="BH428" i="4"/>
  <c r="BG428" i="4"/>
  <c r="BF428" i="4"/>
  <c r="T428" i="4"/>
  <c r="R428" i="4"/>
  <c r="P428" i="4"/>
  <c r="BI426" i="4"/>
  <c r="BH426" i="4"/>
  <c r="BG426" i="4"/>
  <c r="BF426" i="4"/>
  <c r="T426" i="4"/>
  <c r="R426" i="4"/>
  <c r="P426" i="4"/>
  <c r="BI424" i="4"/>
  <c r="BH424" i="4"/>
  <c r="BG424" i="4"/>
  <c r="BF424" i="4"/>
  <c r="T424" i="4"/>
  <c r="R424" i="4"/>
  <c r="P424" i="4"/>
  <c r="BI422" i="4"/>
  <c r="BH422" i="4"/>
  <c r="BG422" i="4"/>
  <c r="BF422" i="4"/>
  <c r="T422" i="4"/>
  <c r="R422" i="4"/>
  <c r="P422" i="4"/>
  <c r="BI420" i="4"/>
  <c r="BH420" i="4"/>
  <c r="BG420" i="4"/>
  <c r="BF420" i="4"/>
  <c r="T420" i="4"/>
  <c r="R420" i="4"/>
  <c r="P420" i="4"/>
  <c r="BI418" i="4"/>
  <c r="BH418" i="4"/>
  <c r="BG418" i="4"/>
  <c r="BF418" i="4"/>
  <c r="T418" i="4"/>
  <c r="R418" i="4"/>
  <c r="P418" i="4"/>
  <c r="BI416" i="4"/>
  <c r="BH416" i="4"/>
  <c r="BG416" i="4"/>
  <c r="BF416" i="4"/>
  <c r="T416" i="4"/>
  <c r="R416" i="4"/>
  <c r="P416" i="4"/>
  <c r="BI414" i="4"/>
  <c r="BH414" i="4"/>
  <c r="BG414" i="4"/>
  <c r="BF414" i="4"/>
  <c r="T414" i="4"/>
  <c r="R414" i="4"/>
  <c r="P414" i="4"/>
  <c r="BI412" i="4"/>
  <c r="BH412" i="4"/>
  <c r="BG412" i="4"/>
  <c r="BF412" i="4"/>
  <c r="T412" i="4"/>
  <c r="R412" i="4"/>
  <c r="P412" i="4"/>
  <c r="BI409" i="4"/>
  <c r="BH409" i="4"/>
  <c r="BG409" i="4"/>
  <c r="BF409" i="4"/>
  <c r="T409" i="4"/>
  <c r="R409" i="4"/>
  <c r="P409" i="4"/>
  <c r="BI407" i="4"/>
  <c r="BH407" i="4"/>
  <c r="BG407" i="4"/>
  <c r="BF407" i="4"/>
  <c r="T407" i="4"/>
  <c r="R407" i="4"/>
  <c r="P407" i="4"/>
  <c r="BI405" i="4"/>
  <c r="BH405" i="4"/>
  <c r="BG405" i="4"/>
  <c r="BF405" i="4"/>
  <c r="T405" i="4"/>
  <c r="R405" i="4"/>
  <c r="P405" i="4"/>
  <c r="BI402" i="4"/>
  <c r="BH402" i="4"/>
  <c r="BG402" i="4"/>
  <c r="BF402" i="4"/>
  <c r="T402" i="4"/>
  <c r="R402" i="4"/>
  <c r="P402" i="4"/>
  <c r="BI400" i="4"/>
  <c r="BH400" i="4"/>
  <c r="BG400" i="4"/>
  <c r="BF400" i="4"/>
  <c r="T400" i="4"/>
  <c r="R400" i="4"/>
  <c r="P400" i="4"/>
  <c r="BI397" i="4"/>
  <c r="BH397" i="4"/>
  <c r="BG397" i="4"/>
  <c r="BF397" i="4"/>
  <c r="T397" i="4"/>
  <c r="R397" i="4"/>
  <c r="P397" i="4"/>
  <c r="BI394" i="4"/>
  <c r="BH394" i="4"/>
  <c r="BG394" i="4"/>
  <c r="BF394" i="4"/>
  <c r="T394" i="4"/>
  <c r="R394" i="4"/>
  <c r="P394" i="4"/>
  <c r="BI392" i="4"/>
  <c r="BH392" i="4"/>
  <c r="BG392" i="4"/>
  <c r="BF392" i="4"/>
  <c r="T392" i="4"/>
  <c r="R392" i="4"/>
  <c r="P392" i="4"/>
  <c r="BI390" i="4"/>
  <c r="BH390" i="4"/>
  <c r="BG390" i="4"/>
  <c r="BF390" i="4"/>
  <c r="T390" i="4"/>
  <c r="R390" i="4"/>
  <c r="P390" i="4"/>
  <c r="BI388" i="4"/>
  <c r="BH388" i="4"/>
  <c r="BG388" i="4"/>
  <c r="BF388" i="4"/>
  <c r="T388" i="4"/>
  <c r="R388" i="4"/>
  <c r="P388" i="4"/>
  <c r="BI385" i="4"/>
  <c r="BH385" i="4"/>
  <c r="BG385" i="4"/>
  <c r="BF385" i="4"/>
  <c r="T385" i="4"/>
  <c r="R385" i="4"/>
  <c r="P385" i="4"/>
  <c r="BI382" i="4"/>
  <c r="BH382" i="4"/>
  <c r="BG382" i="4"/>
  <c r="BF382" i="4"/>
  <c r="T382" i="4"/>
  <c r="R382" i="4"/>
  <c r="P382" i="4"/>
  <c r="BI380" i="4"/>
  <c r="BH380" i="4"/>
  <c r="BG380" i="4"/>
  <c r="BF380" i="4"/>
  <c r="T380" i="4"/>
  <c r="R380" i="4"/>
  <c r="P380" i="4"/>
  <c r="BI377" i="4"/>
  <c r="BH377" i="4"/>
  <c r="BG377" i="4"/>
  <c r="BF377" i="4"/>
  <c r="T377" i="4"/>
  <c r="R377" i="4"/>
  <c r="P377" i="4"/>
  <c r="BI375" i="4"/>
  <c r="BH375" i="4"/>
  <c r="BG375" i="4"/>
  <c r="BF375" i="4"/>
  <c r="T375" i="4"/>
  <c r="R375" i="4"/>
  <c r="P375" i="4"/>
  <c r="BI373" i="4"/>
  <c r="BH373" i="4"/>
  <c r="BG373" i="4"/>
  <c r="BF373" i="4"/>
  <c r="T373" i="4"/>
  <c r="R373" i="4"/>
  <c r="P373" i="4"/>
  <c r="BI371" i="4"/>
  <c r="BH371" i="4"/>
  <c r="BG371" i="4"/>
  <c r="BF371" i="4"/>
  <c r="T371" i="4"/>
  <c r="R371" i="4"/>
  <c r="P371" i="4"/>
  <c r="BI369" i="4"/>
  <c r="BH369" i="4"/>
  <c r="BG369" i="4"/>
  <c r="BF369" i="4"/>
  <c r="T369" i="4"/>
  <c r="R369" i="4"/>
  <c r="P369" i="4"/>
  <c r="BI367" i="4"/>
  <c r="BH367" i="4"/>
  <c r="BG367" i="4"/>
  <c r="BF367" i="4"/>
  <c r="T367" i="4"/>
  <c r="R367" i="4"/>
  <c r="P367" i="4"/>
  <c r="BI364" i="4"/>
  <c r="BH364" i="4"/>
  <c r="BG364" i="4"/>
  <c r="BF364" i="4"/>
  <c r="T364" i="4"/>
  <c r="R364" i="4"/>
  <c r="P364" i="4"/>
  <c r="BI361" i="4"/>
  <c r="BH361" i="4"/>
  <c r="BG361" i="4"/>
  <c r="BF361" i="4"/>
  <c r="T361" i="4"/>
  <c r="R361" i="4"/>
  <c r="P361" i="4"/>
  <c r="BI359" i="4"/>
  <c r="BH359" i="4"/>
  <c r="BG359" i="4"/>
  <c r="BF359" i="4"/>
  <c r="T359" i="4"/>
  <c r="R359" i="4"/>
  <c r="P359" i="4"/>
  <c r="BI357" i="4"/>
  <c r="BH357" i="4"/>
  <c r="BG357" i="4"/>
  <c r="BF357" i="4"/>
  <c r="T357" i="4"/>
  <c r="R357" i="4"/>
  <c r="P357" i="4"/>
  <c r="BI355" i="4"/>
  <c r="BH355" i="4"/>
  <c r="BG355" i="4"/>
  <c r="BF355" i="4"/>
  <c r="T355" i="4"/>
  <c r="R355" i="4"/>
  <c r="P355" i="4"/>
  <c r="BI352" i="4"/>
  <c r="BH352" i="4"/>
  <c r="BG352" i="4"/>
  <c r="BF352" i="4"/>
  <c r="T352" i="4"/>
  <c r="R352" i="4"/>
  <c r="P352" i="4"/>
  <c r="BI350" i="4"/>
  <c r="BH350" i="4"/>
  <c r="BG350" i="4"/>
  <c r="BF350" i="4"/>
  <c r="T350" i="4"/>
  <c r="R350" i="4"/>
  <c r="P350" i="4"/>
  <c r="BI348" i="4"/>
  <c r="BH348" i="4"/>
  <c r="BG348" i="4"/>
  <c r="BF348" i="4"/>
  <c r="T348" i="4"/>
  <c r="R348" i="4"/>
  <c r="P348" i="4"/>
  <c r="BI346" i="4"/>
  <c r="BH346" i="4"/>
  <c r="BG346" i="4"/>
  <c r="BF346" i="4"/>
  <c r="T346" i="4"/>
  <c r="R346" i="4"/>
  <c r="P346" i="4"/>
  <c r="BI343" i="4"/>
  <c r="BH343" i="4"/>
  <c r="BG343" i="4"/>
  <c r="BF343" i="4"/>
  <c r="T343" i="4"/>
  <c r="R343" i="4"/>
  <c r="P343" i="4"/>
  <c r="BI341" i="4"/>
  <c r="BH341" i="4"/>
  <c r="BG341" i="4"/>
  <c r="BF341" i="4"/>
  <c r="T341" i="4"/>
  <c r="R341" i="4"/>
  <c r="P341" i="4"/>
  <c r="BI338" i="4"/>
  <c r="BH338" i="4"/>
  <c r="BG338" i="4"/>
  <c r="BF338" i="4"/>
  <c r="T338" i="4"/>
  <c r="R338" i="4"/>
  <c r="P338" i="4"/>
  <c r="BI336" i="4"/>
  <c r="BH336" i="4"/>
  <c r="BG336" i="4"/>
  <c r="BF336" i="4"/>
  <c r="T336" i="4"/>
  <c r="R336" i="4"/>
  <c r="P336" i="4"/>
  <c r="BI333" i="4"/>
  <c r="BH333" i="4"/>
  <c r="BG333" i="4"/>
  <c r="BF333" i="4"/>
  <c r="T333" i="4"/>
  <c r="R333" i="4"/>
  <c r="P333" i="4"/>
  <c r="BI330" i="4"/>
  <c r="BH330" i="4"/>
  <c r="BG330" i="4"/>
  <c r="BF330" i="4"/>
  <c r="T330" i="4"/>
  <c r="R330" i="4"/>
  <c r="P330" i="4"/>
  <c r="BI328" i="4"/>
  <c r="BH328" i="4"/>
  <c r="BG328" i="4"/>
  <c r="BF328" i="4"/>
  <c r="T328" i="4"/>
  <c r="R328" i="4"/>
  <c r="P328" i="4"/>
  <c r="BI325" i="4"/>
  <c r="BH325" i="4"/>
  <c r="BG325" i="4"/>
  <c r="BF325" i="4"/>
  <c r="T325" i="4"/>
  <c r="R325" i="4"/>
  <c r="P325" i="4"/>
  <c r="BI323" i="4"/>
  <c r="BH323" i="4"/>
  <c r="BG323" i="4"/>
  <c r="BF323" i="4"/>
  <c r="T323" i="4"/>
  <c r="R323" i="4"/>
  <c r="P323" i="4"/>
  <c r="BI322" i="4"/>
  <c r="BH322" i="4"/>
  <c r="BG322" i="4"/>
  <c r="BF322" i="4"/>
  <c r="T322" i="4"/>
  <c r="R322" i="4"/>
  <c r="P322" i="4"/>
  <c r="BI321" i="4"/>
  <c r="BH321" i="4"/>
  <c r="BG321" i="4"/>
  <c r="BF321" i="4"/>
  <c r="T321" i="4"/>
  <c r="R321" i="4"/>
  <c r="P321" i="4"/>
  <c r="BI318" i="4"/>
  <c r="BH318" i="4"/>
  <c r="BG318" i="4"/>
  <c r="BF318" i="4"/>
  <c r="T318" i="4"/>
  <c r="R318" i="4"/>
  <c r="P318" i="4"/>
  <c r="BI316" i="4"/>
  <c r="BH316" i="4"/>
  <c r="BG316" i="4"/>
  <c r="BF316" i="4"/>
  <c r="T316" i="4"/>
  <c r="R316" i="4"/>
  <c r="P316" i="4"/>
  <c r="BI314" i="4"/>
  <c r="BH314" i="4"/>
  <c r="BG314" i="4"/>
  <c r="BF314" i="4"/>
  <c r="T314" i="4"/>
  <c r="R314" i="4"/>
  <c r="P314" i="4"/>
  <c r="BI312" i="4"/>
  <c r="BH312" i="4"/>
  <c r="BG312" i="4"/>
  <c r="BF312" i="4"/>
  <c r="T312" i="4"/>
  <c r="R312" i="4"/>
  <c r="P312" i="4"/>
  <c r="BI310" i="4"/>
  <c r="BH310" i="4"/>
  <c r="BG310" i="4"/>
  <c r="BF310" i="4"/>
  <c r="T310" i="4"/>
  <c r="R310" i="4"/>
  <c r="P310" i="4"/>
  <c r="BI308" i="4"/>
  <c r="BH308" i="4"/>
  <c r="BG308" i="4"/>
  <c r="BF308" i="4"/>
  <c r="T308" i="4"/>
  <c r="R308" i="4"/>
  <c r="P308" i="4"/>
  <c r="BI303" i="4"/>
  <c r="BH303" i="4"/>
  <c r="BG303" i="4"/>
  <c r="BF303" i="4"/>
  <c r="T303" i="4"/>
  <c r="R303" i="4"/>
  <c r="P303" i="4"/>
  <c r="BI298" i="4"/>
  <c r="BH298" i="4"/>
  <c r="BG298" i="4"/>
  <c r="BF298" i="4"/>
  <c r="T298" i="4"/>
  <c r="R298" i="4"/>
  <c r="P298" i="4"/>
  <c r="BI296" i="4"/>
  <c r="BH296" i="4"/>
  <c r="BG296" i="4"/>
  <c r="BF296" i="4"/>
  <c r="T296" i="4"/>
  <c r="R296" i="4"/>
  <c r="P296" i="4"/>
  <c r="BI293" i="4"/>
  <c r="BH293" i="4"/>
  <c r="BG293" i="4"/>
  <c r="BF293" i="4"/>
  <c r="T293" i="4"/>
  <c r="R293" i="4"/>
  <c r="P293" i="4"/>
  <c r="BI290" i="4"/>
  <c r="BH290" i="4"/>
  <c r="BG290" i="4"/>
  <c r="BF290" i="4"/>
  <c r="T290" i="4"/>
  <c r="R290" i="4"/>
  <c r="P290" i="4"/>
  <c r="BI288" i="4"/>
  <c r="BH288" i="4"/>
  <c r="BG288" i="4"/>
  <c r="BF288" i="4"/>
  <c r="T288" i="4"/>
  <c r="R288" i="4"/>
  <c r="P288" i="4"/>
  <c r="BI286" i="4"/>
  <c r="BH286" i="4"/>
  <c r="BG286" i="4"/>
  <c r="BF286" i="4"/>
  <c r="T286" i="4"/>
  <c r="R286" i="4"/>
  <c r="P286" i="4"/>
  <c r="BI284" i="4"/>
  <c r="BH284" i="4"/>
  <c r="BG284" i="4"/>
  <c r="BF284" i="4"/>
  <c r="T284" i="4"/>
  <c r="R284" i="4"/>
  <c r="P284" i="4"/>
  <c r="BI282" i="4"/>
  <c r="BH282" i="4"/>
  <c r="BG282" i="4"/>
  <c r="BF282" i="4"/>
  <c r="T282" i="4"/>
  <c r="R282" i="4"/>
  <c r="P282" i="4"/>
  <c r="BI280" i="4"/>
  <c r="BH280" i="4"/>
  <c r="BG280" i="4"/>
  <c r="BF280" i="4"/>
  <c r="T280" i="4"/>
  <c r="R280" i="4"/>
  <c r="P280" i="4"/>
  <c r="BI277" i="4"/>
  <c r="BH277" i="4"/>
  <c r="BG277" i="4"/>
  <c r="BF277" i="4"/>
  <c r="T277" i="4"/>
  <c r="R277" i="4"/>
  <c r="P277" i="4"/>
  <c r="BI274" i="4"/>
  <c r="BH274" i="4"/>
  <c r="BG274" i="4"/>
  <c r="BF274" i="4"/>
  <c r="T274" i="4"/>
  <c r="R274" i="4"/>
  <c r="P274" i="4"/>
  <c r="BI270" i="4"/>
  <c r="BH270" i="4"/>
  <c r="BG270" i="4"/>
  <c r="BF270" i="4"/>
  <c r="T270" i="4"/>
  <c r="R270" i="4"/>
  <c r="P270" i="4"/>
  <c r="BI267" i="4"/>
  <c r="BH267" i="4"/>
  <c r="BG267" i="4"/>
  <c r="BF267" i="4"/>
  <c r="T267" i="4"/>
  <c r="R267" i="4"/>
  <c r="P267" i="4"/>
  <c r="BI264" i="4"/>
  <c r="BH264" i="4"/>
  <c r="BG264" i="4"/>
  <c r="BF264" i="4"/>
  <c r="T264" i="4"/>
  <c r="R264" i="4"/>
  <c r="P264" i="4"/>
  <c r="BI261" i="4"/>
  <c r="BH261" i="4"/>
  <c r="BG261" i="4"/>
  <c r="BF261" i="4"/>
  <c r="T261" i="4"/>
  <c r="R261" i="4"/>
  <c r="P261" i="4"/>
  <c r="BI256" i="4"/>
  <c r="BH256" i="4"/>
  <c r="BG256" i="4"/>
  <c r="BF256" i="4"/>
  <c r="T256" i="4"/>
  <c r="T255" i="4" s="1"/>
  <c r="R256" i="4"/>
  <c r="R255" i="4" s="1"/>
  <c r="P256" i="4"/>
  <c r="P255" i="4" s="1"/>
  <c r="BI253" i="4"/>
  <c r="BH253" i="4"/>
  <c r="BG253" i="4"/>
  <c r="BF253" i="4"/>
  <c r="T253" i="4"/>
  <c r="R253" i="4"/>
  <c r="P253" i="4"/>
  <c r="BI251" i="4"/>
  <c r="BH251" i="4"/>
  <c r="BG251" i="4"/>
  <c r="BF251" i="4"/>
  <c r="T251" i="4"/>
  <c r="R251" i="4"/>
  <c r="P251" i="4"/>
  <c r="BI249" i="4"/>
  <c r="BH249" i="4"/>
  <c r="BG249" i="4"/>
  <c r="BF249" i="4"/>
  <c r="T249" i="4"/>
  <c r="R249" i="4"/>
  <c r="P249" i="4"/>
  <c r="BI247" i="4"/>
  <c r="BH247" i="4"/>
  <c r="BG247" i="4"/>
  <c r="BF247" i="4"/>
  <c r="T247" i="4"/>
  <c r="R247" i="4"/>
  <c r="P247" i="4"/>
  <c r="BI245" i="4"/>
  <c r="BH245" i="4"/>
  <c r="BG245" i="4"/>
  <c r="BF245" i="4"/>
  <c r="T245" i="4"/>
  <c r="R245" i="4"/>
  <c r="P245" i="4"/>
  <c r="BI242" i="4"/>
  <c r="BH242" i="4"/>
  <c r="BG242" i="4"/>
  <c r="BF242" i="4"/>
  <c r="T242" i="4"/>
  <c r="R242" i="4"/>
  <c r="P242" i="4"/>
  <c r="BI238" i="4"/>
  <c r="BH238" i="4"/>
  <c r="BG238" i="4"/>
  <c r="BF238" i="4"/>
  <c r="T238" i="4"/>
  <c r="R238" i="4"/>
  <c r="P238" i="4"/>
  <c r="BI233" i="4"/>
  <c r="BH233" i="4"/>
  <c r="BG233" i="4"/>
  <c r="BF233" i="4"/>
  <c r="T233" i="4"/>
  <c r="R233" i="4"/>
  <c r="P233" i="4"/>
  <c r="BI230" i="4"/>
  <c r="BH230" i="4"/>
  <c r="BG230" i="4"/>
  <c r="BF230" i="4"/>
  <c r="T230" i="4"/>
  <c r="R230" i="4"/>
  <c r="P230" i="4"/>
  <c r="BI227" i="4"/>
  <c r="BH227" i="4"/>
  <c r="BG227" i="4"/>
  <c r="BF227" i="4"/>
  <c r="T227" i="4"/>
  <c r="R227" i="4"/>
  <c r="P227" i="4"/>
  <c r="BI225" i="4"/>
  <c r="BH225" i="4"/>
  <c r="BG225" i="4"/>
  <c r="BF225" i="4"/>
  <c r="T225" i="4"/>
  <c r="R225" i="4"/>
  <c r="P225" i="4"/>
  <c r="BI223" i="4"/>
  <c r="BH223" i="4"/>
  <c r="BG223" i="4"/>
  <c r="BF223" i="4"/>
  <c r="T223" i="4"/>
  <c r="R223" i="4"/>
  <c r="P223" i="4"/>
  <c r="BI220" i="4"/>
  <c r="BH220" i="4"/>
  <c r="BG220" i="4"/>
  <c r="BF220" i="4"/>
  <c r="T220" i="4"/>
  <c r="R220" i="4"/>
  <c r="P220" i="4"/>
  <c r="BI217" i="4"/>
  <c r="BH217" i="4"/>
  <c r="BG217" i="4"/>
  <c r="BF217" i="4"/>
  <c r="T217" i="4"/>
  <c r="R217" i="4"/>
  <c r="P217" i="4"/>
  <c r="BI214" i="4"/>
  <c r="BH214" i="4"/>
  <c r="BG214" i="4"/>
  <c r="BF214" i="4"/>
  <c r="T214" i="4"/>
  <c r="R214" i="4"/>
  <c r="P214" i="4"/>
  <c r="BI207" i="4"/>
  <c r="BH207" i="4"/>
  <c r="BG207" i="4"/>
  <c r="BF207" i="4"/>
  <c r="T207" i="4"/>
  <c r="R207" i="4"/>
  <c r="P207" i="4"/>
  <c r="BI205" i="4"/>
  <c r="BH205" i="4"/>
  <c r="BG205" i="4"/>
  <c r="BF205" i="4"/>
  <c r="T205" i="4"/>
  <c r="R205" i="4"/>
  <c r="P205" i="4"/>
  <c r="BI202" i="4"/>
  <c r="BH202" i="4"/>
  <c r="BG202" i="4"/>
  <c r="BF202" i="4"/>
  <c r="T202" i="4"/>
  <c r="R202" i="4"/>
  <c r="P202" i="4"/>
  <c r="BI200" i="4"/>
  <c r="BH200" i="4"/>
  <c r="BG200" i="4"/>
  <c r="BF200" i="4"/>
  <c r="T200" i="4"/>
  <c r="R200" i="4"/>
  <c r="P200" i="4"/>
  <c r="BI197" i="4"/>
  <c r="BH197" i="4"/>
  <c r="BG197" i="4"/>
  <c r="BF197" i="4"/>
  <c r="T197" i="4"/>
  <c r="R197" i="4"/>
  <c r="P197" i="4"/>
  <c r="BI195" i="4"/>
  <c r="BH195" i="4"/>
  <c r="BG195" i="4"/>
  <c r="BF195" i="4"/>
  <c r="T195" i="4"/>
  <c r="R195" i="4"/>
  <c r="P195" i="4"/>
  <c r="BI193" i="4"/>
  <c r="BH193" i="4"/>
  <c r="BG193" i="4"/>
  <c r="BF193" i="4"/>
  <c r="T193" i="4"/>
  <c r="R193" i="4"/>
  <c r="P193" i="4"/>
  <c r="BI190" i="4"/>
  <c r="BH190" i="4"/>
  <c r="BG190" i="4"/>
  <c r="BF190" i="4"/>
  <c r="T190" i="4"/>
  <c r="R190" i="4"/>
  <c r="P190" i="4"/>
  <c r="BI187" i="4"/>
  <c r="BH187" i="4"/>
  <c r="BG187" i="4"/>
  <c r="BF187" i="4"/>
  <c r="T187" i="4"/>
  <c r="R187" i="4"/>
  <c r="P187" i="4"/>
  <c r="BI184" i="4"/>
  <c r="BH184" i="4"/>
  <c r="BG184" i="4"/>
  <c r="BF184" i="4"/>
  <c r="T184" i="4"/>
  <c r="R184" i="4"/>
  <c r="P184" i="4"/>
  <c r="BI181" i="4"/>
  <c r="BH181" i="4"/>
  <c r="BG181" i="4"/>
  <c r="BF181" i="4"/>
  <c r="T181" i="4"/>
  <c r="R181" i="4"/>
  <c r="P181" i="4"/>
  <c r="BI178" i="4"/>
  <c r="BH178" i="4"/>
  <c r="BG178" i="4"/>
  <c r="BF178" i="4"/>
  <c r="T178" i="4"/>
  <c r="R178" i="4"/>
  <c r="P178" i="4"/>
  <c r="BI175" i="4"/>
  <c r="BH175" i="4"/>
  <c r="BG175" i="4"/>
  <c r="BF175" i="4"/>
  <c r="T175" i="4"/>
  <c r="R175" i="4"/>
  <c r="P175" i="4"/>
  <c r="BI172" i="4"/>
  <c r="BH172" i="4"/>
  <c r="BG172" i="4"/>
  <c r="BF172" i="4"/>
  <c r="T172" i="4"/>
  <c r="R172" i="4"/>
  <c r="P172" i="4"/>
  <c r="BI169" i="4"/>
  <c r="BH169" i="4"/>
  <c r="BG169" i="4"/>
  <c r="BF169" i="4"/>
  <c r="T169" i="4"/>
  <c r="R169" i="4"/>
  <c r="P169" i="4"/>
  <c r="BI166" i="4"/>
  <c r="BH166" i="4"/>
  <c r="BG166" i="4"/>
  <c r="BF166" i="4"/>
  <c r="T166" i="4"/>
  <c r="R166" i="4"/>
  <c r="P166" i="4"/>
  <c r="BI163" i="4"/>
  <c r="BH163" i="4"/>
  <c r="BG163" i="4"/>
  <c r="BF163" i="4"/>
  <c r="T163" i="4"/>
  <c r="R163" i="4"/>
  <c r="P163" i="4"/>
  <c r="BI160" i="4"/>
  <c r="BH160" i="4"/>
  <c r="BG160" i="4"/>
  <c r="BF160" i="4"/>
  <c r="T160" i="4"/>
  <c r="R160" i="4"/>
  <c r="P160" i="4"/>
  <c r="BI157" i="4"/>
  <c r="BH157" i="4"/>
  <c r="BG157" i="4"/>
  <c r="BF157" i="4"/>
  <c r="T157" i="4"/>
  <c r="R157" i="4"/>
  <c r="P157" i="4"/>
  <c r="BI154" i="4"/>
  <c r="BH154" i="4"/>
  <c r="BG154" i="4"/>
  <c r="BF154" i="4"/>
  <c r="T154" i="4"/>
  <c r="R154" i="4"/>
  <c r="P154" i="4"/>
  <c r="BI151" i="4"/>
  <c r="BH151" i="4"/>
  <c r="BG151" i="4"/>
  <c r="BF151" i="4"/>
  <c r="T151" i="4"/>
  <c r="R151" i="4"/>
  <c r="P151" i="4"/>
  <c r="BI149" i="4"/>
  <c r="BH149" i="4"/>
  <c r="BG149" i="4"/>
  <c r="BF149" i="4"/>
  <c r="T149" i="4"/>
  <c r="R149" i="4"/>
  <c r="P149" i="4"/>
  <c r="BI146" i="4"/>
  <c r="BH146" i="4"/>
  <c r="BG146" i="4"/>
  <c r="BF146" i="4"/>
  <c r="T146" i="4"/>
  <c r="R146" i="4"/>
  <c r="P146" i="4"/>
  <c r="BI144" i="4"/>
  <c r="BH144" i="4"/>
  <c r="BG144" i="4"/>
  <c r="BF144" i="4"/>
  <c r="T144" i="4"/>
  <c r="R144" i="4"/>
  <c r="P144" i="4"/>
  <c r="BI141" i="4"/>
  <c r="BH141" i="4"/>
  <c r="BG141" i="4"/>
  <c r="BF141" i="4"/>
  <c r="T141" i="4"/>
  <c r="R141" i="4"/>
  <c r="P141" i="4"/>
  <c r="BI138" i="4"/>
  <c r="BH138" i="4"/>
  <c r="BG138" i="4"/>
  <c r="BF138" i="4"/>
  <c r="T138" i="4"/>
  <c r="R138" i="4"/>
  <c r="P138" i="4"/>
  <c r="BI135" i="4"/>
  <c r="BH135" i="4"/>
  <c r="BG135" i="4"/>
  <c r="BF135" i="4"/>
  <c r="T135" i="4"/>
  <c r="R135" i="4"/>
  <c r="P135" i="4"/>
  <c r="BI132" i="4"/>
  <c r="BH132" i="4"/>
  <c r="BG132" i="4"/>
  <c r="BF132" i="4"/>
  <c r="T132" i="4"/>
  <c r="R132" i="4"/>
  <c r="P132" i="4"/>
  <c r="BI129" i="4"/>
  <c r="BH129" i="4"/>
  <c r="BG129" i="4"/>
  <c r="BF129" i="4"/>
  <c r="T129" i="4"/>
  <c r="R129" i="4"/>
  <c r="P129" i="4"/>
  <c r="BI127" i="4"/>
  <c r="BH127" i="4"/>
  <c r="BG127" i="4"/>
  <c r="BF127" i="4"/>
  <c r="T127" i="4"/>
  <c r="R127" i="4"/>
  <c r="P127" i="4"/>
  <c r="BI122" i="4"/>
  <c r="BH122" i="4"/>
  <c r="BG122" i="4"/>
  <c r="BF122" i="4"/>
  <c r="T122" i="4"/>
  <c r="R122" i="4"/>
  <c r="P122" i="4"/>
  <c r="BI119" i="4"/>
  <c r="BH119" i="4"/>
  <c r="BG119" i="4"/>
  <c r="BF119" i="4"/>
  <c r="T119" i="4"/>
  <c r="R119" i="4"/>
  <c r="P119" i="4"/>
  <c r="BI116" i="4"/>
  <c r="BH116" i="4"/>
  <c r="BG116" i="4"/>
  <c r="BF116" i="4"/>
  <c r="T116" i="4"/>
  <c r="R116" i="4"/>
  <c r="P116" i="4"/>
  <c r="BI113" i="4"/>
  <c r="BH113" i="4"/>
  <c r="BG113" i="4"/>
  <c r="BF113" i="4"/>
  <c r="T113" i="4"/>
  <c r="R113" i="4"/>
  <c r="P113" i="4"/>
  <c r="BI110" i="4"/>
  <c r="BH110" i="4"/>
  <c r="BG110" i="4"/>
  <c r="BF110" i="4"/>
  <c r="T110" i="4"/>
  <c r="R110" i="4"/>
  <c r="P110" i="4"/>
  <c r="BI108" i="4"/>
  <c r="BH108" i="4"/>
  <c r="BG108" i="4"/>
  <c r="BF108" i="4"/>
  <c r="T108" i="4"/>
  <c r="R108" i="4"/>
  <c r="P108" i="4"/>
  <c r="BI106" i="4"/>
  <c r="BH106" i="4"/>
  <c r="BG106" i="4"/>
  <c r="BF106" i="4"/>
  <c r="T106" i="4"/>
  <c r="R106" i="4"/>
  <c r="P106" i="4"/>
  <c r="BI104" i="4"/>
  <c r="BH104" i="4"/>
  <c r="BG104" i="4"/>
  <c r="BF104" i="4"/>
  <c r="T104" i="4"/>
  <c r="R104" i="4"/>
  <c r="P104" i="4"/>
  <c r="J97" i="4"/>
  <c r="F97" i="4"/>
  <c r="F95" i="4"/>
  <c r="E93" i="4"/>
  <c r="J62" i="4"/>
  <c r="F62" i="4"/>
  <c r="F60" i="4"/>
  <c r="E58" i="4"/>
  <c r="J28" i="4"/>
  <c r="E28" i="4"/>
  <c r="J63" i="4" s="1"/>
  <c r="J27" i="4"/>
  <c r="J22" i="4"/>
  <c r="E22" i="4"/>
  <c r="F98" i="4" s="1"/>
  <c r="J21" i="4"/>
  <c r="J16" i="4"/>
  <c r="J95" i="4" s="1"/>
  <c r="E7" i="4"/>
  <c r="E87" i="4" s="1"/>
  <c r="J41" i="3"/>
  <c r="J40" i="3"/>
  <c r="AY58" i="1" s="1"/>
  <c r="J39" i="3"/>
  <c r="AX58" i="1" s="1"/>
  <c r="BI562" i="3"/>
  <c r="BH562" i="3"/>
  <c r="BG562" i="3"/>
  <c r="BF562" i="3"/>
  <c r="T562" i="3"/>
  <c r="T561" i="3" s="1"/>
  <c r="R562" i="3"/>
  <c r="R561" i="3" s="1"/>
  <c r="P562" i="3"/>
  <c r="P561" i="3" s="1"/>
  <c r="BI558" i="3"/>
  <c r="BH558" i="3"/>
  <c r="BG558" i="3"/>
  <c r="BF558" i="3"/>
  <c r="T558" i="3"/>
  <c r="R558" i="3"/>
  <c r="P558" i="3"/>
  <c r="BI554" i="3"/>
  <c r="BH554" i="3"/>
  <c r="BG554" i="3"/>
  <c r="BF554" i="3"/>
  <c r="T554" i="3"/>
  <c r="R554" i="3"/>
  <c r="P554" i="3"/>
  <c r="BI552" i="3"/>
  <c r="BH552" i="3"/>
  <c r="BG552" i="3"/>
  <c r="BF552" i="3"/>
  <c r="T552" i="3"/>
  <c r="R552" i="3"/>
  <c r="P552" i="3"/>
  <c r="BI550" i="3"/>
  <c r="BH550" i="3"/>
  <c r="BG550" i="3"/>
  <c r="BF550" i="3"/>
  <c r="T550" i="3"/>
  <c r="R550" i="3"/>
  <c r="P550" i="3"/>
  <c r="BI548" i="3"/>
  <c r="BH548" i="3"/>
  <c r="BG548" i="3"/>
  <c r="BF548" i="3"/>
  <c r="T548" i="3"/>
  <c r="R548" i="3"/>
  <c r="P548" i="3"/>
  <c r="BI544" i="3"/>
  <c r="BH544" i="3"/>
  <c r="BG544" i="3"/>
  <c r="BF544" i="3"/>
  <c r="T544" i="3"/>
  <c r="R544" i="3"/>
  <c r="P544" i="3"/>
  <c r="BI541" i="3"/>
  <c r="BH541" i="3"/>
  <c r="BG541" i="3"/>
  <c r="BF541" i="3"/>
  <c r="T541" i="3"/>
  <c r="R541" i="3"/>
  <c r="P541" i="3"/>
  <c r="BI539" i="3"/>
  <c r="BH539" i="3"/>
  <c r="BG539" i="3"/>
  <c r="BF539" i="3"/>
  <c r="T539" i="3"/>
  <c r="R539" i="3"/>
  <c r="P539" i="3"/>
  <c r="BI535" i="3"/>
  <c r="BH535" i="3"/>
  <c r="BG535" i="3"/>
  <c r="BF535" i="3"/>
  <c r="T535" i="3"/>
  <c r="R535" i="3"/>
  <c r="P535" i="3"/>
  <c r="BI532" i="3"/>
  <c r="BH532" i="3"/>
  <c r="BG532" i="3"/>
  <c r="BF532" i="3"/>
  <c r="T532" i="3"/>
  <c r="R532" i="3"/>
  <c r="P532" i="3"/>
  <c r="BI529" i="3"/>
  <c r="BH529" i="3"/>
  <c r="BG529" i="3"/>
  <c r="BF529" i="3"/>
  <c r="T529" i="3"/>
  <c r="R529" i="3"/>
  <c r="P529" i="3"/>
  <c r="BI526" i="3"/>
  <c r="BH526" i="3"/>
  <c r="BG526" i="3"/>
  <c r="BF526" i="3"/>
  <c r="T526" i="3"/>
  <c r="R526" i="3"/>
  <c r="P526" i="3"/>
  <c r="BI524" i="3"/>
  <c r="BH524" i="3"/>
  <c r="BG524" i="3"/>
  <c r="BF524" i="3"/>
  <c r="T524" i="3"/>
  <c r="R524" i="3"/>
  <c r="P524" i="3"/>
  <c r="BI522" i="3"/>
  <c r="BH522" i="3"/>
  <c r="BG522" i="3"/>
  <c r="BF522" i="3"/>
  <c r="T522" i="3"/>
  <c r="R522" i="3"/>
  <c r="P522" i="3"/>
  <c r="BI520" i="3"/>
  <c r="BH520" i="3"/>
  <c r="BG520" i="3"/>
  <c r="BF520" i="3"/>
  <c r="T520" i="3"/>
  <c r="R520" i="3"/>
  <c r="P520" i="3"/>
  <c r="BI518" i="3"/>
  <c r="BH518" i="3"/>
  <c r="BG518" i="3"/>
  <c r="BF518" i="3"/>
  <c r="T518" i="3"/>
  <c r="R518" i="3"/>
  <c r="P518" i="3"/>
  <c r="BI516" i="3"/>
  <c r="BH516" i="3"/>
  <c r="BG516" i="3"/>
  <c r="BF516" i="3"/>
  <c r="T516" i="3"/>
  <c r="R516" i="3"/>
  <c r="P516" i="3"/>
  <c r="BI510" i="3"/>
  <c r="BH510" i="3"/>
  <c r="BG510" i="3"/>
  <c r="BF510" i="3"/>
  <c r="T510" i="3"/>
  <c r="R510" i="3"/>
  <c r="P510" i="3"/>
  <c r="BI507" i="3"/>
  <c r="BH507" i="3"/>
  <c r="BG507" i="3"/>
  <c r="BF507" i="3"/>
  <c r="T507" i="3"/>
  <c r="R507" i="3"/>
  <c r="P507" i="3"/>
  <c r="BI505" i="3"/>
  <c r="BH505" i="3"/>
  <c r="BG505" i="3"/>
  <c r="BF505" i="3"/>
  <c r="T505" i="3"/>
  <c r="R505" i="3"/>
  <c r="P505" i="3"/>
  <c r="BI503" i="3"/>
  <c r="BH503" i="3"/>
  <c r="BG503" i="3"/>
  <c r="BF503" i="3"/>
  <c r="T503" i="3"/>
  <c r="R503" i="3"/>
  <c r="P503" i="3"/>
  <c r="BI501" i="3"/>
  <c r="BH501" i="3"/>
  <c r="BG501" i="3"/>
  <c r="BF501" i="3"/>
  <c r="T501" i="3"/>
  <c r="R501" i="3"/>
  <c r="P501" i="3"/>
  <c r="BI499" i="3"/>
  <c r="BH499" i="3"/>
  <c r="BG499" i="3"/>
  <c r="BF499" i="3"/>
  <c r="T499" i="3"/>
  <c r="R499" i="3"/>
  <c r="P499" i="3"/>
  <c r="BI497" i="3"/>
  <c r="BH497" i="3"/>
  <c r="BG497" i="3"/>
  <c r="BF497" i="3"/>
  <c r="T497" i="3"/>
  <c r="R497" i="3"/>
  <c r="P497" i="3"/>
  <c r="BI495" i="3"/>
  <c r="BH495" i="3"/>
  <c r="BG495" i="3"/>
  <c r="BF495" i="3"/>
  <c r="T495" i="3"/>
  <c r="R495" i="3"/>
  <c r="P495" i="3"/>
  <c r="BI493" i="3"/>
  <c r="BH493" i="3"/>
  <c r="BG493" i="3"/>
  <c r="BF493" i="3"/>
  <c r="T493" i="3"/>
  <c r="R493" i="3"/>
  <c r="P493" i="3"/>
  <c r="BI491" i="3"/>
  <c r="BH491" i="3"/>
  <c r="BG491" i="3"/>
  <c r="BF491" i="3"/>
  <c r="T491" i="3"/>
  <c r="R491" i="3"/>
  <c r="P491" i="3"/>
  <c r="BI489" i="3"/>
  <c r="BH489" i="3"/>
  <c r="BG489" i="3"/>
  <c r="BF489" i="3"/>
  <c r="T489" i="3"/>
  <c r="R489" i="3"/>
  <c r="P489" i="3"/>
  <c r="BI487" i="3"/>
  <c r="BH487" i="3"/>
  <c r="BG487" i="3"/>
  <c r="BF487" i="3"/>
  <c r="T487" i="3"/>
  <c r="R487" i="3"/>
  <c r="P487" i="3"/>
  <c r="BI485" i="3"/>
  <c r="BH485" i="3"/>
  <c r="BG485" i="3"/>
  <c r="BF485" i="3"/>
  <c r="T485" i="3"/>
  <c r="R485" i="3"/>
  <c r="P485" i="3"/>
  <c r="BI483" i="3"/>
  <c r="BH483" i="3"/>
  <c r="BG483" i="3"/>
  <c r="BF483" i="3"/>
  <c r="T483" i="3"/>
  <c r="R483" i="3"/>
  <c r="P483" i="3"/>
  <c r="BI481" i="3"/>
  <c r="BH481" i="3"/>
  <c r="BG481" i="3"/>
  <c r="BF481" i="3"/>
  <c r="T481" i="3"/>
  <c r="R481" i="3"/>
  <c r="P481" i="3"/>
  <c r="BI479" i="3"/>
  <c r="BH479" i="3"/>
  <c r="BG479" i="3"/>
  <c r="BF479" i="3"/>
  <c r="T479" i="3"/>
  <c r="R479" i="3"/>
  <c r="P479" i="3"/>
  <c r="BI477" i="3"/>
  <c r="BH477" i="3"/>
  <c r="BG477" i="3"/>
  <c r="BF477" i="3"/>
  <c r="T477" i="3"/>
  <c r="R477" i="3"/>
  <c r="P477" i="3"/>
  <c r="BI476" i="3"/>
  <c r="BH476" i="3"/>
  <c r="BG476" i="3"/>
  <c r="BF476" i="3"/>
  <c r="T476" i="3"/>
  <c r="R476" i="3"/>
  <c r="P476" i="3"/>
  <c r="BI474" i="3"/>
  <c r="BH474" i="3"/>
  <c r="BG474" i="3"/>
  <c r="BF474" i="3"/>
  <c r="T474" i="3"/>
  <c r="R474" i="3"/>
  <c r="P474" i="3"/>
  <c r="BI472" i="3"/>
  <c r="BH472" i="3"/>
  <c r="BG472" i="3"/>
  <c r="BF472" i="3"/>
  <c r="T472" i="3"/>
  <c r="R472" i="3"/>
  <c r="P472" i="3"/>
  <c r="BI470" i="3"/>
  <c r="BH470" i="3"/>
  <c r="BG470" i="3"/>
  <c r="BF470" i="3"/>
  <c r="T470" i="3"/>
  <c r="R470" i="3"/>
  <c r="P470" i="3"/>
  <c r="BI468" i="3"/>
  <c r="BH468" i="3"/>
  <c r="BG468" i="3"/>
  <c r="BF468" i="3"/>
  <c r="T468" i="3"/>
  <c r="R468" i="3"/>
  <c r="P468" i="3"/>
  <c r="BI466" i="3"/>
  <c r="BH466" i="3"/>
  <c r="BG466" i="3"/>
  <c r="BF466" i="3"/>
  <c r="T466" i="3"/>
  <c r="R466" i="3"/>
  <c r="P466" i="3"/>
  <c r="BI464" i="3"/>
  <c r="BH464" i="3"/>
  <c r="BG464" i="3"/>
  <c r="BF464" i="3"/>
  <c r="T464" i="3"/>
  <c r="R464" i="3"/>
  <c r="P464" i="3"/>
  <c r="BI462" i="3"/>
  <c r="BH462" i="3"/>
  <c r="BG462" i="3"/>
  <c r="BF462" i="3"/>
  <c r="T462" i="3"/>
  <c r="R462" i="3"/>
  <c r="P462" i="3"/>
  <c r="BI460" i="3"/>
  <c r="BH460" i="3"/>
  <c r="BG460" i="3"/>
  <c r="BF460" i="3"/>
  <c r="T460" i="3"/>
  <c r="R460" i="3"/>
  <c r="P460" i="3"/>
  <c r="BI458" i="3"/>
  <c r="BH458" i="3"/>
  <c r="BG458" i="3"/>
  <c r="BF458" i="3"/>
  <c r="T458" i="3"/>
  <c r="R458" i="3"/>
  <c r="P458" i="3"/>
  <c r="BI456" i="3"/>
  <c r="BH456" i="3"/>
  <c r="BG456" i="3"/>
  <c r="BF456" i="3"/>
  <c r="T456" i="3"/>
  <c r="R456" i="3"/>
  <c r="P456" i="3"/>
  <c r="BI454" i="3"/>
  <c r="BH454" i="3"/>
  <c r="BG454" i="3"/>
  <c r="BF454" i="3"/>
  <c r="T454" i="3"/>
  <c r="R454" i="3"/>
  <c r="P454" i="3"/>
  <c r="BI452" i="3"/>
  <c r="BH452" i="3"/>
  <c r="BG452" i="3"/>
  <c r="BF452" i="3"/>
  <c r="T452" i="3"/>
  <c r="R452" i="3"/>
  <c r="P452" i="3"/>
  <c r="BI450" i="3"/>
  <c r="BH450" i="3"/>
  <c r="BG450" i="3"/>
  <c r="BF450" i="3"/>
  <c r="T450" i="3"/>
  <c r="R450" i="3"/>
  <c r="P450" i="3"/>
  <c r="BI448" i="3"/>
  <c r="BH448" i="3"/>
  <c r="BG448" i="3"/>
  <c r="BF448" i="3"/>
  <c r="T448" i="3"/>
  <c r="R448" i="3"/>
  <c r="P448" i="3"/>
  <c r="BI446" i="3"/>
  <c r="BH446" i="3"/>
  <c r="BG446" i="3"/>
  <c r="BF446" i="3"/>
  <c r="T446" i="3"/>
  <c r="R446" i="3"/>
  <c r="P446" i="3"/>
  <c r="BI444" i="3"/>
  <c r="BH444" i="3"/>
  <c r="BG444" i="3"/>
  <c r="BF444" i="3"/>
  <c r="T444" i="3"/>
  <c r="R444" i="3"/>
  <c r="P444" i="3"/>
  <c r="BI442" i="3"/>
  <c r="BH442" i="3"/>
  <c r="BG442" i="3"/>
  <c r="BF442" i="3"/>
  <c r="T442" i="3"/>
  <c r="R442" i="3"/>
  <c r="P442" i="3"/>
  <c r="BI440" i="3"/>
  <c r="BH440" i="3"/>
  <c r="BG440" i="3"/>
  <c r="BF440" i="3"/>
  <c r="T440" i="3"/>
  <c r="R440" i="3"/>
  <c r="P440" i="3"/>
  <c r="BI438" i="3"/>
  <c r="BH438" i="3"/>
  <c r="BG438" i="3"/>
  <c r="BF438" i="3"/>
  <c r="T438" i="3"/>
  <c r="R438" i="3"/>
  <c r="P438" i="3"/>
  <c r="BI436" i="3"/>
  <c r="BH436" i="3"/>
  <c r="BG436" i="3"/>
  <c r="BF436" i="3"/>
  <c r="T436" i="3"/>
  <c r="R436" i="3"/>
  <c r="P436" i="3"/>
  <c r="BI434" i="3"/>
  <c r="BH434" i="3"/>
  <c r="BG434" i="3"/>
  <c r="BF434" i="3"/>
  <c r="T434" i="3"/>
  <c r="R434" i="3"/>
  <c r="P434" i="3"/>
  <c r="BI432" i="3"/>
  <c r="BH432" i="3"/>
  <c r="BG432" i="3"/>
  <c r="BF432" i="3"/>
  <c r="T432" i="3"/>
  <c r="R432" i="3"/>
  <c r="P432" i="3"/>
  <c r="BI429" i="3"/>
  <c r="BH429" i="3"/>
  <c r="BG429" i="3"/>
  <c r="BF429" i="3"/>
  <c r="T429" i="3"/>
  <c r="R429" i="3"/>
  <c r="P429" i="3"/>
  <c r="BI427" i="3"/>
  <c r="BH427" i="3"/>
  <c r="BG427" i="3"/>
  <c r="BF427" i="3"/>
  <c r="T427" i="3"/>
  <c r="R427" i="3"/>
  <c r="P427" i="3"/>
  <c r="BI424" i="3"/>
  <c r="BH424" i="3"/>
  <c r="BG424" i="3"/>
  <c r="BF424" i="3"/>
  <c r="T424" i="3"/>
  <c r="R424" i="3"/>
  <c r="P424" i="3"/>
  <c r="BI421" i="3"/>
  <c r="BH421" i="3"/>
  <c r="BG421" i="3"/>
  <c r="BF421" i="3"/>
  <c r="T421" i="3"/>
  <c r="R421" i="3"/>
  <c r="P421" i="3"/>
  <c r="BI419" i="3"/>
  <c r="BH419" i="3"/>
  <c r="BG419" i="3"/>
  <c r="BF419" i="3"/>
  <c r="T419" i="3"/>
  <c r="R419" i="3"/>
  <c r="P419" i="3"/>
  <c r="BI417" i="3"/>
  <c r="BH417" i="3"/>
  <c r="BG417" i="3"/>
  <c r="BF417" i="3"/>
  <c r="T417" i="3"/>
  <c r="R417" i="3"/>
  <c r="P417" i="3"/>
  <c r="BI414" i="3"/>
  <c r="BH414" i="3"/>
  <c r="BG414" i="3"/>
  <c r="BF414" i="3"/>
  <c r="T414" i="3"/>
  <c r="R414" i="3"/>
  <c r="P414" i="3"/>
  <c r="BI412" i="3"/>
  <c r="BH412" i="3"/>
  <c r="BG412" i="3"/>
  <c r="BF412" i="3"/>
  <c r="T412" i="3"/>
  <c r="R412" i="3"/>
  <c r="P412" i="3"/>
  <c r="BI409" i="3"/>
  <c r="BH409" i="3"/>
  <c r="BG409" i="3"/>
  <c r="BF409" i="3"/>
  <c r="T409" i="3"/>
  <c r="R409" i="3"/>
  <c r="P409" i="3"/>
  <c r="BI407" i="3"/>
  <c r="BH407" i="3"/>
  <c r="BG407" i="3"/>
  <c r="BF407" i="3"/>
  <c r="T407" i="3"/>
  <c r="R407" i="3"/>
  <c r="P407" i="3"/>
  <c r="BI405" i="3"/>
  <c r="BH405" i="3"/>
  <c r="BG405" i="3"/>
  <c r="BF405" i="3"/>
  <c r="T405" i="3"/>
  <c r="R405" i="3"/>
  <c r="P405" i="3"/>
  <c r="BI402" i="3"/>
  <c r="BH402" i="3"/>
  <c r="BG402" i="3"/>
  <c r="BF402" i="3"/>
  <c r="T402" i="3"/>
  <c r="R402" i="3"/>
  <c r="P402" i="3"/>
  <c r="BI399" i="3"/>
  <c r="BH399" i="3"/>
  <c r="BG399" i="3"/>
  <c r="BF399" i="3"/>
  <c r="T399" i="3"/>
  <c r="R399" i="3"/>
  <c r="P399" i="3"/>
  <c r="BI397" i="3"/>
  <c r="BH397" i="3"/>
  <c r="BG397" i="3"/>
  <c r="BF397" i="3"/>
  <c r="T397" i="3"/>
  <c r="R397" i="3"/>
  <c r="P397" i="3"/>
  <c r="BI395" i="3"/>
  <c r="BH395" i="3"/>
  <c r="BG395" i="3"/>
  <c r="BF395" i="3"/>
  <c r="T395" i="3"/>
  <c r="R395" i="3"/>
  <c r="P395" i="3"/>
  <c r="BI393" i="3"/>
  <c r="BH393" i="3"/>
  <c r="BG393" i="3"/>
  <c r="BF393" i="3"/>
  <c r="T393" i="3"/>
  <c r="R393" i="3"/>
  <c r="P393" i="3"/>
  <c r="BI390" i="3"/>
  <c r="BH390" i="3"/>
  <c r="BG390" i="3"/>
  <c r="BF390" i="3"/>
  <c r="T390" i="3"/>
  <c r="R390" i="3"/>
  <c r="P390" i="3"/>
  <c r="BI388" i="3"/>
  <c r="BH388" i="3"/>
  <c r="BG388" i="3"/>
  <c r="BF388" i="3"/>
  <c r="T388" i="3"/>
  <c r="R388" i="3"/>
  <c r="P388" i="3"/>
  <c r="BI385" i="3"/>
  <c r="BH385" i="3"/>
  <c r="BG385" i="3"/>
  <c r="BF385" i="3"/>
  <c r="T385" i="3"/>
  <c r="R385" i="3"/>
  <c r="P385" i="3"/>
  <c r="BI382" i="3"/>
  <c r="BH382" i="3"/>
  <c r="BG382" i="3"/>
  <c r="BF382" i="3"/>
  <c r="T382" i="3"/>
  <c r="R382" i="3"/>
  <c r="P382" i="3"/>
  <c r="BI380" i="3"/>
  <c r="BH380" i="3"/>
  <c r="BG380" i="3"/>
  <c r="BF380" i="3"/>
  <c r="T380" i="3"/>
  <c r="R380" i="3"/>
  <c r="P380" i="3"/>
  <c r="BI378" i="3"/>
  <c r="BH378" i="3"/>
  <c r="BG378" i="3"/>
  <c r="BF378" i="3"/>
  <c r="T378" i="3"/>
  <c r="R378" i="3"/>
  <c r="P378" i="3"/>
  <c r="BI376" i="3"/>
  <c r="BH376" i="3"/>
  <c r="BG376" i="3"/>
  <c r="BF376" i="3"/>
  <c r="T376" i="3"/>
  <c r="R376" i="3"/>
  <c r="P376" i="3"/>
  <c r="BI374" i="3"/>
  <c r="BH374" i="3"/>
  <c r="BG374" i="3"/>
  <c r="BF374" i="3"/>
  <c r="T374" i="3"/>
  <c r="R374" i="3"/>
  <c r="P374" i="3"/>
  <c r="BI371" i="3"/>
  <c r="BH371" i="3"/>
  <c r="BG371" i="3"/>
  <c r="BF371" i="3"/>
  <c r="T371" i="3"/>
  <c r="R371" i="3"/>
  <c r="P371" i="3"/>
  <c r="BI368" i="3"/>
  <c r="BH368" i="3"/>
  <c r="BG368" i="3"/>
  <c r="BF368" i="3"/>
  <c r="T368" i="3"/>
  <c r="R368" i="3"/>
  <c r="P368" i="3"/>
  <c r="BI366" i="3"/>
  <c r="BH366" i="3"/>
  <c r="BG366" i="3"/>
  <c r="BF366" i="3"/>
  <c r="T366" i="3"/>
  <c r="R366" i="3"/>
  <c r="P366" i="3"/>
  <c r="BI364" i="3"/>
  <c r="BH364" i="3"/>
  <c r="BG364" i="3"/>
  <c r="BF364" i="3"/>
  <c r="T364" i="3"/>
  <c r="R364" i="3"/>
  <c r="P364" i="3"/>
  <c r="BI362" i="3"/>
  <c r="BH362" i="3"/>
  <c r="BG362" i="3"/>
  <c r="BF362" i="3"/>
  <c r="T362" i="3"/>
  <c r="R362" i="3"/>
  <c r="P362" i="3"/>
  <c r="BI359" i="3"/>
  <c r="BH359" i="3"/>
  <c r="BG359" i="3"/>
  <c r="BF359" i="3"/>
  <c r="T359" i="3"/>
  <c r="R359" i="3"/>
  <c r="P359" i="3"/>
  <c r="BI357" i="3"/>
  <c r="BH357" i="3"/>
  <c r="BG357" i="3"/>
  <c r="BF357" i="3"/>
  <c r="T357" i="3"/>
  <c r="R357" i="3"/>
  <c r="P357" i="3"/>
  <c r="BI354" i="3"/>
  <c r="BH354" i="3"/>
  <c r="BG354" i="3"/>
  <c r="BF354" i="3"/>
  <c r="T354" i="3"/>
  <c r="R354" i="3"/>
  <c r="P354" i="3"/>
  <c r="BI352" i="3"/>
  <c r="BH352" i="3"/>
  <c r="BG352" i="3"/>
  <c r="BF352" i="3"/>
  <c r="T352" i="3"/>
  <c r="R352" i="3"/>
  <c r="P352" i="3"/>
  <c r="BI349" i="3"/>
  <c r="BH349" i="3"/>
  <c r="BG349" i="3"/>
  <c r="BF349" i="3"/>
  <c r="T349" i="3"/>
  <c r="R349" i="3"/>
  <c r="P349" i="3"/>
  <c r="BI347" i="3"/>
  <c r="BH347" i="3"/>
  <c r="BG347" i="3"/>
  <c r="BF347" i="3"/>
  <c r="T347" i="3"/>
  <c r="R347" i="3"/>
  <c r="P347" i="3"/>
  <c r="BI344" i="3"/>
  <c r="BH344" i="3"/>
  <c r="BG344" i="3"/>
  <c r="BF344" i="3"/>
  <c r="T344" i="3"/>
  <c r="R344" i="3"/>
  <c r="P344" i="3"/>
  <c r="BI342" i="3"/>
  <c r="BH342" i="3"/>
  <c r="BG342" i="3"/>
  <c r="BF342" i="3"/>
  <c r="T342" i="3"/>
  <c r="R342" i="3"/>
  <c r="P342" i="3"/>
  <c r="BI339" i="3"/>
  <c r="BH339" i="3"/>
  <c r="BG339" i="3"/>
  <c r="BF339" i="3"/>
  <c r="T339" i="3"/>
  <c r="R339" i="3"/>
  <c r="P339" i="3"/>
  <c r="BI337" i="3"/>
  <c r="BH337" i="3"/>
  <c r="BG337" i="3"/>
  <c r="BF337" i="3"/>
  <c r="T337" i="3"/>
  <c r="R337" i="3"/>
  <c r="P337" i="3"/>
  <c r="BI334" i="3"/>
  <c r="BH334" i="3"/>
  <c r="BG334" i="3"/>
  <c r="BF334" i="3"/>
  <c r="T334" i="3"/>
  <c r="R334" i="3"/>
  <c r="P334" i="3"/>
  <c r="BI332" i="3"/>
  <c r="BH332" i="3"/>
  <c r="BG332" i="3"/>
  <c r="BF332" i="3"/>
  <c r="T332" i="3"/>
  <c r="R332" i="3"/>
  <c r="P332" i="3"/>
  <c r="BI329" i="3"/>
  <c r="BH329" i="3"/>
  <c r="BG329" i="3"/>
  <c r="BF329" i="3"/>
  <c r="T329" i="3"/>
  <c r="R329" i="3"/>
  <c r="P329" i="3"/>
  <c r="BI326" i="3"/>
  <c r="BH326" i="3"/>
  <c r="BG326" i="3"/>
  <c r="BF326" i="3"/>
  <c r="T326" i="3"/>
  <c r="R326" i="3"/>
  <c r="P326" i="3"/>
  <c r="BI323" i="3"/>
  <c r="BH323" i="3"/>
  <c r="BG323" i="3"/>
  <c r="BF323" i="3"/>
  <c r="T323" i="3"/>
  <c r="R323" i="3"/>
  <c r="P323" i="3"/>
  <c r="BI322" i="3"/>
  <c r="BH322" i="3"/>
  <c r="BG322" i="3"/>
  <c r="BF322" i="3"/>
  <c r="T322" i="3"/>
  <c r="R322" i="3"/>
  <c r="P322" i="3"/>
  <c r="BI321" i="3"/>
  <c r="BH321" i="3"/>
  <c r="BG321" i="3"/>
  <c r="BF321" i="3"/>
  <c r="T321" i="3"/>
  <c r="R321" i="3"/>
  <c r="P321" i="3"/>
  <c r="BI320" i="3"/>
  <c r="BH320" i="3"/>
  <c r="BG320" i="3"/>
  <c r="BF320" i="3"/>
  <c r="T320" i="3"/>
  <c r="R320" i="3"/>
  <c r="P320" i="3"/>
  <c r="BI317" i="3"/>
  <c r="BH317" i="3"/>
  <c r="BG317" i="3"/>
  <c r="BF317" i="3"/>
  <c r="T317" i="3"/>
  <c r="R317" i="3"/>
  <c r="P317" i="3"/>
  <c r="BI315" i="3"/>
  <c r="BH315" i="3"/>
  <c r="BG315" i="3"/>
  <c r="BF315" i="3"/>
  <c r="T315" i="3"/>
  <c r="R315" i="3"/>
  <c r="P315" i="3"/>
  <c r="BI313" i="3"/>
  <c r="BH313" i="3"/>
  <c r="BG313" i="3"/>
  <c r="BF313" i="3"/>
  <c r="T313" i="3"/>
  <c r="R313" i="3"/>
  <c r="P313" i="3"/>
  <c r="BI311" i="3"/>
  <c r="BH311" i="3"/>
  <c r="BG311" i="3"/>
  <c r="BF311" i="3"/>
  <c r="T311" i="3"/>
  <c r="R311" i="3"/>
  <c r="P311" i="3"/>
  <c r="BI309" i="3"/>
  <c r="BH309" i="3"/>
  <c r="BG309" i="3"/>
  <c r="BF309" i="3"/>
  <c r="T309" i="3"/>
  <c r="R309" i="3"/>
  <c r="P309" i="3"/>
  <c r="BI304" i="3"/>
  <c r="BH304" i="3"/>
  <c r="BG304" i="3"/>
  <c r="BF304" i="3"/>
  <c r="T304" i="3"/>
  <c r="R304" i="3"/>
  <c r="P304" i="3"/>
  <c r="BI299" i="3"/>
  <c r="BH299" i="3"/>
  <c r="BG299" i="3"/>
  <c r="BF299" i="3"/>
  <c r="T299" i="3"/>
  <c r="R299" i="3"/>
  <c r="P299" i="3"/>
  <c r="BI297" i="3"/>
  <c r="BH297" i="3"/>
  <c r="BG297" i="3"/>
  <c r="BF297" i="3"/>
  <c r="T297" i="3"/>
  <c r="R297" i="3"/>
  <c r="P297" i="3"/>
  <c r="BI294" i="3"/>
  <c r="BH294" i="3"/>
  <c r="BG294" i="3"/>
  <c r="BF294" i="3"/>
  <c r="T294" i="3"/>
  <c r="R294" i="3"/>
  <c r="P294" i="3"/>
  <c r="BI291" i="3"/>
  <c r="BH291" i="3"/>
  <c r="BG291" i="3"/>
  <c r="BF291" i="3"/>
  <c r="T291" i="3"/>
  <c r="R291" i="3"/>
  <c r="P291" i="3"/>
  <c r="BI289" i="3"/>
  <c r="BH289" i="3"/>
  <c r="BG289" i="3"/>
  <c r="BF289" i="3"/>
  <c r="T289" i="3"/>
  <c r="R289" i="3"/>
  <c r="P289" i="3"/>
  <c r="BI287" i="3"/>
  <c r="BH287" i="3"/>
  <c r="BG287" i="3"/>
  <c r="BF287" i="3"/>
  <c r="T287" i="3"/>
  <c r="R287" i="3"/>
  <c r="P287" i="3"/>
  <c r="BI285" i="3"/>
  <c r="BH285" i="3"/>
  <c r="BG285" i="3"/>
  <c r="BF285" i="3"/>
  <c r="T285" i="3"/>
  <c r="R285" i="3"/>
  <c r="P285" i="3"/>
  <c r="BI283" i="3"/>
  <c r="BH283" i="3"/>
  <c r="BG283" i="3"/>
  <c r="BF283" i="3"/>
  <c r="T283" i="3"/>
  <c r="R283" i="3"/>
  <c r="P283" i="3"/>
  <c r="BI281" i="3"/>
  <c r="BH281" i="3"/>
  <c r="BG281" i="3"/>
  <c r="BF281" i="3"/>
  <c r="T281" i="3"/>
  <c r="R281" i="3"/>
  <c r="P281" i="3"/>
  <c r="BI279" i="3"/>
  <c r="BH279" i="3"/>
  <c r="BG279" i="3"/>
  <c r="BF279" i="3"/>
  <c r="T279" i="3"/>
  <c r="R279" i="3"/>
  <c r="P279" i="3"/>
  <c r="BI276" i="3"/>
  <c r="BH276" i="3"/>
  <c r="BG276" i="3"/>
  <c r="BF276" i="3"/>
  <c r="T276" i="3"/>
  <c r="R276" i="3"/>
  <c r="P276" i="3"/>
  <c r="BI273" i="3"/>
  <c r="BH273" i="3"/>
  <c r="BG273" i="3"/>
  <c r="BF273" i="3"/>
  <c r="T273" i="3"/>
  <c r="R273" i="3"/>
  <c r="P273" i="3"/>
  <c r="BI270" i="3"/>
  <c r="BH270" i="3"/>
  <c r="BG270" i="3"/>
  <c r="BF270" i="3"/>
  <c r="T270" i="3"/>
  <c r="R270" i="3"/>
  <c r="P270" i="3"/>
  <c r="BI267" i="3"/>
  <c r="BH267" i="3"/>
  <c r="BG267" i="3"/>
  <c r="BF267" i="3"/>
  <c r="T267" i="3"/>
  <c r="R267" i="3"/>
  <c r="P267" i="3"/>
  <c r="BI262" i="3"/>
  <c r="BH262" i="3"/>
  <c r="BG262" i="3"/>
  <c r="BF262" i="3"/>
  <c r="T262" i="3"/>
  <c r="R262" i="3"/>
  <c r="P262" i="3"/>
  <c r="BI259" i="3"/>
  <c r="BH259" i="3"/>
  <c r="BG259" i="3"/>
  <c r="BF259" i="3"/>
  <c r="T259" i="3"/>
  <c r="R259" i="3"/>
  <c r="P259" i="3"/>
  <c r="BI256" i="3"/>
  <c r="BH256" i="3"/>
  <c r="BG256" i="3"/>
  <c r="BF256" i="3"/>
  <c r="T256" i="3"/>
  <c r="R256" i="3"/>
  <c r="P256" i="3"/>
  <c r="BI251" i="3"/>
  <c r="BH251" i="3"/>
  <c r="BG251" i="3"/>
  <c r="BF251" i="3"/>
  <c r="T251" i="3"/>
  <c r="T250" i="3" s="1"/>
  <c r="R251" i="3"/>
  <c r="R250" i="3" s="1"/>
  <c r="P251" i="3"/>
  <c r="P250" i="3" s="1"/>
  <c r="BI248" i="3"/>
  <c r="BH248" i="3"/>
  <c r="BG248" i="3"/>
  <c r="BF248" i="3"/>
  <c r="T248" i="3"/>
  <c r="R248" i="3"/>
  <c r="P248" i="3"/>
  <c r="BI246" i="3"/>
  <c r="BH246" i="3"/>
  <c r="BG246" i="3"/>
  <c r="BF246" i="3"/>
  <c r="T246" i="3"/>
  <c r="R246" i="3"/>
  <c r="P246" i="3"/>
  <c r="BI244" i="3"/>
  <c r="BH244" i="3"/>
  <c r="BG244" i="3"/>
  <c r="BF244" i="3"/>
  <c r="T244" i="3"/>
  <c r="R244" i="3"/>
  <c r="P244" i="3"/>
  <c r="BI242" i="3"/>
  <c r="BH242" i="3"/>
  <c r="BG242" i="3"/>
  <c r="BF242" i="3"/>
  <c r="T242" i="3"/>
  <c r="R242" i="3"/>
  <c r="P242" i="3"/>
  <c r="BI240" i="3"/>
  <c r="BH240" i="3"/>
  <c r="BG240" i="3"/>
  <c r="BF240" i="3"/>
  <c r="T240" i="3"/>
  <c r="R240" i="3"/>
  <c r="P240" i="3"/>
  <c r="BI238" i="3"/>
  <c r="BH238" i="3"/>
  <c r="BG238" i="3"/>
  <c r="BF238" i="3"/>
  <c r="T238" i="3"/>
  <c r="R238" i="3"/>
  <c r="P238" i="3"/>
  <c r="BI233" i="3"/>
  <c r="BH233" i="3"/>
  <c r="BG233" i="3"/>
  <c r="BF233" i="3"/>
  <c r="T233" i="3"/>
  <c r="R233" i="3"/>
  <c r="P233" i="3"/>
  <c r="BI229" i="3"/>
  <c r="BH229" i="3"/>
  <c r="BG229" i="3"/>
  <c r="BF229" i="3"/>
  <c r="T229" i="3"/>
  <c r="R229" i="3"/>
  <c r="P229" i="3"/>
  <c r="BI224" i="3"/>
  <c r="BH224" i="3"/>
  <c r="BG224" i="3"/>
  <c r="BF224" i="3"/>
  <c r="T224" i="3"/>
  <c r="R224" i="3"/>
  <c r="P224" i="3"/>
  <c r="BI221" i="3"/>
  <c r="BH221" i="3"/>
  <c r="BG221" i="3"/>
  <c r="BF221" i="3"/>
  <c r="T221" i="3"/>
  <c r="R221" i="3"/>
  <c r="P221" i="3"/>
  <c r="BI218" i="3"/>
  <c r="BH218" i="3"/>
  <c r="BG218" i="3"/>
  <c r="BF218" i="3"/>
  <c r="T218" i="3"/>
  <c r="R218" i="3"/>
  <c r="P218" i="3"/>
  <c r="BI216" i="3"/>
  <c r="BH216" i="3"/>
  <c r="BG216" i="3"/>
  <c r="BF216" i="3"/>
  <c r="T216" i="3"/>
  <c r="R216" i="3"/>
  <c r="P216" i="3"/>
  <c r="BI214" i="3"/>
  <c r="BH214" i="3"/>
  <c r="BG214" i="3"/>
  <c r="BF214" i="3"/>
  <c r="T214" i="3"/>
  <c r="R214" i="3"/>
  <c r="P214" i="3"/>
  <c r="BI211" i="3"/>
  <c r="BH211" i="3"/>
  <c r="BG211" i="3"/>
  <c r="BF211" i="3"/>
  <c r="T211" i="3"/>
  <c r="R211" i="3"/>
  <c r="P211" i="3"/>
  <c r="BI208" i="3"/>
  <c r="BH208" i="3"/>
  <c r="BG208" i="3"/>
  <c r="BF208" i="3"/>
  <c r="T208" i="3"/>
  <c r="R208" i="3"/>
  <c r="P208" i="3"/>
  <c r="BI205" i="3"/>
  <c r="BH205" i="3"/>
  <c r="BG205" i="3"/>
  <c r="BF205" i="3"/>
  <c r="T205" i="3"/>
  <c r="R205" i="3"/>
  <c r="P205" i="3"/>
  <c r="BI198" i="3"/>
  <c r="BH198" i="3"/>
  <c r="BG198" i="3"/>
  <c r="BF198" i="3"/>
  <c r="T198" i="3"/>
  <c r="R198" i="3"/>
  <c r="P198" i="3"/>
  <c r="BI196" i="3"/>
  <c r="BH196" i="3"/>
  <c r="BG196" i="3"/>
  <c r="BF196" i="3"/>
  <c r="T196" i="3"/>
  <c r="R196" i="3"/>
  <c r="P196" i="3"/>
  <c r="BI193" i="3"/>
  <c r="BH193" i="3"/>
  <c r="BG193" i="3"/>
  <c r="BF193" i="3"/>
  <c r="T193" i="3"/>
  <c r="R193" i="3"/>
  <c r="P193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1" i="3"/>
  <c r="BH181" i="3"/>
  <c r="BG181" i="3"/>
  <c r="BF181" i="3"/>
  <c r="T181" i="3"/>
  <c r="R181" i="3"/>
  <c r="P181" i="3"/>
  <c r="BI178" i="3"/>
  <c r="BH178" i="3"/>
  <c r="BG178" i="3"/>
  <c r="BF178" i="3"/>
  <c r="T178" i="3"/>
  <c r="R178" i="3"/>
  <c r="P178" i="3"/>
  <c r="BI175" i="3"/>
  <c r="BH175" i="3"/>
  <c r="BG175" i="3"/>
  <c r="BF175" i="3"/>
  <c r="T175" i="3"/>
  <c r="R175" i="3"/>
  <c r="P175" i="3"/>
  <c r="BI172" i="3"/>
  <c r="BH172" i="3"/>
  <c r="BG172" i="3"/>
  <c r="BF172" i="3"/>
  <c r="T172" i="3"/>
  <c r="R172" i="3"/>
  <c r="P172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3" i="3"/>
  <c r="BH163" i="3"/>
  <c r="BG163" i="3"/>
  <c r="BF163" i="3"/>
  <c r="T163" i="3"/>
  <c r="R163" i="3"/>
  <c r="P163" i="3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8" i="3"/>
  <c r="BH148" i="3"/>
  <c r="BG148" i="3"/>
  <c r="BF148" i="3"/>
  <c r="T148" i="3"/>
  <c r="R148" i="3"/>
  <c r="P148" i="3"/>
  <c r="BI145" i="3"/>
  <c r="BH145" i="3"/>
  <c r="BG145" i="3"/>
  <c r="BF145" i="3"/>
  <c r="T145" i="3"/>
  <c r="R145" i="3"/>
  <c r="P145" i="3"/>
  <c r="BI142" i="3"/>
  <c r="BH142" i="3"/>
  <c r="BG142" i="3"/>
  <c r="BF142" i="3"/>
  <c r="T142" i="3"/>
  <c r="R142" i="3"/>
  <c r="P142" i="3"/>
  <c r="BI139" i="3"/>
  <c r="BH139" i="3"/>
  <c r="BG139" i="3"/>
  <c r="BF139" i="3"/>
  <c r="T139" i="3"/>
  <c r="R139" i="3"/>
  <c r="P139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1" i="3"/>
  <c r="BH131" i="3"/>
  <c r="BG131" i="3"/>
  <c r="BF131" i="3"/>
  <c r="T131" i="3"/>
  <c r="R131" i="3"/>
  <c r="P131" i="3"/>
  <c r="BI128" i="3"/>
  <c r="BH128" i="3"/>
  <c r="BG128" i="3"/>
  <c r="BF128" i="3"/>
  <c r="T128" i="3"/>
  <c r="R128" i="3"/>
  <c r="P128" i="3"/>
  <c r="BI125" i="3"/>
  <c r="BH125" i="3"/>
  <c r="BG125" i="3"/>
  <c r="BF125" i="3"/>
  <c r="T125" i="3"/>
  <c r="R125" i="3"/>
  <c r="P125" i="3"/>
  <c r="BI122" i="3"/>
  <c r="BH122" i="3"/>
  <c r="BG122" i="3"/>
  <c r="BF122" i="3"/>
  <c r="T122" i="3"/>
  <c r="R122" i="3"/>
  <c r="P122" i="3"/>
  <c r="BI120" i="3"/>
  <c r="BH120" i="3"/>
  <c r="BG120" i="3"/>
  <c r="BF120" i="3"/>
  <c r="T120" i="3"/>
  <c r="R120" i="3"/>
  <c r="P120" i="3"/>
  <c r="BI115" i="3"/>
  <c r="BH115" i="3"/>
  <c r="BG115" i="3"/>
  <c r="BF115" i="3"/>
  <c r="T115" i="3"/>
  <c r="R115" i="3"/>
  <c r="P115" i="3"/>
  <c r="BI112" i="3"/>
  <c r="BH112" i="3"/>
  <c r="BG112" i="3"/>
  <c r="BF112" i="3"/>
  <c r="T112" i="3"/>
  <c r="R112" i="3"/>
  <c r="P112" i="3"/>
  <c r="BI109" i="3"/>
  <c r="BH109" i="3"/>
  <c r="BG109" i="3"/>
  <c r="BF109" i="3"/>
  <c r="T109" i="3"/>
  <c r="R109" i="3"/>
  <c r="P109" i="3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J97" i="3"/>
  <c r="F97" i="3"/>
  <c r="F95" i="3"/>
  <c r="E93" i="3"/>
  <c r="J62" i="3"/>
  <c r="F62" i="3"/>
  <c r="F60" i="3"/>
  <c r="E58" i="3"/>
  <c r="J28" i="3"/>
  <c r="E28" i="3"/>
  <c r="J63" i="3" s="1"/>
  <c r="J27" i="3"/>
  <c r="J22" i="3"/>
  <c r="E22" i="3"/>
  <c r="F98" i="3" s="1"/>
  <c r="J21" i="3"/>
  <c r="J16" i="3"/>
  <c r="J95" i="3" s="1"/>
  <c r="E7" i="3"/>
  <c r="E87" i="3"/>
  <c r="J37" i="2"/>
  <c r="J36" i="2"/>
  <c r="AY55" i="1" s="1"/>
  <c r="J35" i="2"/>
  <c r="AX55" i="1" s="1"/>
  <c r="BI115" i="2"/>
  <c r="BH115" i="2"/>
  <c r="BG115" i="2"/>
  <c r="BF115" i="2"/>
  <c r="T115" i="2"/>
  <c r="T114" i="2" s="1"/>
  <c r="R115" i="2"/>
  <c r="R114" i="2" s="1"/>
  <c r="P115" i="2"/>
  <c r="P114" i="2" s="1"/>
  <c r="BI112" i="2"/>
  <c r="BH112" i="2"/>
  <c r="BG112" i="2"/>
  <c r="BF112" i="2"/>
  <c r="T112" i="2"/>
  <c r="R112" i="2"/>
  <c r="P112" i="2"/>
  <c r="BI111" i="2"/>
  <c r="BH111" i="2"/>
  <c r="BG111" i="2"/>
  <c r="BF111" i="2"/>
  <c r="T111" i="2"/>
  <c r="R111" i="2"/>
  <c r="P111" i="2"/>
  <c r="BI110" i="2"/>
  <c r="BH110" i="2"/>
  <c r="BG110" i="2"/>
  <c r="BF110" i="2"/>
  <c r="T110" i="2"/>
  <c r="R110" i="2"/>
  <c r="P110" i="2"/>
  <c r="BI108" i="2"/>
  <c r="BH108" i="2"/>
  <c r="BG108" i="2"/>
  <c r="BF108" i="2"/>
  <c r="T108" i="2"/>
  <c r="R108" i="2"/>
  <c r="P108" i="2"/>
  <c r="BI104" i="2"/>
  <c r="BH104" i="2"/>
  <c r="BG104" i="2"/>
  <c r="BF104" i="2"/>
  <c r="T104" i="2"/>
  <c r="R104" i="2"/>
  <c r="P104" i="2"/>
  <c r="BI101" i="2"/>
  <c r="BH101" i="2"/>
  <c r="BG101" i="2"/>
  <c r="BF101" i="2"/>
  <c r="T101" i="2"/>
  <c r="R101" i="2"/>
  <c r="P101" i="2"/>
  <c r="BI98" i="2"/>
  <c r="BH98" i="2"/>
  <c r="BG98" i="2"/>
  <c r="BF98" i="2"/>
  <c r="T98" i="2"/>
  <c r="T97" i="2"/>
  <c r="R98" i="2"/>
  <c r="R97" i="2" s="1"/>
  <c r="P98" i="2"/>
  <c r="P97" i="2"/>
  <c r="BI96" i="2"/>
  <c r="BH96" i="2"/>
  <c r="BG96" i="2"/>
  <c r="BF96" i="2"/>
  <c r="T96" i="2"/>
  <c r="R96" i="2"/>
  <c r="P96" i="2"/>
  <c r="BI94" i="2"/>
  <c r="BH94" i="2"/>
  <c r="BG94" i="2"/>
  <c r="BF94" i="2"/>
  <c r="T94" i="2"/>
  <c r="R94" i="2"/>
  <c r="P94" i="2"/>
  <c r="BI92" i="2"/>
  <c r="BH92" i="2"/>
  <c r="BG92" i="2"/>
  <c r="BF92" i="2"/>
  <c r="T92" i="2"/>
  <c r="R92" i="2"/>
  <c r="P92" i="2"/>
  <c r="BI90" i="2"/>
  <c r="BH90" i="2"/>
  <c r="BG90" i="2"/>
  <c r="BF90" i="2"/>
  <c r="T90" i="2"/>
  <c r="R90" i="2"/>
  <c r="P90" i="2"/>
  <c r="BI87" i="2"/>
  <c r="BH87" i="2"/>
  <c r="BG87" i="2"/>
  <c r="BF87" i="2"/>
  <c r="T87" i="2"/>
  <c r="R87" i="2"/>
  <c r="P87" i="2"/>
  <c r="J80" i="2"/>
  <c r="F80" i="2"/>
  <c r="F78" i="2"/>
  <c r="E76" i="2"/>
  <c r="J54" i="2"/>
  <c r="F54" i="2"/>
  <c r="F52" i="2"/>
  <c r="E50" i="2"/>
  <c r="J24" i="2"/>
  <c r="E24" i="2"/>
  <c r="J55" i="2" s="1"/>
  <c r="J23" i="2"/>
  <c r="J18" i="2"/>
  <c r="E18" i="2"/>
  <c r="F81" i="2" s="1"/>
  <c r="J17" i="2"/>
  <c r="J12" i="2"/>
  <c r="J52" i="2" s="1"/>
  <c r="E7" i="2"/>
  <c r="E74" i="2"/>
  <c r="L50" i="1"/>
  <c r="AM50" i="1"/>
  <c r="AM49" i="1"/>
  <c r="L49" i="1"/>
  <c r="AM47" i="1"/>
  <c r="L47" i="1"/>
  <c r="L45" i="1"/>
  <c r="L44" i="1"/>
  <c r="BK522" i="3"/>
  <c r="BK477" i="3"/>
  <c r="BK440" i="3"/>
  <c r="J421" i="3"/>
  <c r="J388" i="3"/>
  <c r="J359" i="3"/>
  <c r="J326" i="3"/>
  <c r="J285" i="3"/>
  <c r="BK267" i="3"/>
  <c r="BK224" i="3"/>
  <c r="BK186" i="3"/>
  <c r="BK163" i="3"/>
  <c r="BK142" i="3"/>
  <c r="BK125" i="3"/>
  <c r="BK535" i="3"/>
  <c r="J477" i="3"/>
  <c r="J450" i="3"/>
  <c r="BK417" i="3"/>
  <c r="J390" i="3"/>
  <c r="BK371" i="3"/>
  <c r="J332" i="3"/>
  <c r="J181" i="3"/>
  <c r="BK106" i="3"/>
  <c r="BK491" i="4"/>
  <c r="BK469" i="4"/>
  <c r="BK436" i="4"/>
  <c r="BK422" i="4"/>
  <c r="BK418" i="4"/>
  <c r="BK405" i="4"/>
  <c r="BK371" i="4"/>
  <c r="BK328" i="4"/>
  <c r="J296" i="4"/>
  <c r="BK233" i="4"/>
  <c r="J178" i="4"/>
  <c r="BK116" i="4"/>
  <c r="J495" i="4"/>
  <c r="BK456" i="4"/>
  <c r="J448" i="4"/>
  <c r="BK414" i="4"/>
  <c r="BK380" i="4"/>
  <c r="J348" i="4"/>
  <c r="J321" i="4"/>
  <c r="J284" i="4"/>
  <c r="BK247" i="4"/>
  <c r="BK200" i="4"/>
  <c r="BK163" i="4"/>
  <c r="J132" i="4"/>
  <c r="J469" i="4"/>
  <c r="BK438" i="4"/>
  <c r="BK409" i="4"/>
  <c r="J373" i="4"/>
  <c r="BK343" i="4"/>
  <c r="J290" i="4"/>
  <c r="J256" i="4"/>
  <c r="J214" i="4"/>
  <c r="J172" i="4"/>
  <c r="J116" i="4"/>
  <c r="BK497" i="4"/>
  <c r="BK466" i="4"/>
  <c r="J432" i="4"/>
  <c r="J400" i="4"/>
  <c r="J357" i="4"/>
  <c r="J303" i="4"/>
  <c r="BK270" i="4"/>
  <c r="J207" i="4"/>
  <c r="BK154" i="4"/>
  <c r="J108" i="4"/>
  <c r="BK425" i="5"/>
  <c r="BK374" i="5"/>
  <c r="BK334" i="5"/>
  <c r="J314" i="5"/>
  <c r="J287" i="5"/>
  <c r="BK255" i="5"/>
  <c r="J187" i="5"/>
  <c r="BK145" i="5"/>
  <c r="J107" i="5"/>
  <c r="J414" i="5"/>
  <c r="J382" i="5"/>
  <c r="BK356" i="5"/>
  <c r="BK319" i="5"/>
  <c r="J295" i="5"/>
  <c r="J260" i="5"/>
  <c r="J232" i="5"/>
  <c r="BK184" i="5"/>
  <c r="BK151" i="5"/>
  <c r="J104" i="5"/>
  <c r="BK420" i="5"/>
  <c r="BK394" i="5"/>
  <c r="J358" i="5"/>
  <c r="J284" i="5"/>
  <c r="BK215" i="5"/>
  <c r="BK157" i="5"/>
  <c r="BK444" i="5"/>
  <c r="BK398" i="5"/>
  <c r="J374" i="5"/>
  <c r="BK332" i="5"/>
  <c r="J279" i="5"/>
  <c r="BK236" i="5"/>
  <c r="BK190" i="5"/>
  <c r="J244" i="6"/>
  <c r="J142" i="6"/>
  <c r="J119" i="6"/>
  <c r="BK396" i="6"/>
  <c r="BK360" i="6"/>
  <c r="BK340" i="6"/>
  <c r="J306" i="6"/>
  <c r="J352" i="6"/>
  <c r="J327" i="6"/>
  <c r="J336" i="7"/>
  <c r="J297" i="7"/>
  <c r="J288" i="7"/>
  <c r="BK233" i="7"/>
  <c r="J193" i="7"/>
  <c r="J156" i="7"/>
  <c r="BK103" i="7"/>
  <c r="J414" i="7"/>
  <c r="J400" i="7"/>
  <c r="J379" i="7"/>
  <c r="J432" i="7"/>
  <c r="J386" i="7"/>
  <c r="BK336" i="7"/>
  <c r="BK303" i="7"/>
  <c r="J252" i="7"/>
  <c r="J215" i="7"/>
  <c r="BK172" i="7"/>
  <c r="BK132" i="7"/>
  <c r="J443" i="7"/>
  <c r="BK427" i="7"/>
  <c r="BK400" i="7"/>
  <c r="BK367" i="7"/>
  <c r="J307" i="7"/>
  <c r="J277" i="7"/>
  <c r="BK239" i="7"/>
  <c r="J332" i="8"/>
  <c r="BK291" i="8"/>
  <c r="J120" i="8"/>
  <c r="BK321" i="8"/>
  <c r="J259" i="8"/>
  <c r="BK402" i="8"/>
  <c r="BK313" i="8"/>
  <c r="J254" i="8"/>
  <c r="J176" i="8"/>
  <c r="J117" i="8"/>
  <c r="BK387" i="8"/>
  <c r="BK365" i="8"/>
  <c r="J345" i="8"/>
  <c r="BK298" i="8"/>
  <c r="BK264" i="8"/>
  <c r="J209" i="8"/>
  <c r="BK146" i="8"/>
  <c r="J122" i="8"/>
  <c r="BK98" i="8"/>
  <c r="J80" i="10"/>
  <c r="BK101" i="11"/>
  <c r="J98" i="11"/>
  <c r="BK109" i="12"/>
  <c r="BK107" i="12"/>
  <c r="J101" i="13"/>
  <c r="BK121" i="13"/>
  <c r="BK94" i="14"/>
  <c r="J112" i="14"/>
  <c r="J107" i="14"/>
  <c r="J104" i="2"/>
  <c r="J111" i="2"/>
  <c r="BK104" i="2"/>
  <c r="J101" i="2"/>
  <c r="J87" i="2"/>
  <c r="BK101" i="2"/>
  <c r="J96" i="2"/>
  <c r="BK87" i="2"/>
  <c r="BK526" i="3"/>
  <c r="J501" i="3"/>
  <c r="BK491" i="3"/>
  <c r="BK483" i="3"/>
  <c r="J479" i="3"/>
  <c r="J464" i="3"/>
  <c r="BK448" i="3"/>
  <c r="BK436" i="3"/>
  <c r="J419" i="3"/>
  <c r="J399" i="3"/>
  <c r="BK368" i="3"/>
  <c r="J352" i="3"/>
  <c r="J339" i="3"/>
  <c r="BK321" i="3"/>
  <c r="J311" i="3"/>
  <c r="J283" i="3"/>
  <c r="BK251" i="3"/>
  <c r="J214" i="3"/>
  <c r="BK208" i="3"/>
  <c r="BK184" i="3"/>
  <c r="BK166" i="3"/>
  <c r="J148" i="3"/>
  <c r="J136" i="3"/>
  <c r="J125" i="3"/>
  <c r="J522" i="3"/>
  <c r="J491" i="3"/>
  <c r="J472" i="3"/>
  <c r="BK442" i="3"/>
  <c r="J417" i="3"/>
  <c r="BK405" i="3"/>
  <c r="J380" i="3"/>
  <c r="BK364" i="3"/>
  <c r="BK352" i="3"/>
  <c r="J337" i="3"/>
  <c r="BK317" i="3"/>
  <c r="J299" i="3"/>
  <c r="BK259" i="3"/>
  <c r="J242" i="3"/>
  <c r="J211" i="3"/>
  <c r="BK188" i="3"/>
  <c r="J109" i="3"/>
  <c r="BK554" i="3"/>
  <c r="J535" i="3"/>
  <c r="BK501" i="3"/>
  <c r="J483" i="3"/>
  <c r="BK462" i="3"/>
  <c r="BK434" i="3"/>
  <c r="BK419" i="3"/>
  <c r="J397" i="3"/>
  <c r="BK362" i="3"/>
  <c r="J323" i="3"/>
  <c r="J289" i="3"/>
  <c r="BK273" i="3"/>
  <c r="BK238" i="3"/>
  <c r="J205" i="3"/>
  <c r="BK169" i="3"/>
  <c r="J151" i="3"/>
  <c r="BK136" i="3"/>
  <c r="BK122" i="3"/>
  <c r="BK503" i="3"/>
  <c r="J460" i="3"/>
  <c r="J448" i="3"/>
  <c r="J414" i="3"/>
  <c r="BK388" i="3"/>
  <c r="J349" i="3"/>
  <c r="BK329" i="3"/>
  <c r="BK294" i="3"/>
  <c r="BK270" i="3"/>
  <c r="J504" i="4"/>
  <c r="BK462" i="4"/>
  <c r="J430" i="4"/>
  <c r="BK369" i="4"/>
  <c r="J325" i="4"/>
  <c r="BK310" i="4"/>
  <c r="J227" i="4"/>
  <c r="J166" i="4"/>
  <c r="J106" i="4"/>
  <c r="BK489" i="4"/>
  <c r="BK450" i="4"/>
  <c r="BK442" i="4"/>
  <c r="J367" i="4"/>
  <c r="BK338" i="4"/>
  <c r="BK303" i="4"/>
  <c r="J261" i="4"/>
  <c r="BK230" i="4"/>
  <c r="BK184" i="4"/>
  <c r="BK146" i="4"/>
  <c r="J113" i="4"/>
  <c r="J444" i="4"/>
  <c r="J422" i="4"/>
  <c r="J385" i="4"/>
  <c r="J361" i="4"/>
  <c r="BK318" i="4"/>
  <c r="BK284" i="4"/>
  <c r="BK238" i="4"/>
  <c r="BK193" i="4"/>
  <c r="J154" i="4"/>
  <c r="J110" i="4"/>
  <c r="BK495" i="4"/>
  <c r="BK460" i="4"/>
  <c r="BK420" i="4"/>
  <c r="J392" i="4"/>
  <c r="J338" i="4"/>
  <c r="BK296" i="4"/>
  <c r="J230" i="4"/>
  <c r="J220" i="4"/>
  <c r="BK144" i="4"/>
  <c r="J448" i="5"/>
  <c r="J394" i="5"/>
  <c r="BK362" i="5"/>
  <c r="J322" i="5"/>
  <c r="BK299" i="5"/>
  <c r="BK252" i="5"/>
  <c r="J190" i="5"/>
  <c r="BK148" i="5"/>
  <c r="J112" i="5"/>
  <c r="BK409" i="5"/>
  <c r="BK370" i="5"/>
  <c r="BK347" i="5"/>
  <c r="BK308" i="5"/>
  <c r="BK281" i="5"/>
  <c r="J255" i="5"/>
  <c r="J218" i="5"/>
  <c r="J177" i="5"/>
  <c r="J148" i="5"/>
  <c r="BK442" i="5"/>
  <c r="J411" i="5"/>
  <c r="J370" i="5"/>
  <c r="J342" i="5"/>
  <c r="BK279" i="5"/>
  <c r="J223" i="5"/>
  <c r="BK163" i="5"/>
  <c r="J128" i="5"/>
  <c r="BK418" i="5"/>
  <c r="BK390" i="5"/>
  <c r="J376" i="5"/>
  <c r="BK340" i="5"/>
  <c r="J290" i="5"/>
  <c r="BK242" i="5"/>
  <c r="J197" i="5"/>
  <c r="BK139" i="5"/>
  <c r="BK373" i="6"/>
  <c r="BK327" i="6"/>
  <c r="J298" i="6"/>
  <c r="BK276" i="6"/>
  <c r="J254" i="6"/>
  <c r="J229" i="6"/>
  <c r="BK205" i="6"/>
  <c r="BK187" i="6"/>
  <c r="BK177" i="6"/>
  <c r="J166" i="6"/>
  <c r="J154" i="6"/>
  <c r="BK136" i="6"/>
  <c r="BK110" i="6"/>
  <c r="BK376" i="6"/>
  <c r="BK334" i="6"/>
  <c r="BK298" i="6"/>
  <c r="J276" i="6"/>
  <c r="BK250" i="6"/>
  <c r="BK227" i="6"/>
  <c r="J199" i="6"/>
  <c r="J348" i="6"/>
  <c r="BK385" i="6"/>
  <c r="BK352" i="7"/>
  <c r="J295" i="7"/>
  <c r="BK277" i="7"/>
  <c r="J225" i="7"/>
  <c r="J190" i="7"/>
  <c r="BK150" i="7"/>
  <c r="J112" i="7"/>
  <c r="BK440" i="7"/>
  <c r="BK395" i="7"/>
  <c r="J376" i="7"/>
  <c r="BK343" i="7"/>
  <c r="J264" i="7"/>
  <c r="J437" i="7"/>
  <c r="BK414" i="7"/>
  <c r="BK371" i="7"/>
  <c r="BK338" i="7"/>
  <c r="J311" i="7"/>
  <c r="BK245" i="7"/>
  <c r="BK221" i="7"/>
  <c r="J195" i="7"/>
  <c r="J167" i="7"/>
  <c r="J121" i="7"/>
  <c r="J441" i="7"/>
  <c r="J416" i="7"/>
  <c r="J393" i="7"/>
  <c r="BK341" i="7"/>
  <c r="J305" i="7"/>
  <c r="BK264" i="7"/>
  <c r="BK225" i="7"/>
  <c r="BK200" i="7"/>
  <c r="BK167" i="7"/>
  <c r="BK138" i="7"/>
  <c r="J115" i="7"/>
  <c r="BK393" i="8"/>
  <c r="BK357" i="8"/>
  <c r="J325" i="8"/>
  <c r="BK286" i="8"/>
  <c r="J249" i="8"/>
  <c r="BK198" i="8"/>
  <c r="J158" i="8"/>
  <c r="BK131" i="8"/>
  <c r="J404" i="8"/>
  <c r="J363" i="8"/>
  <c r="BK289" i="8"/>
  <c r="BK247" i="8"/>
  <c r="J220" i="8"/>
  <c r="BK188" i="8"/>
  <c r="BK390" i="8"/>
  <c r="BK343" i="8"/>
  <c r="J321" i="8"/>
  <c r="BK295" i="8"/>
  <c r="BK230" i="8"/>
  <c r="BK171" i="8"/>
  <c r="J106" i="8"/>
  <c r="BK376" i="8"/>
  <c r="J359" i="8"/>
  <c r="BK330" i="8"/>
  <c r="BK293" i="8"/>
  <c r="J273" i="8"/>
  <c r="BK213" i="8"/>
  <c r="J152" i="8"/>
  <c r="BK125" i="8"/>
  <c r="J82" i="9"/>
  <c r="J109" i="11"/>
  <c r="J112" i="11"/>
  <c r="BK104" i="12"/>
  <c r="J121" i="12"/>
  <c r="BK94" i="12"/>
  <c r="J109" i="13"/>
  <c r="J116" i="13"/>
  <c r="BK98" i="14"/>
  <c r="J104" i="14"/>
  <c r="J94" i="14"/>
  <c r="BK373" i="4"/>
  <c r="J323" i="4"/>
  <c r="BK288" i="4"/>
  <c r="J200" i="4"/>
  <c r="BK129" i="4"/>
  <c r="J508" i="4"/>
  <c r="J466" i="4"/>
  <c r="BK446" i="4"/>
  <c r="J409" i="4"/>
  <c r="BK361" i="4"/>
  <c r="J341" i="4"/>
  <c r="J310" i="4"/>
  <c r="BK290" i="4"/>
  <c r="BK256" i="4"/>
  <c r="BK223" i="4"/>
  <c r="BK187" i="4"/>
  <c r="J157" i="4"/>
  <c r="J127" i="4"/>
  <c r="J462" i="4"/>
  <c r="BK432" i="4"/>
  <c r="BK397" i="4"/>
  <c r="J369" i="4"/>
  <c r="J328" i="4"/>
  <c r="J280" i="4"/>
  <c r="J217" i="4"/>
  <c r="BK178" i="4"/>
  <c r="J138" i="4"/>
  <c r="BK518" i="4"/>
  <c r="BK454" i="4"/>
  <c r="BK452" i="4"/>
  <c r="J407" i="4"/>
  <c r="J375" i="4"/>
  <c r="BK298" i="4"/>
  <c r="J242" i="4"/>
  <c r="BK202" i="4"/>
  <c r="J146" i="4"/>
  <c r="J104" i="4"/>
  <c r="J422" i="5"/>
  <c r="BK366" i="5"/>
  <c r="J170" i="5"/>
  <c r="J420" i="5"/>
  <c r="J384" i="5"/>
  <c r="J352" i="5"/>
  <c r="BK314" i="5"/>
  <c r="J292" i="5"/>
  <c r="BK265" i="5"/>
  <c r="J236" i="5"/>
  <c r="J195" i="5"/>
  <c r="J126" i="5"/>
  <c r="BK431" i="5"/>
  <c r="J418" i="5"/>
  <c r="BK384" i="5"/>
  <c r="BK364" i="5"/>
  <c r="BK287" i="5"/>
  <c r="J250" i="5"/>
  <c r="J208" i="5"/>
  <c r="J145" i="5"/>
  <c r="BK112" i="5"/>
  <c r="BK407" i="5"/>
  <c r="J364" i="5"/>
  <c r="J330" i="5"/>
  <c r="J297" i="5"/>
  <c r="J268" i="5"/>
  <c r="BK212" i="5"/>
  <c r="J172" i="5"/>
  <c r="BK104" i="5"/>
  <c r="BK367" i="6"/>
  <c r="BK338" i="6"/>
  <c r="BK304" i="6"/>
  <c r="BK286" i="6"/>
  <c r="J266" i="6"/>
  <c r="BK244" i="6"/>
  <c r="BK220" i="6"/>
  <c r="BK199" i="6"/>
  <c r="BK184" i="6"/>
  <c r="BK175" i="6"/>
  <c r="BK163" i="6"/>
  <c r="BK151" i="6"/>
  <c r="BK119" i="6"/>
  <c r="BK106" i="6"/>
  <c r="BK363" i="6"/>
  <c r="J325" i="6"/>
  <c r="BK289" i="6"/>
  <c r="BK268" i="6"/>
  <c r="BK233" i="6"/>
  <c r="BK184" i="7"/>
  <c r="J129" i="7"/>
  <c r="J450" i="7"/>
  <c r="BK401" i="7"/>
  <c r="J384" i="7"/>
  <c r="BK349" i="7"/>
  <c r="BK416" i="7"/>
  <c r="BK357" i="7"/>
  <c r="J331" i="7"/>
  <c r="J299" i="7"/>
  <c r="BK248" i="7"/>
  <c r="BK371" i="8"/>
  <c r="J315" i="8"/>
  <c r="J278" i="8"/>
  <c r="J247" i="8"/>
  <c r="BK201" i="8"/>
  <c r="BK161" i="8"/>
  <c r="J134" i="8"/>
  <c r="J98" i="8"/>
  <c r="J376" i="8"/>
  <c r="BK341" i="8"/>
  <c r="J300" i="8"/>
  <c r="J251" i="8"/>
  <c r="BK222" i="8"/>
  <c r="J191" i="8"/>
  <c r="J408" i="8"/>
  <c r="BK353" i="8"/>
  <c r="BK315" i="8"/>
  <c r="BK284" i="8"/>
  <c r="BK204" i="8"/>
  <c r="BK168" i="8"/>
  <c r="BK108" i="8"/>
  <c r="J384" i="8"/>
  <c r="J361" i="8"/>
  <c r="J337" i="8"/>
  <c r="BK300" i="8"/>
  <c r="BK277" i="8"/>
  <c r="J222" i="8"/>
  <c r="BK158" i="8"/>
  <c r="J131" i="8"/>
  <c r="BK106" i="8"/>
  <c r="F34" i="9"/>
  <c r="BA64" i="1" s="1"/>
  <c r="J121" i="11"/>
  <c r="J104" i="11"/>
  <c r="J101" i="11"/>
  <c r="J112" i="12"/>
  <c r="J116" i="12"/>
  <c r="BK116" i="13"/>
  <c r="BK98" i="13"/>
  <c r="BK121" i="14"/>
  <c r="BK104" i="14"/>
  <c r="J116" i="14"/>
  <c r="J108" i="2"/>
  <c r="BK92" i="2"/>
  <c r="BK108" i="2"/>
  <c r="BK98" i="2"/>
  <c r="J115" i="2"/>
  <c r="J98" i="2"/>
  <c r="BK90" i="2"/>
  <c r="J520" i="3"/>
  <c r="J516" i="3"/>
  <c r="J497" i="3"/>
  <c r="J489" i="3"/>
  <c r="BK481" i="3"/>
  <c r="BK472" i="3"/>
  <c r="BK450" i="3"/>
  <c r="BK438" i="3"/>
  <c r="BK421" i="3"/>
  <c r="J402" i="3"/>
  <c r="J376" i="3"/>
  <c r="BK359" i="3"/>
  <c r="BK342" i="3"/>
  <c r="J322" i="3"/>
  <c r="BK313" i="3"/>
  <c r="BK299" i="3"/>
  <c r="J281" i="3"/>
  <c r="J248" i="3"/>
  <c r="BK211" i="3"/>
  <c r="J191" i="3"/>
  <c r="J169" i="3"/>
  <c r="BK157" i="3"/>
  <c r="J145" i="3"/>
  <c r="J134" i="3"/>
  <c r="J122" i="3"/>
  <c r="J554" i="3"/>
  <c r="BK541" i="3"/>
  <c r="J524" i="3"/>
  <c r="BK510" i="3"/>
  <c r="BK464" i="3"/>
  <c r="BK424" i="3"/>
  <c r="BK407" i="3"/>
  <c r="BK382" i="3"/>
  <c r="BK374" i="3"/>
  <c r="J354" i="3"/>
  <c r="BK339" i="3"/>
  <c r="BK320" i="3"/>
  <c r="BK304" i="3"/>
  <c r="J273" i="3"/>
  <c r="BK248" i="3"/>
  <c r="BK214" i="3"/>
  <c r="BK196" i="3"/>
  <c r="BK109" i="3"/>
  <c r="BK558" i="3"/>
  <c r="J548" i="3"/>
  <c r="BK516" i="3"/>
  <c r="BK495" i="3"/>
  <c r="J468" i="3"/>
  <c r="BK446" i="3"/>
  <c r="J424" i="3"/>
  <c r="BK399" i="3"/>
  <c r="J366" i="3"/>
  <c r="J329" i="3"/>
  <c r="J297" i="3"/>
  <c r="J270" i="3"/>
  <c r="J229" i="3"/>
  <c r="J218" i="3"/>
  <c r="J175" i="3"/>
  <c r="J157" i="3"/>
  <c r="BK128" i="3"/>
  <c r="J539" i="3"/>
  <c r="J487" i="3"/>
  <c r="BK468" i="3"/>
  <c r="BK452" i="3"/>
  <c r="BK427" i="3"/>
  <c r="J393" i="3"/>
  <c r="J374" i="3"/>
  <c r="BK334" i="3"/>
  <c r="BK297" i="3"/>
  <c r="J279" i="3"/>
  <c r="J259" i="3"/>
  <c r="BK240" i="3"/>
  <c r="J224" i="3"/>
  <c r="J188" i="3"/>
  <c r="J112" i="3"/>
  <c r="J500" i="4"/>
  <c r="BK473" i="4"/>
  <c r="J438" i="4"/>
  <c r="BK402" i="4"/>
  <c r="BK359" i="4"/>
  <c r="BK330" i="4"/>
  <c r="J298" i="4"/>
  <c r="J251" i="4"/>
  <c r="J187" i="4"/>
  <c r="J119" i="4"/>
  <c r="J497" i="4"/>
  <c r="J464" i="4"/>
  <c r="BK444" i="4"/>
  <c r="BK385" i="4"/>
  <c r="BK357" i="4"/>
  <c r="J333" i="4"/>
  <c r="J288" i="4"/>
  <c r="BK253" i="4"/>
  <c r="BK214" i="4"/>
  <c r="BK181" i="4"/>
  <c r="J141" i="4"/>
  <c r="BK500" i="4"/>
  <c r="J446" i="4"/>
  <c r="J424" i="4"/>
  <c r="J390" i="4"/>
  <c r="BK367" i="4"/>
  <c r="J322" i="4"/>
  <c r="J282" i="4"/>
  <c r="J247" i="4"/>
  <c r="J202" i="4"/>
  <c r="BK160" i="4"/>
  <c r="BK119" i="4"/>
  <c r="BK508" i="4"/>
  <c r="BK475" i="4"/>
  <c r="BK434" i="4"/>
  <c r="J402" i="4"/>
  <c r="J364" i="4"/>
  <c r="J312" i="4"/>
  <c r="J267" i="4"/>
  <c r="J205" i="4"/>
  <c r="J151" i="4"/>
  <c r="BK106" i="4"/>
  <c r="J398" i="5"/>
  <c r="J372" i="5"/>
  <c r="BK330" i="5"/>
  <c r="J308" i="5"/>
  <c r="BK284" i="5"/>
  <c r="BK250" i="5"/>
  <c r="BK172" i="5"/>
  <c r="J142" i="5"/>
  <c r="BK453" i="5"/>
  <c r="J407" i="5"/>
  <c r="J380" i="5"/>
  <c r="BK350" i="5"/>
  <c r="BK312" i="5"/>
  <c r="BK290" i="5"/>
  <c r="J252" i="5"/>
  <c r="J215" i="5"/>
  <c r="J175" i="5"/>
  <c r="J139" i="5"/>
  <c r="BK436" i="5"/>
  <c r="BK414" i="5"/>
  <c r="BK380" i="5"/>
  <c r="J344" i="5"/>
  <c r="J281" i="5"/>
  <c r="BK360" i="5"/>
  <c r="J310" i="5"/>
  <c r="J274" i="5"/>
  <c r="BK218" i="5"/>
  <c r="J184" i="5"/>
  <c r="J117" i="5"/>
  <c r="J370" i="6"/>
  <c r="J340" i="6"/>
  <c r="BK306" i="6"/>
  <c r="J283" i="6"/>
  <c r="J262" i="6"/>
  <c r="J227" i="6"/>
  <c r="J205" i="6"/>
  <c r="J187" i="6"/>
  <c r="J177" i="6"/>
  <c r="BK166" i="6"/>
  <c r="BK154" i="6"/>
  <c r="J139" i="6"/>
  <c r="BK302" i="6"/>
  <c r="BK314" i="6"/>
  <c r="BK333" i="7"/>
  <c r="BK315" i="7"/>
  <c r="J283" i="7"/>
  <c r="J440" i="7"/>
  <c r="BK408" i="7"/>
  <c r="BK364" i="7"/>
  <c r="J341" i="7"/>
  <c r="J313" i="7"/>
  <c r="BK255" i="7"/>
  <c r="J223" i="7"/>
  <c r="J200" i="7"/>
  <c r="BK170" i="7"/>
  <c r="J135" i="7"/>
  <c r="J448" i="7"/>
  <c r="BK432" i="7"/>
  <c r="J401" i="7"/>
  <c r="J373" i="7"/>
  <c r="J324" i="7"/>
  <c r="BK288" i="7"/>
  <c r="J248" i="7"/>
  <c r="BK208" i="7"/>
  <c r="J187" i="7"/>
  <c r="BK159" i="7"/>
  <c r="J141" i="7"/>
  <c r="BK118" i="7"/>
  <c r="BK408" i="8"/>
  <c r="BK373" i="8"/>
  <c r="J341" i="8"/>
  <c r="J303" i="8"/>
  <c r="BK267" i="8"/>
  <c r="BK237" i="8"/>
  <c r="J194" i="8"/>
  <c r="BK155" i="8"/>
  <c r="J128" i="8"/>
  <c r="BK406" i="8"/>
  <c r="J365" i="8"/>
  <c r="J335" i="8"/>
  <c r="BK276" i="8"/>
  <c r="BK245" i="8"/>
  <c r="BK218" i="8"/>
  <c r="J185" i="8"/>
  <c r="BK395" i="8"/>
  <c r="BK361" i="8"/>
  <c r="J318" i="8"/>
  <c r="J298" i="8"/>
  <c r="BK194" i="8"/>
  <c r="J149" i="8"/>
  <c r="BK111" i="8"/>
  <c r="J393" i="8"/>
  <c r="BK363" i="8"/>
  <c r="BK332" i="8"/>
  <c r="J295" i="8"/>
  <c r="J271" i="8"/>
  <c r="J218" i="8"/>
  <c r="J155" i="8"/>
  <c r="BK128" i="8"/>
  <c r="J101" i="8"/>
  <c r="BK80" i="10"/>
  <c r="BK107" i="11"/>
  <c r="BK109" i="11"/>
  <c r="J94" i="12"/>
  <c r="J98" i="12"/>
  <c r="J94" i="13"/>
  <c r="BK109" i="13"/>
  <c r="J109" i="14"/>
  <c r="J184" i="3"/>
  <c r="J562" i="3"/>
  <c r="J544" i="3"/>
  <c r="BK505" i="3"/>
  <c r="J499" i="3"/>
  <c r="BK489" i="3"/>
  <c r="J466" i="3"/>
  <c r="BK454" i="3"/>
  <c r="J429" i="3"/>
  <c r="BK402" i="3"/>
  <c r="J368" i="3"/>
  <c r="J342" i="3"/>
  <c r="J291" i="3"/>
  <c r="BK279" i="3"/>
  <c r="J240" i="3"/>
  <c r="BK216" i="3"/>
  <c r="BK172" i="3"/>
  <c r="BK154" i="3"/>
  <c r="BK134" i="3"/>
  <c r="J550" i="3"/>
  <c r="BK499" i="3"/>
  <c r="J458" i="3"/>
  <c r="J436" i="3"/>
  <c r="BK397" i="3"/>
  <c r="J382" i="3"/>
  <c r="BK344" i="3"/>
  <c r="J196" i="3"/>
  <c r="J115" i="3"/>
  <c r="BK506" i="4"/>
  <c r="J479" i="4"/>
  <c r="J458" i="4"/>
  <c r="J426" i="4"/>
  <c r="J420" i="4"/>
  <c r="J416" i="4"/>
  <c r="BK388" i="4"/>
  <c r="BK341" i="4"/>
  <c r="BK314" i="4"/>
  <c r="J270" i="4"/>
  <c r="BK217" i="4"/>
  <c r="BK149" i="4"/>
  <c r="BK514" i="4"/>
  <c r="J484" i="4"/>
  <c r="BK440" i="4"/>
  <c r="J397" i="4"/>
  <c r="BK355" i="4"/>
  <c r="BK336" i="4"/>
  <c r="J308" i="4"/>
  <c r="J264" i="4"/>
  <c r="J233" i="4"/>
  <c r="BK190" i="4"/>
  <c r="J144" i="4"/>
  <c r="BK122" i="4"/>
  <c r="BK448" i="4"/>
  <c r="J428" i="4"/>
  <c r="J388" i="4"/>
  <c r="BK364" i="4"/>
  <c r="BK321" i="4"/>
  <c r="J277" i="4"/>
  <c r="BK242" i="4"/>
  <c r="BK195" i="4"/>
  <c r="J149" i="4"/>
  <c r="J514" i="4"/>
  <c r="BK484" i="4"/>
  <c r="J456" i="4"/>
  <c r="J412" i="4"/>
  <c r="J380" i="4"/>
  <c r="J330" i="4"/>
  <c r="J286" i="4"/>
  <c r="BK227" i="4"/>
  <c r="J184" i="4"/>
  <c r="BK141" i="4"/>
  <c r="BK446" i="5"/>
  <c r="BK392" i="5"/>
  <c r="BK354" i="5"/>
  <c r="J326" i="5"/>
  <c r="J301" i="5"/>
  <c r="J272" i="5"/>
  <c r="J229" i="5"/>
  <c r="J157" i="5"/>
  <c r="BK120" i="5"/>
  <c r="J442" i="5"/>
  <c r="BK396" i="5"/>
  <c r="J362" i="5"/>
  <c r="BK344" i="5"/>
  <c r="J303" i="5"/>
  <c r="BK274" i="5"/>
  <c r="BK244" i="5"/>
  <c r="BK203" i="5"/>
  <c r="J167" i="5"/>
  <c r="J133" i="5"/>
  <c r="J433" i="5"/>
  <c r="J409" i="5"/>
  <c r="BK378" i="5"/>
  <c r="BK326" i="5"/>
  <c r="BK260" i="5"/>
  <c r="BK229" i="5"/>
  <c r="BK175" i="5"/>
  <c r="BK136" i="5"/>
  <c r="J425" i="5"/>
  <c r="J386" i="5"/>
  <c r="J354" i="5"/>
  <c r="J312" i="5"/>
  <c r="BK246" i="5"/>
  <c r="BK200" i="5"/>
  <c r="BK154" i="5"/>
  <c r="J123" i="5"/>
  <c r="BK114" i="5"/>
  <c r="J378" i="6"/>
  <c r="BK365" i="6"/>
  <c r="J346" i="6"/>
  <c r="J329" i="6"/>
  <c r="BK310" i="6"/>
  <c r="BK301" i="6"/>
  <c r="J289" i="6"/>
  <c r="BK278" i="6"/>
  <c r="J268" i="6"/>
  <c r="BK260" i="6"/>
  <c r="BK247" i="6"/>
  <c r="J233" i="6"/>
  <c r="J224" i="6"/>
  <c r="BK209" i="6"/>
  <c r="BK202" i="6"/>
  <c r="BK189" i="6"/>
  <c r="J184" i="6"/>
  <c r="J179" i="6"/>
  <c r="J175" i="6"/>
  <c r="J169" i="6"/>
  <c r="J163" i="6"/>
  <c r="J157" i="6"/>
  <c r="J151" i="6"/>
  <c r="BK145" i="6"/>
  <c r="BK133" i="6"/>
  <c r="BK124" i="6"/>
  <c r="BK113" i="6"/>
  <c r="J101" i="6"/>
  <c r="BK389" i="6"/>
  <c r="J373" i="6"/>
  <c r="BK350" i="6"/>
  <c r="BK331" i="6"/>
  <c r="J304" i="6"/>
  <c r="BK296" i="6"/>
  <c r="J286" i="6"/>
  <c r="BK273" i="6"/>
  <c r="BK266" i="6"/>
  <c r="BK257" i="6"/>
  <c r="BK231" i="6"/>
  <c r="J220" i="6"/>
  <c r="BK207" i="6"/>
  <c r="BK130" i="6"/>
  <c r="BK108" i="6"/>
  <c r="J385" i="6"/>
  <c r="BK346" i="6"/>
  <c r="J322" i="6"/>
  <c r="BK370" i="6"/>
  <c r="BK336" i="6"/>
  <c r="J312" i="6"/>
  <c r="BK328" i="7"/>
  <c r="BK309" i="7"/>
  <c r="BK279" i="7"/>
  <c r="J221" i="7"/>
  <c r="BK175" i="7"/>
  <c r="J144" i="7"/>
  <c r="BK121" i="7"/>
  <c r="BK450" i="7"/>
  <c r="BK389" i="7"/>
  <c r="J367" i="7"/>
  <c r="BK347" i="7"/>
  <c r="BK305" i="7"/>
  <c r="BK291" i="7"/>
  <c r="BK258" i="7"/>
  <c r="BK443" i="7"/>
  <c r="J438" i="7"/>
  <c r="BK418" i="7"/>
  <c r="BK405" i="7"/>
  <c r="BK359" i="7"/>
  <c r="J352" i="7"/>
  <c r="J321" i="7"/>
  <c r="BK270" i="7"/>
  <c r="J229" i="7"/>
  <c r="BK197" i="7"/>
  <c r="BK153" i="7"/>
  <c r="J118" i="7"/>
  <c r="BK435" i="7"/>
  <c r="J408" i="7"/>
  <c r="BK384" i="7"/>
  <c r="J333" i="7"/>
  <c r="J293" i="7"/>
  <c r="J258" i="7"/>
  <c r="BK351" i="8"/>
  <c r="J307" i="8"/>
  <c r="J277" i="8"/>
  <c r="BK254" i="8"/>
  <c r="J240" i="8"/>
  <c r="BK220" i="8"/>
  <c r="BK196" i="8"/>
  <c r="J164" i="8"/>
  <c r="BK152" i="8"/>
  <c r="J137" i="8"/>
  <c r="BK413" i="8"/>
  <c r="J395" i="8"/>
  <c r="J369" i="8"/>
  <c r="J347" i="8"/>
  <c r="BK339" i="8"/>
  <c r="BK278" i="8"/>
  <c r="J243" i="8"/>
  <c r="BK225" i="8"/>
  <c r="BK216" i="8"/>
  <c r="J201" i="8"/>
  <c r="BK173" i="8"/>
  <c r="J387" i="8"/>
  <c r="BK359" i="8"/>
  <c r="BK337" i="8"/>
  <c r="BK323" i="8"/>
  <c r="BK303" i="8"/>
  <c r="BK281" i="8"/>
  <c r="J196" i="8"/>
  <c r="BK166" i="8"/>
  <c r="BK101" i="8"/>
  <c r="J373" i="8"/>
  <c r="J357" i="8"/>
  <c r="J313" i="8"/>
  <c r="J289" i="8"/>
  <c r="J276" i="8"/>
  <c r="J225" i="8"/>
  <c r="J161" i="8"/>
  <c r="BK134" i="8"/>
  <c r="J111" i="8"/>
  <c r="F35" i="9"/>
  <c r="BB64" i="1" s="1"/>
  <c r="BK116" i="11"/>
  <c r="BK121" i="11"/>
  <c r="BK112" i="12"/>
  <c r="BK98" i="12"/>
  <c r="J112" i="13"/>
  <c r="J107" i="13"/>
  <c r="J98" i="13"/>
  <c r="BK112" i="14"/>
  <c r="J98" i="14"/>
  <c r="BK115" i="2"/>
  <c r="BK112" i="2"/>
  <c r="J110" i="2"/>
  <c r="J90" i="2"/>
  <c r="BK96" i="2"/>
  <c r="J112" i="2"/>
  <c r="J92" i="2"/>
  <c r="BK532" i="3"/>
  <c r="BK518" i="3"/>
  <c r="J507" i="3"/>
  <c r="J495" i="3"/>
  <c r="BK487" i="3"/>
  <c r="J474" i="3"/>
  <c r="BK458" i="3"/>
  <c r="J444" i="3"/>
  <c r="BK432" i="3"/>
  <c r="J405" i="3"/>
  <c r="BK390" i="3"/>
  <c r="J364" i="3"/>
  <c r="BK349" i="3"/>
  <c r="BK326" i="3"/>
  <c r="J315" i="3"/>
  <c r="J304" i="3"/>
  <c r="J294" i="3"/>
  <c r="BK276" i="3"/>
  <c r="J246" i="3"/>
  <c r="BK193" i="3"/>
  <c r="BK178" i="3"/>
  <c r="BK160" i="3"/>
  <c r="J154" i="3"/>
  <c r="J142" i="3"/>
  <c r="J131" i="3"/>
  <c r="BK120" i="3"/>
  <c r="J558" i="3"/>
  <c r="BK552" i="3"/>
  <c r="BK544" i="3"/>
  <c r="BK539" i="3"/>
  <c r="BK529" i="3"/>
  <c r="J518" i="3"/>
  <c r="BK507" i="3"/>
  <c r="BK476" i="3"/>
  <c r="BK466" i="3"/>
  <c r="J456" i="3"/>
  <c r="J438" i="3"/>
  <c r="J412" i="3"/>
  <c r="J385" i="3"/>
  <c r="BK376" i="3"/>
  <c r="BK357" i="3"/>
  <c r="J344" i="3"/>
  <c r="J321" i="3"/>
  <c r="J309" i="3"/>
  <c r="J276" i="3"/>
  <c r="J251" i="3"/>
  <c r="J216" i="3"/>
  <c r="J198" i="3"/>
  <c r="BK175" i="3"/>
  <c r="BK104" i="3"/>
  <c r="BK550" i="3"/>
  <c r="J510" i="3"/>
  <c r="BK497" i="3"/>
  <c r="J470" i="3"/>
  <c r="J452" i="3"/>
  <c r="J427" i="3"/>
  <c r="J409" i="3"/>
  <c r="J371" i="3"/>
  <c r="J334" i="3"/>
  <c r="BK315" i="3"/>
  <c r="BK283" i="3"/>
  <c r="BK244" i="3"/>
  <c r="J221" i="3"/>
  <c r="J178" i="3"/>
  <c r="J160" i="3"/>
  <c r="BK145" i="3"/>
  <c r="BK131" i="3"/>
  <c r="J541" i="3"/>
  <c r="J529" i="3"/>
  <c r="BK485" i="3"/>
  <c r="J454" i="3"/>
  <c r="BK429" i="3"/>
  <c r="BK395" i="3"/>
  <c r="BK378" i="3"/>
  <c r="BK337" i="3"/>
  <c r="BK311" i="3"/>
  <c r="BK289" i="3"/>
  <c r="J262" i="3"/>
  <c r="J256" i="3"/>
  <c r="J244" i="3"/>
  <c r="J238" i="3"/>
  <c r="BK229" i="3"/>
  <c r="BK221" i="3"/>
  <c r="BK191" i="3"/>
  <c r="J172" i="3"/>
  <c r="BK112" i="3"/>
  <c r="J104" i="3"/>
  <c r="J489" i="4"/>
  <c r="J475" i="4"/>
  <c r="J450" i="4"/>
  <c r="BK394" i="4"/>
  <c r="BK333" i="4"/>
  <c r="J293" i="4"/>
  <c r="BK261" i="4"/>
  <c r="BK197" i="4"/>
  <c r="BK127" i="4"/>
  <c r="BK504" i="4"/>
  <c r="BK477" i="4"/>
  <c r="BK416" i="4"/>
  <c r="BK392" i="4"/>
  <c r="J352" i="4"/>
  <c r="J318" i="4"/>
  <c r="BK282" i="4"/>
  <c r="BK251" i="4"/>
  <c r="BK207" i="4"/>
  <c r="BK169" i="4"/>
  <c r="J135" i="4"/>
  <c r="BK464" i="4"/>
  <c r="J434" i="4"/>
  <c r="BK400" i="4"/>
  <c r="J371" i="4"/>
  <c r="J336" i="4"/>
  <c r="J274" i="4"/>
  <c r="BK249" i="4"/>
  <c r="BK205" i="4"/>
  <c r="J175" i="4"/>
  <c r="BK135" i="4"/>
  <c r="BK510" i="4"/>
  <c r="BK479" i="4"/>
  <c r="J442" i="4"/>
  <c r="J405" i="4"/>
  <c r="J359" i="4"/>
  <c r="J316" i="4"/>
  <c r="BK277" i="4"/>
  <c r="BK172" i="4"/>
  <c r="BK110" i="4"/>
  <c r="J431" i="5"/>
  <c r="BK376" i="5"/>
  <c r="J337" i="5"/>
  <c r="BK310" i="5"/>
  <c r="J278" i="5"/>
  <c r="J226" i="5"/>
  <c r="BK167" i="5"/>
  <c r="BK131" i="5"/>
  <c r="J446" i="5"/>
  <c r="J392" i="5"/>
  <c r="BK358" i="5"/>
  <c r="J332" i="5"/>
  <c r="J299" i="5"/>
  <c r="BK268" i="5"/>
  <c r="J242" i="5"/>
  <c r="J200" i="5"/>
  <c r="BK165" i="5"/>
  <c r="BK123" i="5"/>
  <c r="BK422" i="5"/>
  <c r="J390" i="5"/>
  <c r="J366" i="5"/>
  <c r="J316" i="5"/>
  <c r="J248" i="5"/>
  <c r="BK177" i="5"/>
  <c r="BK142" i="5"/>
  <c r="J440" i="5"/>
  <c r="BK400" i="5"/>
  <c r="J356" i="5"/>
  <c r="J324" i="5"/>
  <c r="BK303" i="5"/>
  <c r="J270" i="5"/>
  <c r="BK223" i="5"/>
  <c r="BK187" i="5"/>
  <c r="J120" i="5"/>
  <c r="BK348" i="6"/>
  <c r="J308" i="6"/>
  <c r="J292" i="6"/>
  <c r="J264" i="6"/>
  <c r="BK241" i="6"/>
  <c r="J215" i="6"/>
  <c r="BK196" i="6"/>
  <c r="J182" i="6"/>
  <c r="BK172" i="6"/>
  <c r="J160" i="6"/>
  <c r="J148" i="6"/>
  <c r="BK122" i="6"/>
  <c r="J98" i="6"/>
  <c r="J360" i="6"/>
  <c r="J316" i="6"/>
  <c r="BK292" i="6"/>
  <c r="BK262" i="6"/>
  <c r="BK236" i="6"/>
  <c r="BK212" i="6"/>
  <c r="J133" i="6"/>
  <c r="J122" i="6"/>
  <c r="J110" i="6"/>
  <c r="BK101" i="6"/>
  <c r="J391" i="6"/>
  <c r="J376" i="6"/>
  <c r="J336" i="6"/>
  <c r="BK316" i="6"/>
  <c r="BK308" i="6"/>
  <c r="J355" i="6"/>
  <c r="J334" i="6"/>
  <c r="BK322" i="6"/>
  <c r="J310" i="6"/>
  <c r="BK326" i="7"/>
  <c r="J317" i="7"/>
  <c r="BK286" i="7"/>
  <c r="BK266" i="7"/>
  <c r="BK217" i="7"/>
  <c r="J170" i="7"/>
  <c r="BK135" i="7"/>
  <c r="BK455" i="7"/>
  <c r="J412" i="7"/>
  <c r="BK386" i="7"/>
  <c r="J364" i="7"/>
  <c r="BK299" i="7"/>
  <c r="J446" i="7"/>
  <c r="J427" i="7"/>
  <c r="J395" i="7"/>
  <c r="J349" i="7"/>
  <c r="BK317" i="7"/>
  <c r="J274" i="7"/>
  <c r="J239" i="7"/>
  <c r="BK212" i="7"/>
  <c r="J184" i="7"/>
  <c r="J138" i="7"/>
  <c r="J103" i="7"/>
  <c r="BK434" i="7"/>
  <c r="BK403" i="7"/>
  <c r="BK379" i="7"/>
  <c r="J326" i="7"/>
  <c r="J286" i="7"/>
  <c r="J245" i="7"/>
  <c r="BK215" i="7"/>
  <c r="BK190" i="7"/>
  <c r="J150" i="7"/>
  <c r="J126" i="7"/>
  <c r="J413" i="8"/>
  <c r="BK380" i="8"/>
  <c r="BK347" i="8"/>
  <c r="J305" i="8"/>
  <c r="BK269" i="8"/>
  <c r="J233" i="8"/>
  <c r="BK185" i="8"/>
  <c r="J146" i="8"/>
  <c r="J108" i="8"/>
  <c r="J380" i="8"/>
  <c r="J343" i="8"/>
  <c r="J330" i="8"/>
  <c r="BK271" i="8"/>
  <c r="J237" i="8"/>
  <c r="J213" i="8"/>
  <c r="J168" i="8"/>
  <c r="J367" i="8"/>
  <c r="BK327" i="8"/>
  <c r="BK307" i="8"/>
  <c r="BK259" i="8"/>
  <c r="J188" i="8"/>
  <c r="J125" i="8"/>
  <c r="J398" i="8"/>
  <c r="BK367" i="8"/>
  <c r="BK349" i="8"/>
  <c r="J309" i="8"/>
  <c r="J284" i="8"/>
  <c r="BK249" i="8"/>
  <c r="J166" i="8"/>
  <c r="BK137" i="8"/>
  <c r="BK117" i="8"/>
  <c r="F36" i="9"/>
  <c r="BC64" i="1" s="1"/>
  <c r="J116" i="11"/>
  <c r="J94" i="11"/>
  <c r="BK94" i="11"/>
  <c r="J107" i="12"/>
  <c r="J104" i="12"/>
  <c r="BK104" i="13"/>
  <c r="BK94" i="13"/>
  <c r="BK101" i="13"/>
  <c r="BK116" i="14"/>
  <c r="BK109" i="14"/>
  <c r="J414" i="4"/>
  <c r="J343" i="4"/>
  <c r="BK308" i="4"/>
  <c r="J249" i="4"/>
  <c r="J169" i="4"/>
  <c r="BK108" i="4"/>
  <c r="J491" i="4"/>
  <c r="J454" i="4"/>
  <c r="BK426" i="4"/>
  <c r="J382" i="4"/>
  <c r="J350" i="4"/>
  <c r="BK325" i="4"/>
  <c r="BK274" i="4"/>
  <c r="BK245" i="4"/>
  <c r="J195" i="4"/>
  <c r="BK175" i="4"/>
  <c r="BK138" i="4"/>
  <c r="J477" i="4"/>
  <c r="J440" i="4"/>
  <c r="J418" i="4"/>
  <c r="BK377" i="4"/>
  <c r="J355" i="4"/>
  <c r="BK316" i="4"/>
  <c r="J253" i="4"/>
  <c r="J245" i="4"/>
  <c r="J197" i="4"/>
  <c r="BK157" i="4"/>
  <c r="BK113" i="4"/>
  <c r="J506" i="4"/>
  <c r="J481" i="4"/>
  <c r="BK430" i="4"/>
  <c r="J394" i="4"/>
  <c r="BK350" i="4"/>
  <c r="BK323" i="4"/>
  <c r="BK280" i="4"/>
  <c r="J223" i="4"/>
  <c r="BK166" i="4"/>
  <c r="J122" i="4"/>
  <c r="J436" i="5"/>
  <c r="BK388" i="5"/>
  <c r="J340" i="5"/>
  <c r="BK328" i="5"/>
  <c r="BK316" i="5"/>
  <c r="J305" i="5"/>
  <c r="BK292" i="5"/>
  <c r="J277" i="5"/>
  <c r="J258" i="5"/>
  <c r="BK232" i="5"/>
  <c r="BK193" i="5"/>
  <c r="J151" i="5"/>
  <c r="BK117" i="5"/>
  <c r="BK448" i="5"/>
  <c r="J404" i="5"/>
  <c r="J368" i="5"/>
  <c r="BK342" i="5"/>
  <c r="BK305" i="5"/>
  <c r="BK277" i="5"/>
  <c r="BK248" i="5"/>
  <c r="BK208" i="5"/>
  <c r="BK170" i="5"/>
  <c r="J163" i="5"/>
  <c r="J453" i="5"/>
  <c r="BK404" i="5"/>
  <c r="BK372" i="5"/>
  <c r="BK337" i="5"/>
  <c r="J265" i="5"/>
  <c r="BK226" i="5"/>
  <c r="J165" i="5"/>
  <c r="J131" i="5"/>
  <c r="BK428" i="5"/>
  <c r="J388" i="5"/>
  <c r="BK352" i="5"/>
  <c r="BK322" i="5"/>
  <c r="BK278" i="5"/>
  <c r="BK239" i="5"/>
  <c r="J193" i="5"/>
  <c r="BK128" i="5"/>
  <c r="BK381" i="6"/>
  <c r="J350" i="6"/>
  <c r="BK318" i="6"/>
  <c r="BK294" i="6"/>
  <c r="J273" i="6"/>
  <c r="J257" i="6"/>
  <c r="J231" i="6"/>
  <c r="J207" i="6"/>
  <c r="J189" i="6"/>
  <c r="BK179" i="6"/>
  <c r="BK169" i="6"/>
  <c r="BK157" i="6"/>
  <c r="J145" i="6"/>
  <c r="J130" i="6"/>
  <c r="BK391" i="6"/>
  <c r="J338" i="6"/>
  <c r="J301" i="6"/>
  <c r="J278" i="6"/>
  <c r="J260" i="6"/>
  <c r="J247" i="6"/>
  <c r="BK224" i="6"/>
  <c r="J209" i="6"/>
  <c r="BK142" i="6"/>
  <c r="J136" i="6"/>
  <c r="J124" i="6"/>
  <c r="J116" i="6"/>
  <c r="BK98" i="6"/>
  <c r="BK387" i="6"/>
  <c r="BK378" i="6"/>
  <c r="BK352" i="6"/>
  <c r="BK342" i="6"/>
  <c r="BK325" i="6"/>
  <c r="BK312" i="6"/>
  <c r="J387" i="6"/>
  <c r="J365" i="6"/>
  <c r="J342" i="6"/>
  <c r="BK320" i="6"/>
  <c r="J347" i="7"/>
  <c r="BK324" i="7"/>
  <c r="BK311" i="7"/>
  <c r="BK301" i="7"/>
  <c r="J291" i="7"/>
  <c r="J281" i="7"/>
  <c r="J270" i="7"/>
  <c r="BK229" i="7"/>
  <c r="J212" i="7"/>
  <c r="BK165" i="7"/>
  <c r="J147" i="7"/>
  <c r="J110" i="7"/>
  <c r="J418" i="7"/>
  <c r="BK393" i="7"/>
  <c r="J371" i="7"/>
  <c r="J309" i="7"/>
  <c r="BK295" i="7"/>
  <c r="BK252" i="7"/>
  <c r="BK441" i="7"/>
  <c r="J435" i="7"/>
  <c r="BK430" i="7"/>
  <c r="J398" i="7"/>
  <c r="BK376" i="7"/>
  <c r="J343" i="7"/>
  <c r="J315" i="7"/>
  <c r="J261" i="7"/>
  <c r="BK236" i="7"/>
  <c r="J219" i="7"/>
  <c r="BK203" i="7"/>
  <c r="BK193" i="7"/>
  <c r="BK177" i="7"/>
  <c r="J165" i="7"/>
  <c r="BK147" i="7"/>
  <c r="BK126" i="7"/>
  <c r="BK110" i="7"/>
  <c r="BK446" i="7"/>
  <c r="BK437" i="7"/>
  <c r="BK423" i="7"/>
  <c r="J405" i="7"/>
  <c r="BK398" i="7"/>
  <c r="J382" i="7"/>
  <c r="J355" i="7"/>
  <c r="BK331" i="7"/>
  <c r="BK313" i="7"/>
  <c r="J301" i="7"/>
  <c r="J279" i="7"/>
  <c r="J255" i="7"/>
  <c r="J242" i="7"/>
  <c r="J233" i="7"/>
  <c r="BK219" i="7"/>
  <c r="J203" i="7"/>
  <c r="BK195" i="7"/>
  <c r="J175" i="7"/>
  <c r="J162" i="7"/>
  <c r="BK156" i="7"/>
  <c r="BK144" i="7"/>
  <c r="J132" i="7"/>
  <c r="BK124" i="7"/>
  <c r="BK112" i="7"/>
  <c r="J402" i="8"/>
  <c r="J382" i="8"/>
  <c r="J349" i="8"/>
  <c r="BK335" i="8"/>
  <c r="J293" i="8"/>
  <c r="J264" i="8"/>
  <c r="J230" i="8"/>
  <c r="BK191" i="8"/>
  <c r="BK149" i="8"/>
  <c r="BK122" i="8"/>
  <c r="BK398" i="8"/>
  <c r="BK355" i="8"/>
  <c r="J327" i="8"/>
  <c r="BK273" i="8"/>
  <c r="BK240" i="8"/>
  <c r="BK209" i="8"/>
  <c r="J171" i="8"/>
  <c r="BK382" i="8"/>
  <c r="BK325" i="8"/>
  <c r="BK305" i="8"/>
  <c r="J257" i="8"/>
  <c r="BK178" i="8"/>
  <c r="J143" i="8"/>
  <c r="BK404" i="8"/>
  <c r="BK369" i="8"/>
  <c r="J353" i="8"/>
  <c r="J323" i="8"/>
  <c r="J291" i="8"/>
  <c r="BK257" i="8"/>
  <c r="J198" i="8"/>
  <c r="BK143" i="8"/>
  <c r="BK120" i="8"/>
  <c r="BK82" i="9"/>
  <c r="F35" i="10"/>
  <c r="BB65" i="1" s="1"/>
  <c r="BK104" i="11"/>
  <c r="BK98" i="11"/>
  <c r="BK121" i="12"/>
  <c r="BK101" i="12"/>
  <c r="J101" i="12"/>
  <c r="J121" i="13"/>
  <c r="BK112" i="13"/>
  <c r="J101" i="14"/>
  <c r="BK107" i="14"/>
  <c r="BK110" i="2"/>
  <c r="AS66" i="1"/>
  <c r="J94" i="2"/>
  <c r="BK111" i="2"/>
  <c r="BK94" i="2"/>
  <c r="AS57" i="1"/>
  <c r="J505" i="3"/>
  <c r="J493" i="3"/>
  <c r="J485" i="3"/>
  <c r="J476" i="3"/>
  <c r="J462" i="3"/>
  <c r="J446" i="3"/>
  <c r="J434" i="3"/>
  <c r="BK409" i="3"/>
  <c r="BK393" i="3"/>
  <c r="BK366" i="3"/>
  <c r="BK354" i="3"/>
  <c r="BK332" i="3"/>
  <c r="J317" i="3"/>
  <c r="BK309" i="3"/>
  <c r="BK285" i="3"/>
  <c r="BK262" i="3"/>
  <c r="J233" i="3"/>
  <c r="BK198" i="3"/>
  <c r="BK181" i="3"/>
  <c r="J163" i="3"/>
  <c r="BK151" i="3"/>
  <c r="BK139" i="3"/>
  <c r="J128" i="3"/>
  <c r="J120" i="3"/>
  <c r="BK548" i="3"/>
  <c r="J532" i="3"/>
  <c r="BK520" i="3"/>
  <c r="BK493" i="3"/>
  <c r="J481" i="3"/>
  <c r="BK474" i="3"/>
  <c r="BK470" i="3"/>
  <c r="BK444" i="3"/>
  <c r="J440" i="3"/>
  <c r="BK414" i="3"/>
  <c r="J395" i="3"/>
  <c r="J378" i="3"/>
  <c r="J362" i="3"/>
  <c r="BK347" i="3"/>
  <c r="BK323" i="3"/>
  <c r="J313" i="3"/>
  <c r="BK287" i="3"/>
  <c r="BK256" i="3"/>
  <c r="BK218" i="3"/>
  <c r="BK205" i="3"/>
  <c r="J186" i="3"/>
  <c r="J106" i="3"/>
  <c r="J552" i="3"/>
  <c r="BK524" i="3"/>
  <c r="J503" i="3"/>
  <c r="BK479" i="3"/>
  <c r="BK460" i="3"/>
  <c r="J432" i="3"/>
  <c r="BK412" i="3"/>
  <c r="BK380" i="3"/>
  <c r="J357" i="3"/>
  <c r="BK322" i="3"/>
  <c r="J287" i="3"/>
  <c r="BK281" i="3"/>
  <c r="BK242" i="3"/>
  <c r="J193" i="3"/>
  <c r="J166" i="3"/>
  <c r="BK148" i="3"/>
  <c r="J139" i="3"/>
  <c r="BK562" i="3"/>
  <c r="J526" i="3"/>
  <c r="BK456" i="3"/>
  <c r="J442" i="3"/>
  <c r="J407" i="3"/>
  <c r="BK385" i="3"/>
  <c r="J347" i="3"/>
  <c r="J320" i="3"/>
  <c r="BK291" i="3"/>
  <c r="J267" i="3"/>
  <c r="BK246" i="3"/>
  <c r="BK233" i="3"/>
  <c r="J208" i="3"/>
  <c r="BK115" i="3"/>
  <c r="J510" i="4"/>
  <c r="BK481" i="4"/>
  <c r="J460" i="4"/>
  <c r="BK428" i="4"/>
  <c r="BK382" i="4"/>
  <c r="BK352" i="4"/>
  <c r="BK322" i="4"/>
  <c r="BK286" i="4"/>
  <c r="BK220" i="4"/>
  <c r="J163" i="4"/>
  <c r="J518" i="4"/>
  <c r="J486" i="4"/>
  <c r="J452" i="4"/>
  <c r="BK412" i="4"/>
  <c r="J377" i="4"/>
  <c r="BK346" i="4"/>
  <c r="BK312" i="4"/>
  <c r="BK267" i="4"/>
  <c r="J238" i="4"/>
  <c r="J193" i="4"/>
  <c r="J160" i="4"/>
  <c r="J129" i="4"/>
  <c r="J473" i="4"/>
  <c r="J436" i="4"/>
  <c r="BK407" i="4"/>
  <c r="BK375" i="4"/>
  <c r="BK348" i="4"/>
  <c r="J314" i="4"/>
  <c r="BK264" i="4"/>
  <c r="J225" i="4"/>
  <c r="J190" i="4"/>
  <c r="BK151" i="4"/>
  <c r="BK104" i="4"/>
  <c r="BK486" i="4"/>
  <c r="BK458" i="4"/>
  <c r="BK424" i="4"/>
  <c r="BK390" i="4"/>
  <c r="J346" i="4"/>
  <c r="BK293" i="4"/>
  <c r="BK225" i="4"/>
  <c r="J181" i="4"/>
  <c r="BK132" i="4"/>
  <c r="J444" i="5"/>
  <c r="BK382" i="5"/>
  <c r="J347" i="5"/>
  <c r="J319" i="5"/>
  <c r="BK297" i="5"/>
  <c r="BK270" i="5"/>
  <c r="J203" i="5"/>
  <c r="J154" i="5"/>
  <c r="J114" i="5"/>
  <c r="BK440" i="5"/>
  <c r="BK386" i="5"/>
  <c r="J360" i="5"/>
  <c r="J334" i="5"/>
  <c r="BK301" i="5"/>
  <c r="BK272" i="5"/>
  <c r="J239" i="5"/>
  <c r="BK197" i="5"/>
  <c r="BK160" i="5"/>
  <c r="BK107" i="5"/>
  <c r="J428" i="5"/>
  <c r="J400" i="5"/>
  <c r="BK368" i="5"/>
  <c r="BK324" i="5"/>
  <c r="BK258" i="5"/>
  <c r="J246" i="5"/>
  <c r="J212" i="5"/>
  <c r="J160" i="5"/>
  <c r="BK133" i="5"/>
  <c r="BK126" i="5"/>
  <c r="BK433" i="5"/>
  <c r="BK411" i="5"/>
  <c r="J396" i="5"/>
  <c r="J378" i="5"/>
  <c r="J350" i="5"/>
  <c r="J328" i="5"/>
  <c r="BK295" i="5"/>
  <c r="J244" i="5"/>
  <c r="BK195" i="5"/>
  <c r="J136" i="5"/>
  <c r="J389" i="6"/>
  <c r="J363" i="6"/>
  <c r="J320" i="6"/>
  <c r="J296" i="6"/>
  <c r="BK270" i="6"/>
  <c r="J250" i="6"/>
  <c r="J236" i="6"/>
  <c r="J212" i="6"/>
  <c r="J196" i="6"/>
  <c r="BK182" i="6"/>
  <c r="J172" i="6"/>
  <c r="BK160" i="6"/>
  <c r="BK148" i="6"/>
  <c r="J127" i="6"/>
  <c r="BK116" i="6"/>
  <c r="J108" i="6"/>
  <c r="J318" i="6"/>
  <c r="J302" i="6"/>
  <c r="J294" i="6"/>
  <c r="BK283" i="6"/>
  <c r="J270" i="6"/>
  <c r="BK264" i="6"/>
  <c r="BK254" i="6"/>
  <c r="J241" i="6"/>
  <c r="BK229" i="6"/>
  <c r="BK215" i="6"/>
  <c r="J202" i="6"/>
  <c r="BK139" i="6"/>
  <c r="BK127" i="6"/>
  <c r="J113" i="6"/>
  <c r="J106" i="6"/>
  <c r="J396" i="6"/>
  <c r="J381" i="6"/>
  <c r="BK355" i="6"/>
  <c r="BK344" i="6"/>
  <c r="BK329" i="6"/>
  <c r="J314" i="6"/>
  <c r="J367" i="6"/>
  <c r="J344" i="6"/>
  <c r="J331" i="6"/>
  <c r="J357" i="7"/>
  <c r="BK321" i="7"/>
  <c r="BK307" i="7"/>
  <c r="BK293" i="7"/>
  <c r="BK283" i="7"/>
  <c r="BK274" i="7"/>
  <c r="BK261" i="7"/>
  <c r="BK223" i="7"/>
  <c r="J208" i="7"/>
  <c r="J177" i="7"/>
  <c r="J159" i="7"/>
  <c r="BK141" i="7"/>
  <c r="BK115" i="7"/>
  <c r="J105" i="7"/>
  <c r="J455" i="7"/>
  <c r="J430" i="7"/>
  <c r="J403" i="7"/>
  <c r="BK391" i="7"/>
  <c r="BK382" i="7"/>
  <c r="BK373" i="7"/>
  <c r="J359" i="7"/>
  <c r="BK297" i="7"/>
  <c r="BK448" i="7"/>
  <c r="J434" i="7"/>
  <c r="J423" i="7"/>
  <c r="J391" i="7"/>
  <c r="BK355" i="7"/>
  <c r="J328" i="7"/>
  <c r="BK281" i="7"/>
  <c r="BK242" i="7"/>
  <c r="J217" i="7"/>
  <c r="BK187" i="7"/>
  <c r="BK162" i="7"/>
  <c r="J124" i="7"/>
  <c r="BK438" i="7"/>
  <c r="BK412" i="7"/>
  <c r="J389" i="7"/>
  <c r="J338" i="7"/>
  <c r="J303" i="7"/>
  <c r="J266" i="7"/>
  <c r="J236" i="7"/>
  <c r="J197" i="7"/>
  <c r="J172" i="7"/>
  <c r="J153" i="7"/>
  <c r="BK129" i="7"/>
  <c r="BK105" i="7"/>
  <c r="J390" i="8"/>
  <c r="J355" i="8"/>
  <c r="BK318" i="8"/>
  <c r="J281" i="8"/>
  <c r="BK251" i="8"/>
  <c r="J216" i="8"/>
  <c r="J178" i="8"/>
  <c r="J140" i="8"/>
  <c r="BK114" i="8"/>
  <c r="BK384" i="8"/>
  <c r="BK345" i="8"/>
  <c r="BK309" i="8"/>
  <c r="J269" i="8"/>
  <c r="BK233" i="8"/>
  <c r="J204" i="8"/>
  <c r="BK164" i="8"/>
  <c r="J339" i="8"/>
  <c r="J311" i="8"/>
  <c r="J267" i="8"/>
  <c r="J245" i="8"/>
  <c r="J173" i="8"/>
  <c r="J406" i="8"/>
  <c r="J371" i="8"/>
  <c r="J351" i="8"/>
  <c r="BK311" i="8"/>
  <c r="J286" i="8"/>
  <c r="BK243" i="8"/>
  <c r="BK176" i="8"/>
  <c r="BK140" i="8"/>
  <c r="J114" i="8"/>
  <c r="F37" i="9"/>
  <c r="BD64" i="1" s="1"/>
  <c r="BK112" i="11"/>
  <c r="J107" i="11"/>
  <c r="BK116" i="12"/>
  <c r="J109" i="12"/>
  <c r="BK107" i="13"/>
  <c r="J104" i="13"/>
  <c r="J121" i="14"/>
  <c r="BK101" i="14"/>
  <c r="P86" i="2" l="1"/>
  <c r="T86" i="2"/>
  <c r="P100" i="2"/>
  <c r="R100" i="2"/>
  <c r="P103" i="3"/>
  <c r="BK255" i="3"/>
  <c r="J255" i="3" s="1"/>
  <c r="J71" i="3" s="1"/>
  <c r="T255" i="3"/>
  <c r="P272" i="3"/>
  <c r="T272" i="3"/>
  <c r="P303" i="3"/>
  <c r="T303" i="3"/>
  <c r="R319" i="3"/>
  <c r="BK515" i="3"/>
  <c r="J515" i="3"/>
  <c r="J75" i="3" s="1"/>
  <c r="R515" i="3"/>
  <c r="P538" i="3"/>
  <c r="BK103" i="4"/>
  <c r="J103" i="4" s="1"/>
  <c r="J69" i="4" s="1"/>
  <c r="R103" i="4"/>
  <c r="P260" i="4"/>
  <c r="BK273" i="4"/>
  <c r="J273" i="4"/>
  <c r="J72" i="4" s="1"/>
  <c r="R273" i="4"/>
  <c r="P302" i="4"/>
  <c r="R302" i="4"/>
  <c r="T320" i="4"/>
  <c r="T472" i="4"/>
  <c r="T494" i="4"/>
  <c r="BK103" i="5"/>
  <c r="J103" i="5" s="1"/>
  <c r="J69" i="5" s="1"/>
  <c r="BK276" i="5"/>
  <c r="J276" i="5"/>
  <c r="J74" i="5" s="1"/>
  <c r="BK103" i="3"/>
  <c r="J103" i="3" s="1"/>
  <c r="J69" i="3" s="1"/>
  <c r="R103" i="3"/>
  <c r="P255" i="3"/>
  <c r="BK319" i="3"/>
  <c r="J319" i="3" s="1"/>
  <c r="J74" i="3" s="1"/>
  <c r="P319" i="3"/>
  <c r="P515" i="3"/>
  <c r="BK538" i="3"/>
  <c r="J538" i="3" s="1"/>
  <c r="J76" i="3" s="1"/>
  <c r="R538" i="3"/>
  <c r="T103" i="4"/>
  <c r="R260" i="4"/>
  <c r="BK320" i="4"/>
  <c r="J320" i="4" s="1"/>
  <c r="J74" i="4" s="1"/>
  <c r="P320" i="4"/>
  <c r="BK472" i="4"/>
  <c r="J472" i="4" s="1"/>
  <c r="J75" i="4" s="1"/>
  <c r="R472" i="4"/>
  <c r="P494" i="4"/>
  <c r="P103" i="5"/>
  <c r="BK222" i="5"/>
  <c r="J222" i="5" s="1"/>
  <c r="J71" i="5" s="1"/>
  <c r="BK235" i="5"/>
  <c r="J235" i="5"/>
  <c r="J72" i="5" s="1"/>
  <c r="R235" i="5"/>
  <c r="R264" i="5"/>
  <c r="R276" i="5"/>
  <c r="P417" i="5"/>
  <c r="R417" i="5"/>
  <c r="P430" i="5"/>
  <c r="BK97" i="6"/>
  <c r="J97" i="6" s="1"/>
  <c r="J65" i="6" s="1"/>
  <c r="P97" i="6"/>
  <c r="BK240" i="6"/>
  <c r="J240" i="6" s="1"/>
  <c r="J67" i="6" s="1"/>
  <c r="T240" i="6"/>
  <c r="P253" i="6"/>
  <c r="T253" i="6"/>
  <c r="P282" i="6"/>
  <c r="R282" i="6"/>
  <c r="T282" i="6"/>
  <c r="T300" i="6"/>
  <c r="BK375" i="6"/>
  <c r="J375" i="6" s="1"/>
  <c r="J72" i="6" s="1"/>
  <c r="R375" i="6"/>
  <c r="R102" i="7"/>
  <c r="T224" i="7"/>
  <c r="R238" i="7"/>
  <c r="P251" i="7"/>
  <c r="T251" i="7"/>
  <c r="P273" i="7"/>
  <c r="T273" i="7"/>
  <c r="T285" i="7"/>
  <c r="R370" i="7"/>
  <c r="P402" i="7"/>
  <c r="BK426" i="7"/>
  <c r="J426" i="7" s="1"/>
  <c r="J75" i="7" s="1"/>
  <c r="R426" i="7"/>
  <c r="P445" i="7"/>
  <c r="BK97" i="8"/>
  <c r="J97" i="8"/>
  <c r="J65" i="8"/>
  <c r="T97" i="8"/>
  <c r="P229" i="8"/>
  <c r="R229" i="8"/>
  <c r="T229" i="8"/>
  <c r="R236" i="8"/>
  <c r="BK263" i="8"/>
  <c r="J263" i="8" s="1"/>
  <c r="J69" i="8" s="1"/>
  <c r="R263" i="8"/>
  <c r="R275" i="8"/>
  <c r="P379" i="8"/>
  <c r="T379" i="8"/>
  <c r="T392" i="8"/>
  <c r="P97" i="11"/>
  <c r="P106" i="11"/>
  <c r="P97" i="12"/>
  <c r="P106" i="12"/>
  <c r="P97" i="13"/>
  <c r="P106" i="13"/>
  <c r="BK97" i="14"/>
  <c r="J97" i="14"/>
  <c r="J66" i="14" s="1"/>
  <c r="R97" i="14"/>
  <c r="BK86" i="2"/>
  <c r="J86" i="2" s="1"/>
  <c r="J61" i="2" s="1"/>
  <c r="R86" i="2"/>
  <c r="BK100" i="2"/>
  <c r="J100" i="2" s="1"/>
  <c r="J63" i="2" s="1"/>
  <c r="T100" i="2"/>
  <c r="T103" i="3"/>
  <c r="R255" i="3"/>
  <c r="BK272" i="3"/>
  <c r="J272" i="3" s="1"/>
  <c r="J72" i="3" s="1"/>
  <c r="R272" i="3"/>
  <c r="BK303" i="3"/>
  <c r="J303" i="3"/>
  <c r="J73" i="3" s="1"/>
  <c r="R303" i="3"/>
  <c r="T319" i="3"/>
  <c r="T515" i="3"/>
  <c r="T538" i="3"/>
  <c r="P103" i="4"/>
  <c r="BK260" i="4"/>
  <c r="J260" i="4"/>
  <c r="J71" i="4" s="1"/>
  <c r="T260" i="4"/>
  <c r="P273" i="4"/>
  <c r="T273" i="4"/>
  <c r="BK302" i="4"/>
  <c r="J302" i="4" s="1"/>
  <c r="J73" i="4" s="1"/>
  <c r="T302" i="4"/>
  <c r="R320" i="4"/>
  <c r="P472" i="4"/>
  <c r="BK494" i="4"/>
  <c r="J494" i="4"/>
  <c r="J76" i="4" s="1"/>
  <c r="R494" i="4"/>
  <c r="R103" i="5"/>
  <c r="P222" i="5"/>
  <c r="T222" i="5"/>
  <c r="T235" i="5"/>
  <c r="T264" i="5"/>
  <c r="T276" i="5"/>
  <c r="BK430" i="5"/>
  <c r="J430" i="5" s="1"/>
  <c r="J76" i="5" s="1"/>
  <c r="R430" i="5"/>
  <c r="R97" i="6"/>
  <c r="P240" i="6"/>
  <c r="BK253" i="6"/>
  <c r="J253" i="6" s="1"/>
  <c r="J68" i="6" s="1"/>
  <c r="R253" i="6"/>
  <c r="BK282" i="6"/>
  <c r="J282" i="6"/>
  <c r="J69" i="6" s="1"/>
  <c r="BK300" i="6"/>
  <c r="J300" i="6" s="1"/>
  <c r="J70" i="6" s="1"/>
  <c r="R300" i="6"/>
  <c r="P362" i="6"/>
  <c r="T362" i="6"/>
  <c r="T375" i="6"/>
  <c r="T102" i="7"/>
  <c r="P224" i="7"/>
  <c r="BK238" i="7"/>
  <c r="J238" i="7"/>
  <c r="J67" i="7" s="1"/>
  <c r="T238" i="7"/>
  <c r="BK285" i="7"/>
  <c r="J285" i="7" s="1"/>
  <c r="J70" i="7" s="1"/>
  <c r="R285" i="7"/>
  <c r="P370" i="7"/>
  <c r="BK402" i="7"/>
  <c r="J402" i="7" s="1"/>
  <c r="J72" i="7" s="1"/>
  <c r="T402" i="7"/>
  <c r="T426" i="7"/>
  <c r="T445" i="7"/>
  <c r="P97" i="8"/>
  <c r="BK236" i="8"/>
  <c r="J236" i="8"/>
  <c r="J68" i="8" s="1"/>
  <c r="BK275" i="8"/>
  <c r="J275" i="8"/>
  <c r="J70" i="8" s="1"/>
  <c r="T275" i="8"/>
  <c r="BK392" i="8"/>
  <c r="J392" i="8" s="1"/>
  <c r="J72" i="8" s="1"/>
  <c r="R392" i="8"/>
  <c r="R97" i="11"/>
  <c r="R106" i="11"/>
  <c r="BK97" i="12"/>
  <c r="J97" i="12" s="1"/>
  <c r="J66" i="12" s="1"/>
  <c r="T97" i="12"/>
  <c r="BK106" i="12"/>
  <c r="J106" i="12" s="1"/>
  <c r="J68" i="12" s="1"/>
  <c r="T106" i="12"/>
  <c r="R97" i="13"/>
  <c r="R106" i="13"/>
  <c r="T106" i="13"/>
  <c r="T97" i="14"/>
  <c r="BK106" i="14"/>
  <c r="J106" i="14" s="1"/>
  <c r="J68" i="14" s="1"/>
  <c r="T106" i="14"/>
  <c r="T103" i="5"/>
  <c r="R222" i="5"/>
  <c r="P235" i="5"/>
  <c r="BK264" i="5"/>
  <c r="J264" i="5"/>
  <c r="J73" i="5" s="1"/>
  <c r="P264" i="5"/>
  <c r="P276" i="5"/>
  <c r="BK417" i="5"/>
  <c r="J417" i="5" s="1"/>
  <c r="J75" i="5" s="1"/>
  <c r="T417" i="5"/>
  <c r="T430" i="5"/>
  <c r="T97" i="6"/>
  <c r="R240" i="6"/>
  <c r="P300" i="6"/>
  <c r="BK362" i="6"/>
  <c r="J362" i="6" s="1"/>
  <c r="J71" i="6" s="1"/>
  <c r="R362" i="6"/>
  <c r="P375" i="6"/>
  <c r="BK102" i="7"/>
  <c r="J102" i="7"/>
  <c r="J65" i="7" s="1"/>
  <c r="P102" i="7"/>
  <c r="BK224" i="7"/>
  <c r="J224" i="7" s="1"/>
  <c r="J66" i="7" s="1"/>
  <c r="R224" i="7"/>
  <c r="P238" i="7"/>
  <c r="BK251" i="7"/>
  <c r="J251" i="7" s="1"/>
  <c r="J68" i="7" s="1"/>
  <c r="R251" i="7"/>
  <c r="BK273" i="7"/>
  <c r="J273" i="7" s="1"/>
  <c r="J69" i="7" s="1"/>
  <c r="R273" i="7"/>
  <c r="P285" i="7"/>
  <c r="BK370" i="7"/>
  <c r="J370" i="7" s="1"/>
  <c r="J71" i="7" s="1"/>
  <c r="T370" i="7"/>
  <c r="R402" i="7"/>
  <c r="P426" i="7"/>
  <c r="BK445" i="7"/>
  <c r="J445" i="7" s="1"/>
  <c r="J76" i="7" s="1"/>
  <c r="R445" i="7"/>
  <c r="R97" i="8"/>
  <c r="BK229" i="8"/>
  <c r="J229" i="8" s="1"/>
  <c r="J67" i="8" s="1"/>
  <c r="P236" i="8"/>
  <c r="T236" i="8"/>
  <c r="P263" i="8"/>
  <c r="T263" i="8"/>
  <c r="P275" i="8"/>
  <c r="BK379" i="8"/>
  <c r="J379" i="8" s="1"/>
  <c r="J71" i="8" s="1"/>
  <c r="R379" i="8"/>
  <c r="P392" i="8"/>
  <c r="BK97" i="11"/>
  <c r="J97" i="11"/>
  <c r="J66" i="11"/>
  <c r="T97" i="11"/>
  <c r="BK106" i="11"/>
  <c r="J106" i="11"/>
  <c r="J68" i="11"/>
  <c r="T106" i="11"/>
  <c r="R97" i="12"/>
  <c r="R106" i="12"/>
  <c r="R92" i="12" s="1"/>
  <c r="R91" i="12" s="1"/>
  <c r="BK97" i="13"/>
  <c r="J97" i="13"/>
  <c r="J66" i="13"/>
  <c r="T97" i="13"/>
  <c r="T92" i="13" s="1"/>
  <c r="T91" i="13" s="1"/>
  <c r="BK106" i="13"/>
  <c r="J106" i="13" s="1"/>
  <c r="J68" i="13" s="1"/>
  <c r="P97" i="14"/>
  <c r="P106" i="14"/>
  <c r="R106" i="14"/>
  <c r="BK114" i="2"/>
  <c r="J114" i="2"/>
  <c r="J64" i="2"/>
  <c r="BK250" i="3"/>
  <c r="J250" i="3" s="1"/>
  <c r="J70" i="3" s="1"/>
  <c r="BK561" i="3"/>
  <c r="J561" i="3" s="1"/>
  <c r="J77" i="3" s="1"/>
  <c r="BK255" i="4"/>
  <c r="J255" i="4"/>
  <c r="J70" i="4" s="1"/>
  <c r="BK517" i="4"/>
  <c r="J517" i="4" s="1"/>
  <c r="J77" i="4" s="1"/>
  <c r="BK217" i="5"/>
  <c r="J217" i="5" s="1"/>
  <c r="J70" i="5" s="1"/>
  <c r="BK452" i="5"/>
  <c r="J452" i="5" s="1"/>
  <c r="J77" i="5" s="1"/>
  <c r="BK454" i="7"/>
  <c r="BK453" i="7"/>
  <c r="J453" i="7" s="1"/>
  <c r="J77" i="7" s="1"/>
  <c r="BK81" i="9"/>
  <c r="J81" i="9" s="1"/>
  <c r="J60" i="9" s="1"/>
  <c r="BK103" i="11"/>
  <c r="J103" i="11" s="1"/>
  <c r="J67" i="11" s="1"/>
  <c r="BK120" i="11"/>
  <c r="J120" i="11" s="1"/>
  <c r="J69" i="11" s="1"/>
  <c r="BK103" i="12"/>
  <c r="J103" i="12" s="1"/>
  <c r="J67" i="12" s="1"/>
  <c r="BK120" i="12"/>
  <c r="J120" i="12"/>
  <c r="J69" i="12" s="1"/>
  <c r="BK103" i="13"/>
  <c r="J103" i="13" s="1"/>
  <c r="J67" i="13" s="1"/>
  <c r="F59" i="14"/>
  <c r="BK120" i="14"/>
  <c r="J120" i="14" s="1"/>
  <c r="J69" i="14" s="1"/>
  <c r="BK97" i="2"/>
  <c r="J97" i="2" s="1"/>
  <c r="J62" i="2" s="1"/>
  <c r="BK235" i="6"/>
  <c r="J235" i="6" s="1"/>
  <c r="J66" i="6" s="1"/>
  <c r="BK224" i="8"/>
  <c r="J224" i="8" s="1"/>
  <c r="J66" i="8" s="1"/>
  <c r="BK93" i="13"/>
  <c r="J93" i="13"/>
  <c r="J65" i="13" s="1"/>
  <c r="BK120" i="13"/>
  <c r="J120" i="13" s="1"/>
  <c r="J69" i="13" s="1"/>
  <c r="BK93" i="14"/>
  <c r="BK395" i="6"/>
  <c r="J395" i="6" s="1"/>
  <c r="J73" i="6" s="1"/>
  <c r="BK422" i="7"/>
  <c r="J422" i="7" s="1"/>
  <c r="J73" i="7" s="1"/>
  <c r="BK412" i="8"/>
  <c r="J412" i="8"/>
  <c r="J73" i="8" s="1"/>
  <c r="BK79" i="10"/>
  <c r="J79" i="10" s="1"/>
  <c r="BK93" i="11"/>
  <c r="J93" i="11" s="1"/>
  <c r="J65" i="11" s="1"/>
  <c r="BK93" i="12"/>
  <c r="J93" i="12"/>
  <c r="J65" i="12" s="1"/>
  <c r="BK103" i="14"/>
  <c r="J103" i="14" s="1"/>
  <c r="J67" i="14" s="1"/>
  <c r="J85" i="14"/>
  <c r="BE94" i="14"/>
  <c r="BE121" i="14"/>
  <c r="J59" i="14"/>
  <c r="BE98" i="14"/>
  <c r="BE104" i="14"/>
  <c r="BE112" i="14"/>
  <c r="BE116" i="14"/>
  <c r="E50" i="14"/>
  <c r="BE101" i="14"/>
  <c r="BE107" i="14"/>
  <c r="BE109" i="14"/>
  <c r="J56" i="13"/>
  <c r="F88" i="13"/>
  <c r="BE104" i="13"/>
  <c r="BE107" i="13"/>
  <c r="BE116" i="13"/>
  <c r="E79" i="13"/>
  <c r="J88" i="13"/>
  <c r="BE101" i="13"/>
  <c r="BE112" i="13"/>
  <c r="BE94" i="13"/>
  <c r="BE98" i="13"/>
  <c r="BE109" i="13"/>
  <c r="BE121" i="13"/>
  <c r="J56" i="12"/>
  <c r="J59" i="12"/>
  <c r="E79" i="12"/>
  <c r="F88" i="12"/>
  <c r="BE98" i="12"/>
  <c r="BE104" i="12"/>
  <c r="BE112" i="12"/>
  <c r="BE94" i="12"/>
  <c r="BE107" i="12"/>
  <c r="BE121" i="12"/>
  <c r="BE101" i="12"/>
  <c r="BE109" i="12"/>
  <c r="BE116" i="12"/>
  <c r="J59" i="11"/>
  <c r="F88" i="11"/>
  <c r="BE104" i="11"/>
  <c r="BE107" i="11"/>
  <c r="J56" i="11"/>
  <c r="E79" i="11"/>
  <c r="BE101" i="11"/>
  <c r="BE109" i="11"/>
  <c r="BE112" i="11"/>
  <c r="BE116" i="11"/>
  <c r="BE121" i="11"/>
  <c r="BE94" i="11"/>
  <c r="BE98" i="11"/>
  <c r="J73" i="10"/>
  <c r="BE80" i="10"/>
  <c r="J55" i="10"/>
  <c r="F76" i="10"/>
  <c r="E48" i="10"/>
  <c r="BE82" i="9"/>
  <c r="J33" i="9" s="1"/>
  <c r="AV64" i="1" s="1"/>
  <c r="F55" i="9"/>
  <c r="J77" i="9"/>
  <c r="E48" i="9"/>
  <c r="J52" i="9"/>
  <c r="BK96" i="8"/>
  <c r="J96" i="8" s="1"/>
  <c r="J64" i="8" s="1"/>
  <c r="J89" i="8"/>
  <c r="J92" i="8"/>
  <c r="BE101" i="8"/>
  <c r="BE114" i="8"/>
  <c r="BE128" i="8"/>
  <c r="BE131" i="8"/>
  <c r="BE171" i="8"/>
  <c r="BE178" i="8"/>
  <c r="BE185" i="8"/>
  <c r="BE188" i="8"/>
  <c r="BE191" i="8"/>
  <c r="BE194" i="8"/>
  <c r="BE198" i="8"/>
  <c r="BE204" i="8"/>
  <c r="BE218" i="8"/>
  <c r="BE230" i="8"/>
  <c r="BE233" i="8"/>
  <c r="BE237" i="8"/>
  <c r="BE245" i="8"/>
  <c r="BE251" i="8"/>
  <c r="BE267" i="8"/>
  <c r="BE278" i="8"/>
  <c r="BE300" i="8"/>
  <c r="BE315" i="8"/>
  <c r="BE318" i="8"/>
  <c r="BE321" i="8"/>
  <c r="BE325" i="8"/>
  <c r="BE335" i="8"/>
  <c r="BE337" i="8"/>
  <c r="BE341" i="8"/>
  <c r="BE380" i="8"/>
  <c r="BE393" i="8"/>
  <c r="E50" i="8"/>
  <c r="F92" i="8"/>
  <c r="BE98" i="8"/>
  <c r="BE106" i="8"/>
  <c r="BE108" i="8"/>
  <c r="BE117" i="8"/>
  <c r="BE120" i="8"/>
  <c r="BE122" i="8"/>
  <c r="BE158" i="8"/>
  <c r="BE161" i="8"/>
  <c r="BE164" i="8"/>
  <c r="BE209" i="8"/>
  <c r="BE220" i="8"/>
  <c r="BE225" i="8"/>
  <c r="BE240" i="8"/>
  <c r="BE247" i="8"/>
  <c r="BE249" i="8"/>
  <c r="BE264" i="8"/>
  <c r="BE269" i="8"/>
  <c r="BE273" i="8"/>
  <c r="BE276" i="8"/>
  <c r="BE277" i="8"/>
  <c r="BE286" i="8"/>
  <c r="BE289" i="8"/>
  <c r="BE307" i="8"/>
  <c r="BE330" i="8"/>
  <c r="BE345" i="8"/>
  <c r="BE349" i="8"/>
  <c r="BE355" i="8"/>
  <c r="BE363" i="8"/>
  <c r="BE367" i="8"/>
  <c r="BE371" i="8"/>
  <c r="BE373" i="8"/>
  <c r="BE376" i="8"/>
  <c r="BE384" i="8"/>
  <c r="BE398" i="8"/>
  <c r="BE406" i="8"/>
  <c r="J454" i="7"/>
  <c r="J78" i="7"/>
  <c r="BE155" i="8"/>
  <c r="BE176" i="8"/>
  <c r="BE196" i="8"/>
  <c r="BE254" i="8"/>
  <c r="BE259" i="8"/>
  <c r="BE281" i="8"/>
  <c r="BE284" i="8"/>
  <c r="BE291" i="8"/>
  <c r="BE293" i="8"/>
  <c r="BE303" i="8"/>
  <c r="BE305" i="8"/>
  <c r="BE311" i="8"/>
  <c r="BE323" i="8"/>
  <c r="BE332" i="8"/>
  <c r="BE347" i="8"/>
  <c r="BE351" i="8"/>
  <c r="BE353" i="8"/>
  <c r="BE357" i="8"/>
  <c r="BE359" i="8"/>
  <c r="BE365" i="8"/>
  <c r="BE369" i="8"/>
  <c r="BE382" i="8"/>
  <c r="BE387" i="8"/>
  <c r="BE390" i="8"/>
  <c r="BE402" i="8"/>
  <c r="BE408" i="8"/>
  <c r="BE413" i="8"/>
  <c r="BE111" i="8"/>
  <c r="BE125" i="8"/>
  <c r="BE134" i="8"/>
  <c r="BE137" i="8"/>
  <c r="BE140" i="8"/>
  <c r="BE143" i="8"/>
  <c r="BE146" i="8"/>
  <c r="BE149" i="8"/>
  <c r="BE152" i="8"/>
  <c r="BE166" i="8"/>
  <c r="BE168" i="8"/>
  <c r="BE173" i="8"/>
  <c r="BE201" i="8"/>
  <c r="BE213" i="8"/>
  <c r="BE216" i="8"/>
  <c r="BE222" i="8"/>
  <c r="BE243" i="8"/>
  <c r="BE257" i="8"/>
  <c r="BE271" i="8"/>
  <c r="BE295" i="8"/>
  <c r="BE298" i="8"/>
  <c r="BE309" i="8"/>
  <c r="BE313" i="8"/>
  <c r="BE327" i="8"/>
  <c r="BE339" i="8"/>
  <c r="BE343" i="8"/>
  <c r="BE361" i="8"/>
  <c r="BE395" i="8"/>
  <c r="BE404" i="8"/>
  <c r="J56" i="7"/>
  <c r="F59" i="7"/>
  <c r="BE103" i="7"/>
  <c r="BE110" i="7"/>
  <c r="BE121" i="7"/>
  <c r="BE135" i="7"/>
  <c r="BE141" i="7"/>
  <c r="BE147" i="7"/>
  <c r="BE153" i="7"/>
  <c r="BE165" i="7"/>
  <c r="BE170" i="7"/>
  <c r="BE177" i="7"/>
  <c r="BE187" i="7"/>
  <c r="BE193" i="7"/>
  <c r="BE197" i="7"/>
  <c r="BE212" i="7"/>
  <c r="BE217" i="7"/>
  <c r="BE221" i="7"/>
  <c r="BE223" i="7"/>
  <c r="BE229" i="7"/>
  <c r="BE236" i="7"/>
  <c r="BE239" i="7"/>
  <c r="BE245" i="7"/>
  <c r="BE252" i="7"/>
  <c r="BE258" i="7"/>
  <c r="BE270" i="7"/>
  <c r="BE281" i="7"/>
  <c r="BE295" i="7"/>
  <c r="BE299" i="7"/>
  <c r="BE309" i="7"/>
  <c r="BE315" i="7"/>
  <c r="BE317" i="7"/>
  <c r="BE328" i="7"/>
  <c r="BE333" i="7"/>
  <c r="BE343" i="7"/>
  <c r="BE347" i="7"/>
  <c r="BE349" i="7"/>
  <c r="BE357" i="7"/>
  <c r="BE359" i="7"/>
  <c r="BE364" i="7"/>
  <c r="BE371" i="7"/>
  <c r="BE376" i="7"/>
  <c r="BE386" i="7"/>
  <c r="BE391" i="7"/>
  <c r="BE398" i="7"/>
  <c r="BE401" i="7"/>
  <c r="BE403" i="7"/>
  <c r="BE405" i="7"/>
  <c r="BE414" i="7"/>
  <c r="BE430" i="7"/>
  <c r="BE432" i="7"/>
  <c r="BE434" i="7"/>
  <c r="BE437" i="7"/>
  <c r="BE440" i="7"/>
  <c r="E88" i="7"/>
  <c r="J97" i="7"/>
  <c r="BE105" i="7"/>
  <c r="BE115" i="7"/>
  <c r="BE124" i="7"/>
  <c r="BE129" i="7"/>
  <c r="BE144" i="7"/>
  <c r="BE150" i="7"/>
  <c r="BE159" i="7"/>
  <c r="BE167" i="7"/>
  <c r="BE175" i="7"/>
  <c r="BE184" i="7"/>
  <c r="BE190" i="7"/>
  <c r="BE195" i="7"/>
  <c r="BE208" i="7"/>
  <c r="BE219" i="7"/>
  <c r="BE225" i="7"/>
  <c r="BE233" i="7"/>
  <c r="BE242" i="7"/>
  <c r="BE248" i="7"/>
  <c r="BE264" i="7"/>
  <c r="BE277" i="7"/>
  <c r="BE283" i="7"/>
  <c r="BE288" i="7"/>
  <c r="BE291" i="7"/>
  <c r="BE293" i="7"/>
  <c r="BE297" i="7"/>
  <c r="BE305" i="7"/>
  <c r="BE307" i="7"/>
  <c r="BE324" i="7"/>
  <c r="BE341" i="7"/>
  <c r="BE367" i="7"/>
  <c r="BE373" i="7"/>
  <c r="BE382" i="7"/>
  <c r="BE395" i="7"/>
  <c r="BE408" i="7"/>
  <c r="BE412" i="7"/>
  <c r="BE416" i="7"/>
  <c r="BE427" i="7"/>
  <c r="BE435" i="7"/>
  <c r="BE438" i="7"/>
  <c r="BE441" i="7"/>
  <c r="BE443" i="7"/>
  <c r="BE255" i="7"/>
  <c r="BE261" i="7"/>
  <c r="BE266" i="7"/>
  <c r="BE274" i="7"/>
  <c r="BE279" i="7"/>
  <c r="BE286" i="7"/>
  <c r="BE301" i="7"/>
  <c r="BE311" i="7"/>
  <c r="BE321" i="7"/>
  <c r="BE326" i="7"/>
  <c r="BE336" i="7"/>
  <c r="BE338" i="7"/>
  <c r="BE352" i="7"/>
  <c r="BE379" i="7"/>
  <c r="BE384" i="7"/>
  <c r="BE389" i="7"/>
  <c r="BE393" i="7"/>
  <c r="BE400" i="7"/>
  <c r="BE418" i="7"/>
  <c r="BE423" i="7"/>
  <c r="BE446" i="7"/>
  <c r="BE448" i="7"/>
  <c r="BE450" i="7"/>
  <c r="BE455" i="7"/>
  <c r="BE112" i="7"/>
  <c r="BE118" i="7"/>
  <c r="BE126" i="7"/>
  <c r="BE132" i="7"/>
  <c r="BE138" i="7"/>
  <c r="BE156" i="7"/>
  <c r="BE162" i="7"/>
  <c r="BE172" i="7"/>
  <c r="BE200" i="7"/>
  <c r="BE203" i="7"/>
  <c r="BE215" i="7"/>
  <c r="BE303" i="7"/>
  <c r="BE313" i="7"/>
  <c r="BE331" i="7"/>
  <c r="BE355" i="7"/>
  <c r="BE301" i="6"/>
  <c r="BE302" i="6"/>
  <c r="BE304" i="6"/>
  <c r="BE316" i="6"/>
  <c r="BE325" i="6"/>
  <c r="BE329" i="6"/>
  <c r="BE338" i="6"/>
  <c r="BE344" i="6"/>
  <c r="BE360" i="6"/>
  <c r="BE378" i="6"/>
  <c r="BE310" i="6"/>
  <c r="BE318" i="6"/>
  <c r="BE348" i="6"/>
  <c r="BE363" i="6"/>
  <c r="BE365" i="6"/>
  <c r="BE367" i="6"/>
  <c r="BE389" i="6"/>
  <c r="BE391" i="6"/>
  <c r="BE396" i="6"/>
  <c r="J59" i="6"/>
  <c r="BE98" i="6"/>
  <c r="BE106" i="6"/>
  <c r="BE108" i="6"/>
  <c r="BE113" i="6"/>
  <c r="BE124" i="6"/>
  <c r="BE130" i="6"/>
  <c r="BE136" i="6"/>
  <c r="BE139" i="6"/>
  <c r="BE142" i="6"/>
  <c r="BE207" i="6"/>
  <c r="BE212" i="6"/>
  <c r="BE220" i="6"/>
  <c r="BE224" i="6"/>
  <c r="BE229" i="6"/>
  <c r="BE231" i="6"/>
  <c r="BE233" i="6"/>
  <c r="BE236" i="6"/>
  <c r="BE247" i="6"/>
  <c r="BE254" i="6"/>
  <c r="BE262" i="6"/>
  <c r="BE266" i="6"/>
  <c r="BE273" i="6"/>
  <c r="BE286" i="6"/>
  <c r="BE289" i="6"/>
  <c r="BE292" i="6"/>
  <c r="BE296" i="6"/>
  <c r="BE306" i="6"/>
  <c r="BE308" i="6"/>
  <c r="BE312" i="6"/>
  <c r="BE322" i="6"/>
  <c r="BE327" i="6"/>
  <c r="BE336" i="6"/>
  <c r="BE340" i="6"/>
  <c r="BE346" i="6"/>
  <c r="BE352" i="6"/>
  <c r="BE370" i="6"/>
  <c r="BE376" i="6"/>
  <c r="BE381" i="6"/>
  <c r="E50" i="6"/>
  <c r="J56" i="6"/>
  <c r="F59" i="6"/>
  <c r="BE101" i="6"/>
  <c r="BE110" i="6"/>
  <c r="BE116" i="6"/>
  <c r="BE119" i="6"/>
  <c r="BE122" i="6"/>
  <c r="BE127" i="6"/>
  <c r="BE133" i="6"/>
  <c r="BE145" i="6"/>
  <c r="BE148" i="6"/>
  <c r="BE151" i="6"/>
  <c r="BE154" i="6"/>
  <c r="BE157" i="6"/>
  <c r="BE160" i="6"/>
  <c r="BE163" i="6"/>
  <c r="BE166" i="6"/>
  <c r="BE169" i="6"/>
  <c r="BE172" i="6"/>
  <c r="BE175" i="6"/>
  <c r="BE177" i="6"/>
  <c r="BE179" i="6"/>
  <c r="BE182" i="6"/>
  <c r="BE184" i="6"/>
  <c r="BE187" i="6"/>
  <c r="BE189" i="6"/>
  <c r="BE196" i="6"/>
  <c r="BE199" i="6"/>
  <c r="BE202" i="6"/>
  <c r="BE205" i="6"/>
  <c r="BE209" i="6"/>
  <c r="BE215" i="6"/>
  <c r="BE227" i="6"/>
  <c r="BE241" i="6"/>
  <c r="BE244" i="6"/>
  <c r="BE250" i="6"/>
  <c r="BE257" i="6"/>
  <c r="BE260" i="6"/>
  <c r="BE264" i="6"/>
  <c r="BE268" i="6"/>
  <c r="BE270" i="6"/>
  <c r="BE276" i="6"/>
  <c r="BE278" i="6"/>
  <c r="BE283" i="6"/>
  <c r="BE294" i="6"/>
  <c r="BE298" i="6"/>
  <c r="BE314" i="6"/>
  <c r="BE320" i="6"/>
  <c r="BE331" i="6"/>
  <c r="BE334" i="6"/>
  <c r="BE342" i="6"/>
  <c r="BE350" i="6"/>
  <c r="BE355" i="6"/>
  <c r="BE373" i="6"/>
  <c r="BE385" i="6"/>
  <c r="BE387" i="6"/>
  <c r="J63" i="5"/>
  <c r="BE107" i="5"/>
  <c r="BE131" i="5"/>
  <c r="BE142" i="5"/>
  <c r="BE145" i="5"/>
  <c r="BE157" i="5"/>
  <c r="BE163" i="5"/>
  <c r="BE165" i="5"/>
  <c r="BE177" i="5"/>
  <c r="BE193" i="5"/>
  <c r="BE203" i="5"/>
  <c r="BE226" i="5"/>
  <c r="BE229" i="5"/>
  <c r="BE248" i="5"/>
  <c r="BE250" i="5"/>
  <c r="BE255" i="5"/>
  <c r="BE260" i="5"/>
  <c r="BE265" i="5"/>
  <c r="BE281" i="5"/>
  <c r="BE299" i="5"/>
  <c r="BE305" i="5"/>
  <c r="BE314" i="5"/>
  <c r="BE316" i="5"/>
  <c r="BE324" i="5"/>
  <c r="BE334" i="5"/>
  <c r="BE340" i="5"/>
  <c r="BE342" i="5"/>
  <c r="BE347" i="5"/>
  <c r="BE356" i="5"/>
  <c r="BE362" i="5"/>
  <c r="BE366" i="5"/>
  <c r="BE370" i="5"/>
  <c r="BE380" i="5"/>
  <c r="BE382" i="5"/>
  <c r="BE422" i="5"/>
  <c r="BE436" i="5"/>
  <c r="BE446" i="5"/>
  <c r="F63" i="5"/>
  <c r="J95" i="5"/>
  <c r="BE104" i="5"/>
  <c r="BE114" i="5"/>
  <c r="BE120" i="5"/>
  <c r="BE148" i="5"/>
  <c r="BE151" i="5"/>
  <c r="BE167" i="5"/>
  <c r="BE170" i="5"/>
  <c r="BE184" i="5"/>
  <c r="BE197" i="5"/>
  <c r="BE200" i="5"/>
  <c r="BE232" i="5"/>
  <c r="BE239" i="5"/>
  <c r="BE242" i="5"/>
  <c r="BE252" i="5"/>
  <c r="BE268" i="5"/>
  <c r="BE270" i="5"/>
  <c r="BE274" i="5"/>
  <c r="BE277" i="5"/>
  <c r="BE290" i="5"/>
  <c r="BE292" i="5"/>
  <c r="BE295" i="5"/>
  <c r="BE301" i="5"/>
  <c r="BE308" i="5"/>
  <c r="BE310" i="5"/>
  <c r="BE312" i="5"/>
  <c r="BE319" i="5"/>
  <c r="BE328" i="5"/>
  <c r="BE330" i="5"/>
  <c r="BE332" i="5"/>
  <c r="BE344" i="5"/>
  <c r="BE352" i="5"/>
  <c r="BE354" i="5"/>
  <c r="BE360" i="5"/>
  <c r="BE374" i="5"/>
  <c r="BE386" i="5"/>
  <c r="BE390" i="5"/>
  <c r="BE396" i="5"/>
  <c r="BE444" i="5"/>
  <c r="E87" i="5"/>
  <c r="BE112" i="5"/>
  <c r="BE117" i="5"/>
  <c r="BE128" i="5"/>
  <c r="BE139" i="5"/>
  <c r="BE154" i="5"/>
  <c r="BE172" i="5"/>
  <c r="BE187" i="5"/>
  <c r="BE190" i="5"/>
  <c r="BE212" i="5"/>
  <c r="BE278" i="5"/>
  <c r="BE284" i="5"/>
  <c r="BE287" i="5"/>
  <c r="BE297" i="5"/>
  <c r="BE322" i="5"/>
  <c r="BE326" i="5"/>
  <c r="BE337" i="5"/>
  <c r="BE364" i="5"/>
  <c r="BE372" i="5"/>
  <c r="BE376" i="5"/>
  <c r="BE378" i="5"/>
  <c r="BE388" i="5"/>
  <c r="BE392" i="5"/>
  <c r="BE398" i="5"/>
  <c r="BE409" i="5"/>
  <c r="BE411" i="5"/>
  <c r="BE420" i="5"/>
  <c r="BE425" i="5"/>
  <c r="BE428" i="5"/>
  <c r="BE442" i="5"/>
  <c r="BE123" i="5"/>
  <c r="BE126" i="5"/>
  <c r="BE133" i="5"/>
  <c r="BE136" i="5"/>
  <c r="BE160" i="5"/>
  <c r="BE175" i="5"/>
  <c r="BE195" i="5"/>
  <c r="BE208" i="5"/>
  <c r="BE215" i="5"/>
  <c r="BE218" i="5"/>
  <c r="BE223" i="5"/>
  <c r="BE236" i="5"/>
  <c r="BE244" i="5"/>
  <c r="BE246" i="5"/>
  <c r="BE258" i="5"/>
  <c r="BE272" i="5"/>
  <c r="BE279" i="5"/>
  <c r="BE303" i="5"/>
  <c r="BE350" i="5"/>
  <c r="BE358" i="5"/>
  <c r="BE368" i="5"/>
  <c r="BE384" i="5"/>
  <c r="BE394" i="5"/>
  <c r="BE400" i="5"/>
  <c r="BE404" i="5"/>
  <c r="BE407" i="5"/>
  <c r="BE414" i="5"/>
  <c r="BE418" i="5"/>
  <c r="BE431" i="5"/>
  <c r="BE433" i="5"/>
  <c r="BE440" i="5"/>
  <c r="BE448" i="5"/>
  <c r="BE453" i="5"/>
  <c r="E52" i="4"/>
  <c r="BE113" i="4"/>
  <c r="BE127" i="4"/>
  <c r="BE146" i="4"/>
  <c r="BE160" i="4"/>
  <c r="BE175" i="4"/>
  <c r="BE184" i="4"/>
  <c r="BE190" i="4"/>
  <c r="BE193" i="4"/>
  <c r="BE197" i="4"/>
  <c r="BE214" i="4"/>
  <c r="BE233" i="4"/>
  <c r="BE242" i="4"/>
  <c r="BE247" i="4"/>
  <c r="BE249" i="4"/>
  <c r="BE251" i="4"/>
  <c r="BE256" i="4"/>
  <c r="BE261" i="4"/>
  <c r="BE282" i="4"/>
  <c r="BE308" i="4"/>
  <c r="BE312" i="4"/>
  <c r="BE321" i="4"/>
  <c r="BE325" i="4"/>
  <c r="BE333" i="4"/>
  <c r="BE341" i="4"/>
  <c r="BE352" i="4"/>
  <c r="BE359" i="4"/>
  <c r="BE367" i="4"/>
  <c r="BE369" i="4"/>
  <c r="BE373" i="4"/>
  <c r="BE382" i="4"/>
  <c r="BE385" i="4"/>
  <c r="BE394" i="4"/>
  <c r="BE416" i="4"/>
  <c r="BE426" i="4"/>
  <c r="BE436" i="4"/>
  <c r="BE444" i="4"/>
  <c r="BE446" i="4"/>
  <c r="BE448" i="4"/>
  <c r="BE462" i="4"/>
  <c r="BE469" i="4"/>
  <c r="BE489" i="4"/>
  <c r="BE491" i="4"/>
  <c r="BE500" i="4"/>
  <c r="BE508" i="4"/>
  <c r="BE510" i="4"/>
  <c r="J60" i="4"/>
  <c r="F63" i="4"/>
  <c r="BE106" i="4"/>
  <c r="BE122" i="4"/>
  <c r="BE129" i="4"/>
  <c r="BE138" i="4"/>
  <c r="BE141" i="4"/>
  <c r="BE163" i="4"/>
  <c r="BE169" i="4"/>
  <c r="BE172" i="4"/>
  <c r="BE181" i="4"/>
  <c r="BE220" i="4"/>
  <c r="BE227" i="4"/>
  <c r="BE230" i="4"/>
  <c r="BE267" i="4"/>
  <c r="BE286" i="4"/>
  <c r="BE288" i="4"/>
  <c r="BE298" i="4"/>
  <c r="BE303" i="4"/>
  <c r="BE310" i="4"/>
  <c r="BE323" i="4"/>
  <c r="BE330" i="4"/>
  <c r="BE338" i="4"/>
  <c r="BE350" i="4"/>
  <c r="BE357" i="4"/>
  <c r="BE380" i="4"/>
  <c r="BE392" i="4"/>
  <c r="BE402" i="4"/>
  <c r="BE412" i="4"/>
  <c r="BE414" i="4"/>
  <c r="BE422" i="4"/>
  <c r="BE424" i="4"/>
  <c r="BE450" i="4"/>
  <c r="BE456" i="4"/>
  <c r="BE475" i="4"/>
  <c r="BE477" i="4"/>
  <c r="BE481" i="4"/>
  <c r="BE486" i="4"/>
  <c r="BE497" i="4"/>
  <c r="J98" i="4"/>
  <c r="BE108" i="4"/>
  <c r="BE116" i="4"/>
  <c r="BE149" i="4"/>
  <c r="BE166" i="4"/>
  <c r="BE195" i="4"/>
  <c r="BE202" i="4"/>
  <c r="BE217" i="4"/>
  <c r="BE225" i="4"/>
  <c r="BE238" i="4"/>
  <c r="BE270" i="4"/>
  <c r="BE277" i="4"/>
  <c r="BE284" i="4"/>
  <c r="BE293" i="4"/>
  <c r="BE296" i="4"/>
  <c r="BE314" i="4"/>
  <c r="BE322" i="4"/>
  <c r="BE328" i="4"/>
  <c r="BE371" i="4"/>
  <c r="BE388" i="4"/>
  <c r="BE400" i="4"/>
  <c r="BE405" i="4"/>
  <c r="BE418" i="4"/>
  <c r="BE420" i="4"/>
  <c r="BE428" i="4"/>
  <c r="BE430" i="4"/>
  <c r="BE434" i="4"/>
  <c r="BE458" i="4"/>
  <c r="BE460" i="4"/>
  <c r="BE466" i="4"/>
  <c r="BE473" i="4"/>
  <c r="BE479" i="4"/>
  <c r="BE506" i="4"/>
  <c r="BE514" i="4"/>
  <c r="BE518" i="4"/>
  <c r="BE104" i="4"/>
  <c r="BE110" i="4"/>
  <c r="BE119" i="4"/>
  <c r="BE132" i="4"/>
  <c r="BE135" i="4"/>
  <c r="BE144" i="4"/>
  <c r="BE151" i="4"/>
  <c r="BE154" i="4"/>
  <c r="BE157" i="4"/>
  <c r="BE178" i="4"/>
  <c r="BE187" i="4"/>
  <c r="BE200" i="4"/>
  <c r="BE205" i="4"/>
  <c r="BE207" i="4"/>
  <c r="BE223" i="4"/>
  <c r="BE245" i="4"/>
  <c r="BE253" i="4"/>
  <c r="BE264" i="4"/>
  <c r="BE274" i="4"/>
  <c r="BE280" i="4"/>
  <c r="BE290" i="4"/>
  <c r="BE316" i="4"/>
  <c r="BE318" i="4"/>
  <c r="BE336" i="4"/>
  <c r="BE343" i="4"/>
  <c r="BE346" i="4"/>
  <c r="BE348" i="4"/>
  <c r="BE355" i="4"/>
  <c r="BE361" i="4"/>
  <c r="BE364" i="4"/>
  <c r="BE375" i="4"/>
  <c r="BE377" i="4"/>
  <c r="BE390" i="4"/>
  <c r="BE397" i="4"/>
  <c r="BE407" i="4"/>
  <c r="BE409" i="4"/>
  <c r="BE432" i="4"/>
  <c r="BE438" i="4"/>
  <c r="BE440" i="4"/>
  <c r="BE442" i="4"/>
  <c r="BE452" i="4"/>
  <c r="BE454" i="4"/>
  <c r="BE464" i="4"/>
  <c r="BE484" i="4"/>
  <c r="BE495" i="4"/>
  <c r="BE504" i="4"/>
  <c r="E52" i="3"/>
  <c r="J60" i="3"/>
  <c r="J98" i="3"/>
  <c r="BE112" i="3"/>
  <c r="BE175" i="3"/>
  <c r="BE184" i="3"/>
  <c r="BE198" i="3"/>
  <c r="BE211" i="3"/>
  <c r="BE214" i="3"/>
  <c r="BE218" i="3"/>
  <c r="BE248" i="3"/>
  <c r="BE273" i="3"/>
  <c r="BE276" i="3"/>
  <c r="BE279" i="3"/>
  <c r="BE281" i="3"/>
  <c r="BE285" i="3"/>
  <c r="BE304" i="3"/>
  <c r="BE313" i="3"/>
  <c r="BE315" i="3"/>
  <c r="BE321" i="3"/>
  <c r="BE323" i="3"/>
  <c r="BE339" i="3"/>
  <c r="BE352" i="3"/>
  <c r="BE354" i="3"/>
  <c r="BE357" i="3"/>
  <c r="BE359" i="3"/>
  <c r="BE364" i="3"/>
  <c r="BE397" i="3"/>
  <c r="BE402" i="3"/>
  <c r="BE409" i="3"/>
  <c r="BE421" i="3"/>
  <c r="BE432" i="3"/>
  <c r="BE438" i="3"/>
  <c r="BE444" i="3"/>
  <c r="BE472" i="3"/>
  <c r="BE479" i="3"/>
  <c r="BE487" i="3"/>
  <c r="BE489" i="3"/>
  <c r="BE493" i="3"/>
  <c r="BE501" i="3"/>
  <c r="BE503" i="3"/>
  <c r="BE505" i="3"/>
  <c r="BE510" i="3"/>
  <c r="BE516" i="3"/>
  <c r="BE520" i="3"/>
  <c r="BE522" i="3"/>
  <c r="BE532" i="3"/>
  <c r="BE562" i="3"/>
  <c r="BE122" i="3"/>
  <c r="BE125" i="3"/>
  <c r="BE128" i="3"/>
  <c r="BE134" i="3"/>
  <c r="BE139" i="3"/>
  <c r="BE148" i="3"/>
  <c r="BE160" i="3"/>
  <c r="BE181" i="3"/>
  <c r="BE188" i="3"/>
  <c r="BE193" i="3"/>
  <c r="BE196" i="3"/>
  <c r="BE208" i="3"/>
  <c r="BE246" i="3"/>
  <c r="BE251" i="3"/>
  <c r="BE259" i="3"/>
  <c r="BE299" i="3"/>
  <c r="BE309" i="3"/>
  <c r="BE311" i="3"/>
  <c r="BE317" i="3"/>
  <c r="BE320" i="3"/>
  <c r="BE329" i="3"/>
  <c r="BE337" i="3"/>
  <c r="BE342" i="3"/>
  <c r="BE344" i="3"/>
  <c r="BE347" i="3"/>
  <c r="BE349" i="3"/>
  <c r="BE374" i="3"/>
  <c r="BE376" i="3"/>
  <c r="BE382" i="3"/>
  <c r="BE385" i="3"/>
  <c r="BE390" i="3"/>
  <c r="BE393" i="3"/>
  <c r="BE405" i="3"/>
  <c r="BE414" i="3"/>
  <c r="BE417" i="3"/>
  <c r="BE436" i="3"/>
  <c r="BE442" i="3"/>
  <c r="BE448" i="3"/>
  <c r="BE456" i="3"/>
  <c r="BE460" i="3"/>
  <c r="BE464" i="3"/>
  <c r="BE466" i="3"/>
  <c r="BE470" i="3"/>
  <c r="BE474" i="3"/>
  <c r="BE481" i="3"/>
  <c r="BE491" i="3"/>
  <c r="BE518" i="3"/>
  <c r="BE526" i="3"/>
  <c r="BE554" i="3"/>
  <c r="BE558" i="3"/>
  <c r="F63" i="3"/>
  <c r="BE104" i="3"/>
  <c r="BE106" i="3"/>
  <c r="BE109" i="3"/>
  <c r="BE163" i="3"/>
  <c r="BE166" i="3"/>
  <c r="BE169" i="3"/>
  <c r="BE178" i="3"/>
  <c r="BE191" i="3"/>
  <c r="BE229" i="3"/>
  <c r="BE233" i="3"/>
  <c r="BE240" i="3"/>
  <c r="BE262" i="3"/>
  <c r="BE267" i="3"/>
  <c r="BE289" i="3"/>
  <c r="BE291" i="3"/>
  <c r="BE297" i="3"/>
  <c r="BE322" i="3"/>
  <c r="BE326" i="3"/>
  <c r="BE332" i="3"/>
  <c r="BE366" i="3"/>
  <c r="BE368" i="3"/>
  <c r="BE371" i="3"/>
  <c r="BE388" i="3"/>
  <c r="BE395" i="3"/>
  <c r="BE399" i="3"/>
  <c r="BE419" i="3"/>
  <c r="BE429" i="3"/>
  <c r="BE434" i="3"/>
  <c r="BE446" i="3"/>
  <c r="BE450" i="3"/>
  <c r="BE452" i="3"/>
  <c r="BE458" i="3"/>
  <c r="BE468" i="3"/>
  <c r="BE477" i="3"/>
  <c r="BE483" i="3"/>
  <c r="BE485" i="3"/>
  <c r="BE495" i="3"/>
  <c r="BE497" i="3"/>
  <c r="BE499" i="3"/>
  <c r="BE524" i="3"/>
  <c r="BE535" i="3"/>
  <c r="BE541" i="3"/>
  <c r="BE544" i="3"/>
  <c r="BE548" i="3"/>
  <c r="BE550" i="3"/>
  <c r="BE552" i="3"/>
  <c r="BE115" i="3"/>
  <c r="BE120" i="3"/>
  <c r="BE131" i="3"/>
  <c r="BE136" i="3"/>
  <c r="BE142" i="3"/>
  <c r="BE145" i="3"/>
  <c r="BE151" i="3"/>
  <c r="BE154" i="3"/>
  <c r="BE157" i="3"/>
  <c r="BE172" i="3"/>
  <c r="BE186" i="3"/>
  <c r="BE205" i="3"/>
  <c r="BE216" i="3"/>
  <c r="BE221" i="3"/>
  <c r="BE224" i="3"/>
  <c r="BE238" i="3"/>
  <c r="BE242" i="3"/>
  <c r="BE244" i="3"/>
  <c r="BE256" i="3"/>
  <c r="BE270" i="3"/>
  <c r="BE283" i="3"/>
  <c r="BE287" i="3"/>
  <c r="BE294" i="3"/>
  <c r="BE334" i="3"/>
  <c r="BE362" i="3"/>
  <c r="BE378" i="3"/>
  <c r="BE380" i="3"/>
  <c r="BE407" i="3"/>
  <c r="BE412" i="3"/>
  <c r="BE424" i="3"/>
  <c r="BE427" i="3"/>
  <c r="BE440" i="3"/>
  <c r="BE454" i="3"/>
  <c r="BE462" i="3"/>
  <c r="BE476" i="3"/>
  <c r="BE507" i="3"/>
  <c r="BE529" i="3"/>
  <c r="BE539" i="3"/>
  <c r="J81" i="2"/>
  <c r="BE92" i="2"/>
  <c r="BE96" i="2"/>
  <c r="BE101" i="2"/>
  <c r="BE112" i="2"/>
  <c r="BE115" i="2"/>
  <c r="F55" i="2"/>
  <c r="BE90" i="2"/>
  <c r="BE94" i="2"/>
  <c r="BE98" i="2"/>
  <c r="J78" i="2"/>
  <c r="BE104" i="2"/>
  <c r="BE108" i="2"/>
  <c r="BE110" i="2"/>
  <c r="BE111" i="2"/>
  <c r="E48" i="2"/>
  <c r="BE87" i="2"/>
  <c r="F37" i="8"/>
  <c r="BB63" i="1" s="1"/>
  <c r="F39" i="13"/>
  <c r="BD69" i="1" s="1"/>
  <c r="F37" i="2"/>
  <c r="BD55" i="1" s="1"/>
  <c r="F40" i="3"/>
  <c r="BC58" i="1"/>
  <c r="F40" i="4"/>
  <c r="BC59" i="1" s="1"/>
  <c r="F41" i="5"/>
  <c r="BD60" i="1" s="1"/>
  <c r="F36" i="6"/>
  <c r="BA61" i="1" s="1"/>
  <c r="F38" i="7"/>
  <c r="BC62" i="1" s="1"/>
  <c r="F39" i="8"/>
  <c r="BD63" i="1" s="1"/>
  <c r="F36" i="14"/>
  <c r="BA70" i="1"/>
  <c r="J34" i="2"/>
  <c r="AW55" i="1" s="1"/>
  <c r="F39" i="3"/>
  <c r="BB58" i="1"/>
  <c r="F38" i="5"/>
  <c r="BA60" i="1" s="1"/>
  <c r="F37" i="6"/>
  <c r="BB61" i="1"/>
  <c r="F37" i="7"/>
  <c r="BB62" i="1" s="1"/>
  <c r="F38" i="14"/>
  <c r="BC70" i="1" s="1"/>
  <c r="F36" i="2"/>
  <c r="BC55" i="1" s="1"/>
  <c r="J38" i="4"/>
  <c r="AW59" i="1" s="1"/>
  <c r="F39" i="5"/>
  <c r="BB60" i="1" s="1"/>
  <c r="J36" i="6"/>
  <c r="AW61" i="1"/>
  <c r="F36" i="7"/>
  <c r="BA62" i="1" s="1"/>
  <c r="F38" i="8"/>
  <c r="BC63" i="1" s="1"/>
  <c r="F34" i="10"/>
  <c r="BA65" i="1" s="1"/>
  <c r="F38" i="11"/>
  <c r="BC67" i="1" s="1"/>
  <c r="J36" i="12"/>
  <c r="AW68" i="1" s="1"/>
  <c r="F36" i="12"/>
  <c r="BA68" i="1"/>
  <c r="J36" i="14"/>
  <c r="AW70" i="1" s="1"/>
  <c r="F35" i="2"/>
  <c r="BB55" i="1"/>
  <c r="F38" i="3"/>
  <c r="BA58" i="1" s="1"/>
  <c r="F41" i="4"/>
  <c r="BD59" i="1" s="1"/>
  <c r="F40" i="5"/>
  <c r="BC60" i="1" s="1"/>
  <c r="F39" i="6"/>
  <c r="BD61" i="1" s="1"/>
  <c r="F39" i="7"/>
  <c r="BD62" i="1" s="1"/>
  <c r="F36" i="8"/>
  <c r="BA63" i="1"/>
  <c r="J36" i="13"/>
  <c r="AW69" i="1" s="1"/>
  <c r="F34" i="2"/>
  <c r="BA55" i="1"/>
  <c r="J38" i="3"/>
  <c r="AW58" i="1" s="1"/>
  <c r="F38" i="4"/>
  <c r="BA59" i="1" s="1"/>
  <c r="F39" i="4"/>
  <c r="BB59" i="1" s="1"/>
  <c r="J38" i="5"/>
  <c r="AW60" i="1" s="1"/>
  <c r="F38" i="6"/>
  <c r="BC61" i="1" s="1"/>
  <c r="J36" i="8"/>
  <c r="AW63" i="1" s="1"/>
  <c r="J34" i="9"/>
  <c r="AW64" i="1" s="1"/>
  <c r="F33" i="10"/>
  <c r="AZ65" i="1" s="1"/>
  <c r="F37" i="11"/>
  <c r="BB67" i="1" s="1"/>
  <c r="F39" i="11"/>
  <c r="BD67" i="1" s="1"/>
  <c r="F38" i="12"/>
  <c r="BC68" i="1" s="1"/>
  <c r="F36" i="13"/>
  <c r="BA69" i="1"/>
  <c r="F38" i="13"/>
  <c r="BC69" i="1" s="1"/>
  <c r="AS56" i="1"/>
  <c r="AS54" i="1"/>
  <c r="F41" i="3"/>
  <c r="BD58" i="1" s="1"/>
  <c r="J36" i="7"/>
  <c r="AW62" i="1" s="1"/>
  <c r="J36" i="11"/>
  <c r="AW67" i="1"/>
  <c r="F36" i="11"/>
  <c r="BA67" i="1" s="1"/>
  <c r="F39" i="12"/>
  <c r="BD68" i="1"/>
  <c r="F37" i="12"/>
  <c r="BB68" i="1" s="1"/>
  <c r="F37" i="13"/>
  <c r="BB69" i="1" s="1"/>
  <c r="F37" i="14"/>
  <c r="BB70" i="1" s="1"/>
  <c r="F39" i="14"/>
  <c r="BD70" i="1" s="1"/>
  <c r="T96" i="6" l="1"/>
  <c r="T95" i="6" s="1"/>
  <c r="R85" i="2"/>
  <c r="R84" i="2" s="1"/>
  <c r="P425" i="7"/>
  <c r="J30" i="10"/>
  <c r="J59" i="10"/>
  <c r="BK96" i="6"/>
  <c r="J96" i="6" s="1"/>
  <c r="J64" i="6" s="1"/>
  <c r="T92" i="14"/>
  <c r="T91" i="14" s="1"/>
  <c r="R92" i="13"/>
  <c r="R91" i="13" s="1"/>
  <c r="T92" i="12"/>
  <c r="T91" i="12" s="1"/>
  <c r="T425" i="7"/>
  <c r="P92" i="14"/>
  <c r="P91" i="14"/>
  <c r="AU70" i="1" s="1"/>
  <c r="T92" i="11"/>
  <c r="T91" i="11" s="1"/>
  <c r="R92" i="11"/>
  <c r="R91" i="11" s="1"/>
  <c r="R92" i="14"/>
  <c r="R91" i="14" s="1"/>
  <c r="P92" i="13"/>
  <c r="P91" i="13" s="1"/>
  <c r="AU69" i="1" s="1"/>
  <c r="P92" i="12"/>
  <c r="P91" i="12"/>
  <c r="AU68" i="1" s="1"/>
  <c r="P92" i="11"/>
  <c r="P91" i="11" s="1"/>
  <c r="AU67" i="1" s="1"/>
  <c r="P85" i="2"/>
  <c r="P84" i="2" s="1"/>
  <c r="AU55" i="1" s="1"/>
  <c r="T102" i="3"/>
  <c r="T101" i="3" s="1"/>
  <c r="R102" i="3"/>
  <c r="R101" i="3" s="1"/>
  <c r="T101" i="7"/>
  <c r="T100" i="7" s="1"/>
  <c r="BK102" i="3"/>
  <c r="J102" i="3" s="1"/>
  <c r="J68" i="3" s="1"/>
  <c r="P102" i="3"/>
  <c r="P101" i="3" s="1"/>
  <c r="AU58" i="1" s="1"/>
  <c r="R96" i="8"/>
  <c r="R95" i="8" s="1"/>
  <c r="P101" i="7"/>
  <c r="P100" i="7" s="1"/>
  <c r="AU62" i="1" s="1"/>
  <c r="P102" i="4"/>
  <c r="P101" i="4"/>
  <c r="AU59" i="1" s="1"/>
  <c r="T85" i="2"/>
  <c r="T84" i="2" s="1"/>
  <c r="BK92" i="14"/>
  <c r="J92" i="14" s="1"/>
  <c r="J64" i="14" s="1"/>
  <c r="T102" i="5"/>
  <c r="T101" i="5" s="1"/>
  <c r="P96" i="8"/>
  <c r="P95" i="8" s="1"/>
  <c r="AU63" i="1" s="1"/>
  <c r="R96" i="6"/>
  <c r="R95" i="6" s="1"/>
  <c r="R102" i="5"/>
  <c r="R101" i="5" s="1"/>
  <c r="T96" i="8"/>
  <c r="T95" i="8" s="1"/>
  <c r="R425" i="7"/>
  <c r="R100" i="7" s="1"/>
  <c r="R101" i="7"/>
  <c r="P96" i="6"/>
  <c r="P95" i="6"/>
  <c r="AU61" i="1" s="1"/>
  <c r="P102" i="5"/>
  <c r="P101" i="5" s="1"/>
  <c r="AU60" i="1" s="1"/>
  <c r="T102" i="4"/>
  <c r="T101" i="4"/>
  <c r="R102" i="4"/>
  <c r="R101" i="4"/>
  <c r="AG65" i="1"/>
  <c r="BK85" i="2"/>
  <c r="J85" i="2" s="1"/>
  <c r="J60" i="2" s="1"/>
  <c r="BK102" i="4"/>
  <c r="J102" i="4" s="1"/>
  <c r="J68" i="4" s="1"/>
  <c r="BK102" i="5"/>
  <c r="J102" i="5" s="1"/>
  <c r="J68" i="5" s="1"/>
  <c r="BK101" i="7"/>
  <c r="J101" i="7" s="1"/>
  <c r="J64" i="7" s="1"/>
  <c r="BK92" i="11"/>
  <c r="J92" i="11" s="1"/>
  <c r="J64" i="11" s="1"/>
  <c r="J93" i="14"/>
  <c r="J65" i="14" s="1"/>
  <c r="BK425" i="7"/>
  <c r="J425" i="7"/>
  <c r="J74" i="7" s="1"/>
  <c r="BK92" i="12"/>
  <c r="J92" i="12" s="1"/>
  <c r="J64" i="12" s="1"/>
  <c r="BK92" i="13"/>
  <c r="J92" i="13" s="1"/>
  <c r="J64" i="13" s="1"/>
  <c r="BK80" i="9"/>
  <c r="J80" i="9" s="1"/>
  <c r="J30" i="9" s="1"/>
  <c r="AG64" i="1" s="1"/>
  <c r="BK95" i="8"/>
  <c r="J95" i="8" s="1"/>
  <c r="J63" i="8" s="1"/>
  <c r="BK95" i="6"/>
  <c r="J95" i="6" s="1"/>
  <c r="J63" i="6" s="1"/>
  <c r="J37" i="3"/>
  <c r="AV58" i="1" s="1"/>
  <c r="AT58" i="1" s="1"/>
  <c r="BB57" i="1"/>
  <c r="BC57" i="1"/>
  <c r="J35" i="6"/>
  <c r="AV61" i="1" s="1"/>
  <c r="AT61" i="1" s="1"/>
  <c r="J35" i="8"/>
  <c r="AV63" i="1" s="1"/>
  <c r="AT63" i="1" s="1"/>
  <c r="AT64" i="1"/>
  <c r="J35" i="12"/>
  <c r="AV68" i="1" s="1"/>
  <c r="AT68" i="1" s="1"/>
  <c r="BC66" i="1"/>
  <c r="AY66" i="1"/>
  <c r="BD66" i="1"/>
  <c r="F33" i="2"/>
  <c r="AZ55" i="1" s="1"/>
  <c r="F37" i="4"/>
  <c r="AZ59" i="1" s="1"/>
  <c r="J35" i="7"/>
  <c r="AV62" i="1" s="1"/>
  <c r="AT62" i="1" s="1"/>
  <c r="J35" i="11"/>
  <c r="AV67" i="1"/>
  <c r="AT67" i="1" s="1"/>
  <c r="F35" i="14"/>
  <c r="AZ70" i="1" s="1"/>
  <c r="J37" i="4"/>
  <c r="AV59" i="1" s="1"/>
  <c r="AT59" i="1" s="1"/>
  <c r="F35" i="7"/>
  <c r="AZ62" i="1" s="1"/>
  <c r="F35" i="12"/>
  <c r="AZ68" i="1"/>
  <c r="BB66" i="1"/>
  <c r="AX66" i="1"/>
  <c r="F37" i="3"/>
  <c r="AZ58" i="1" s="1"/>
  <c r="F35" i="8"/>
  <c r="AZ63" i="1" s="1"/>
  <c r="F35" i="11"/>
  <c r="AZ67" i="1"/>
  <c r="BA66" i="1"/>
  <c r="AW66" i="1"/>
  <c r="J37" i="5"/>
  <c r="AV60" i="1"/>
  <c r="AT60" i="1" s="1"/>
  <c r="J35" i="13"/>
  <c r="AV69" i="1" s="1"/>
  <c r="AT69" i="1" s="1"/>
  <c r="J33" i="2"/>
  <c r="AV55" i="1" s="1"/>
  <c r="AT55" i="1" s="1"/>
  <c r="F37" i="5"/>
  <c r="AZ60" i="1" s="1"/>
  <c r="J33" i="10"/>
  <c r="AV65" i="1" s="1"/>
  <c r="AT65" i="1" s="1"/>
  <c r="J35" i="14"/>
  <c r="AV70" i="1" s="1"/>
  <c r="AT70" i="1" s="1"/>
  <c r="BA57" i="1"/>
  <c r="BD57" i="1"/>
  <c r="F35" i="6"/>
  <c r="AZ61" i="1" s="1"/>
  <c r="F33" i="9"/>
  <c r="AZ64" i="1" s="1"/>
  <c r="F35" i="13"/>
  <c r="AZ69" i="1" s="1"/>
  <c r="AN65" i="1" l="1"/>
  <c r="AU66" i="1"/>
  <c r="J39" i="9"/>
  <c r="BK84" i="2"/>
  <c r="J84" i="2" s="1"/>
  <c r="J59" i="2" s="1"/>
  <c r="J59" i="9"/>
  <c r="BK101" i="3"/>
  <c r="J101" i="3" s="1"/>
  <c r="J34" i="3" s="1"/>
  <c r="AG58" i="1" s="1"/>
  <c r="BK100" i="7"/>
  <c r="J100" i="7"/>
  <c r="J63" i="7" s="1"/>
  <c r="BK91" i="12"/>
  <c r="J91" i="12" s="1"/>
  <c r="J32" i="12" s="1"/>
  <c r="AG68" i="1" s="1"/>
  <c r="BK91" i="14"/>
  <c r="J91" i="14" s="1"/>
  <c r="J63" i="14" s="1"/>
  <c r="BK101" i="4"/>
  <c r="J101" i="4" s="1"/>
  <c r="J67" i="4" s="1"/>
  <c r="BK101" i="5"/>
  <c r="J101" i="5" s="1"/>
  <c r="J67" i="5" s="1"/>
  <c r="BK91" i="11"/>
  <c r="J91" i="11" s="1"/>
  <c r="J63" i="11" s="1"/>
  <c r="BK91" i="13"/>
  <c r="J91" i="13" s="1"/>
  <c r="J63" i="13" s="1"/>
  <c r="J39" i="10"/>
  <c r="AN64" i="1"/>
  <c r="AU57" i="1"/>
  <c r="AU56" i="1" s="1"/>
  <c r="AU54" i="1" s="1"/>
  <c r="BC56" i="1"/>
  <c r="AY56" i="1" s="1"/>
  <c r="BB56" i="1"/>
  <c r="AX56" i="1" s="1"/>
  <c r="AW57" i="1"/>
  <c r="J32" i="6"/>
  <c r="AG61" i="1" s="1"/>
  <c r="AN61" i="1" s="1"/>
  <c r="BD56" i="1"/>
  <c r="BA56" i="1"/>
  <c r="AW56" i="1" s="1"/>
  <c r="AX57" i="1"/>
  <c r="AZ66" i="1"/>
  <c r="AV66" i="1" s="1"/>
  <c r="AT66" i="1" s="1"/>
  <c r="AZ57" i="1"/>
  <c r="AV57" i="1" s="1"/>
  <c r="AY57" i="1"/>
  <c r="J32" i="8"/>
  <c r="AG63" i="1" s="1"/>
  <c r="AN63" i="1" s="1"/>
  <c r="J41" i="12" l="1"/>
  <c r="J43" i="3"/>
  <c r="J63" i="12"/>
  <c r="J67" i="3"/>
  <c r="J41" i="8"/>
  <c r="J41" i="6"/>
  <c r="AN58" i="1"/>
  <c r="AN68" i="1"/>
  <c r="BA54" i="1"/>
  <c r="AW54" i="1" s="1"/>
  <c r="AK30" i="1" s="1"/>
  <c r="BB54" i="1"/>
  <c r="W31" i="1" s="1"/>
  <c r="J32" i="14"/>
  <c r="AG70" i="1" s="1"/>
  <c r="J32" i="7"/>
  <c r="AG62" i="1" s="1"/>
  <c r="AN62" i="1" s="1"/>
  <c r="J30" i="2"/>
  <c r="AG55" i="1" s="1"/>
  <c r="BD54" i="1"/>
  <c r="W33" i="1" s="1"/>
  <c r="BC54" i="1"/>
  <c r="AY54" i="1" s="1"/>
  <c r="J32" i="11"/>
  <c r="AG67" i="1" s="1"/>
  <c r="AZ56" i="1"/>
  <c r="AV56" i="1" s="1"/>
  <c r="AT56" i="1" s="1"/>
  <c r="AT57" i="1"/>
  <c r="J32" i="13"/>
  <c r="AG69" i="1" s="1"/>
  <c r="J34" i="5"/>
  <c r="AG60" i="1"/>
  <c r="J34" i="4"/>
  <c r="AG59" i="1" s="1"/>
  <c r="AN59" i="1" s="1"/>
  <c r="J41" i="14" l="1"/>
  <c r="J41" i="7"/>
  <c r="J41" i="13"/>
  <c r="J39" i="2"/>
  <c r="J43" i="5"/>
  <c r="J41" i="11"/>
  <c r="J43" i="4"/>
  <c r="AN60" i="1"/>
  <c r="AN67" i="1"/>
  <c r="AN69" i="1"/>
  <c r="AN55" i="1"/>
  <c r="AN70" i="1"/>
  <c r="AG66" i="1"/>
  <c r="AG54" i="1" s="1"/>
  <c r="AK26" i="1" s="1"/>
  <c r="AX54" i="1"/>
  <c r="W30" i="1"/>
  <c r="W32" i="1"/>
  <c r="AG57" i="1"/>
  <c r="AG56" i="1"/>
  <c r="AZ54" i="1"/>
  <c r="AV54" i="1" s="1"/>
  <c r="AK29" i="1" s="1"/>
  <c r="AK35" i="1" l="1"/>
  <c r="AN56" i="1"/>
  <c r="AN66" i="1"/>
  <c r="AN57" i="1"/>
  <c r="W29" i="1"/>
  <c r="AT54" i="1"/>
  <c r="AN54" i="1" s="1"/>
</calcChain>
</file>

<file path=xl/sharedStrings.xml><?xml version="1.0" encoding="utf-8"?>
<sst xmlns="http://schemas.openxmlformats.org/spreadsheetml/2006/main" count="25140" uniqueCount="3012">
  <si>
    <t>Export Komplet</t>
  </si>
  <si>
    <t>VZ</t>
  </si>
  <si>
    <t>2.0</t>
  </si>
  <si>
    <t>ZAMOK</t>
  </si>
  <si>
    <t>False</t>
  </si>
  <si>
    <t>{92944027-02ca-41fa-8f00-8a05a9844945}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</si>
  <si>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</si>
  <si>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</si>
  <si>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</si>
  <si>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</si>
  <si>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</si>
  <si>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</si>
  <si>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</si>
  <si>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</si>
  <si>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25_11_01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</si>
  <si>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</si>
  <si>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</si>
  <si>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Zliv - Obnova kanalizace v ulici Jáchymovská</t>
  </si>
  <si>
    <t>KSO:</t>
  </si>
  <si>
    <t/>
  </si>
  <si>
    <t>CC-CZ:</t>
  </si>
  <si>
    <t>Místo:</t>
  </si>
  <si>
    <t>Zliv</t>
  </si>
  <si>
    <t>Datum:</t>
  </si>
  <si>
    <t>25. 9. 2025</t>
  </si>
  <si>
    <t>Zadavatel:</t>
  </si>
  <si>
    <t>IČ:</t>
  </si>
  <si>
    <t>00245721</t>
  </si>
  <si>
    <t>Město Zliv</t>
  </si>
  <si>
    <t>DIČ:</t>
  </si>
  <si>
    <t>CZ00245721</t>
  </si>
  <si>
    <t>Účastník:</t>
  </si>
  <si>
    <t>Vyplň údaj</t>
  </si>
  <si>
    <t>Projektant:</t>
  </si>
  <si>
    <t>06577831</t>
  </si>
  <si>
    <t>Ing. Jaroslav Žáček Ph.D.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</si>
  <si>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</si>
  <si>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</si>
  <si>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</si>
  <si>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</si>
  <si>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</si>
  <si>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</si>
  <si>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</si>
  <si>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</si>
  <si>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</si>
  <si>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</si>
  <si>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</si>
  <si>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</si>
  <si>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</si>
  <si>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</si>
  <si>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</si>
  <si>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</si>
  <si>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</si>
  <si>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</si>
  <si>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</si>
  <si>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</si>
  <si>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</si>
  <si>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</si>
  <si>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</si>
  <si>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</si>
  <si>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</si>
  <si>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</si>
  <si>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</si>
  <si>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</si>
  <si>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</si>
  <si>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</si>
  <si>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</si>
  <si>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</si>
  <si>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</si>
  <si>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</si>
  <si>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</si>
  <si>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</si>
  <si>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</si>
  <si>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</si>
  <si>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</si>
  <si>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</si>
  <si>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</si>
  <si>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</si>
  <si>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</si>
  <si>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</si>
  <si>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25_11_01_00</t>
  </si>
  <si>
    <t>Vedlejší rozpočtové náklady</t>
  </si>
  <si>
    <t>STA</t>
  </si>
  <si>
    <t>1</t>
  </si>
  <si>
    <t>{cbc87207-ca2f-44d3-a9ec-4569177a39c7}</t>
  </si>
  <si>
    <t>2</t>
  </si>
  <si>
    <t>25_11_01_01</t>
  </si>
  <si>
    <t>SO-01 Obnova kanalizace</t>
  </si>
  <si>
    <t>{8345a75b-5213-4df8-af9e-9d40b59043e2}</t>
  </si>
  <si>
    <t>25_11_01_01.1</t>
  </si>
  <si>
    <t>SO-01.1 Jednotná kanalizace Tyršova - Jáchymovská</t>
  </si>
  <si>
    <t>Soupis</t>
  </si>
  <si>
    <t>{eb77116c-f43a-48b8-bc1b-a9845c030933}</t>
  </si>
  <si>
    <t>25_11_01_01.1.1</t>
  </si>
  <si>
    <t>Jednotná kanalizace - etapa I. - Tyršova</t>
  </si>
  <si>
    <t>3</t>
  </si>
  <si>
    <t>{1a78c0d7-f267-4b08-8ee5-8d64c6ad5dc2}</t>
  </si>
  <si>
    <t>25_11_01_01.1.2</t>
  </si>
  <si>
    <t>Jednotná kanalizace - etapa II. - Jáchymovská I</t>
  </si>
  <si>
    <t>{fa9f7ba0-cad8-4875-9661-c165227aded5}</t>
  </si>
  <si>
    <t>25_11_01_01.1.3</t>
  </si>
  <si>
    <t>Jednotná kanalizace - etapa III. - Jáchymovská II</t>
  </si>
  <si>
    <t>{ab4a68c3-bf01-4772-87f0-b45b81f174c4}</t>
  </si>
  <si>
    <t>25_11_01_01.2</t>
  </si>
  <si>
    <t>SO-01.2 Splašková kanalizace</t>
  </si>
  <si>
    <t>{6674b6da-94e0-4286-a9a4-a1a6a409866e}</t>
  </si>
  <si>
    <t>25_11_01_01.3</t>
  </si>
  <si>
    <t>SO-01.3 ČS a kanalizační výtlak</t>
  </si>
  <si>
    <t>{96a1ca5d-3e49-4fab-8639-77cb319f1112}</t>
  </si>
  <si>
    <t>25_11_01_01.4</t>
  </si>
  <si>
    <t>SO-01.4 Dešťová kanalizace</t>
  </si>
  <si>
    <t>{d300a780-61bd-4621-aaf2-71abfe86795f}</t>
  </si>
  <si>
    <t>25_11_01_02</t>
  </si>
  <si>
    <t>PS-01 Vystrojení čerpací stanice</t>
  </si>
  <si>
    <t>{5d95fb99-ebb4-42b0-93e7-f944070927cc}</t>
  </si>
  <si>
    <t>25_11_01_03</t>
  </si>
  <si>
    <t>PS-02 Elektroinstalace čerpací stanice</t>
  </si>
  <si>
    <t>{efc8fdca-d02e-40f7-94f6-e86fca93b522}</t>
  </si>
  <si>
    <t>25_11_01_04</t>
  </si>
  <si>
    <t>SO Celoplošná oprava krytu MK</t>
  </si>
  <si>
    <t>{82de9259-c06a-465f-965b-a972361c1469}</t>
  </si>
  <si>
    <t>25_11_01_04.1</t>
  </si>
  <si>
    <t>Oprava krytu - I. etapa</t>
  </si>
  <si>
    <t>{3fe5c491-ee0c-49b8-b9e4-964800946a3c}</t>
  </si>
  <si>
    <t>25_11_01_04.2</t>
  </si>
  <si>
    <t>Oprava krytu - II. etapa</t>
  </si>
  <si>
    <t>{fa4e3a7e-8d5c-4be4-bc90-609897c40bae}</t>
  </si>
  <si>
    <t>25_11_01_04.3</t>
  </si>
  <si>
    <t>Oprava krytu - III. etapa</t>
  </si>
  <si>
    <t>{08f14326-f5aa-4b9c-a84e-e78d6046e1e3}</t>
  </si>
  <si>
    <t>25_11_01_04.4</t>
  </si>
  <si>
    <t>Oprava krytu - úsek SK + DK + výtlak</t>
  </si>
  <si>
    <t>{d747c181-d470-4650-a8c6-f6a4e9a2cda5}</t>
  </si>
  <si>
    <t>KRYCÍ LIST SOUPISU PRACÍ</t>
  </si>
  <si>
    <t>Objekt:</t>
  </si>
  <si>
    <t>25_11_01_00 - Vedlejší rozpočtové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</si>
  <si>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</si>
  <si>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</si>
  <si>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</si>
  <si>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</si>
  <si>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</si>
  <si>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</si>
  <si>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</si>
  <si>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</si>
  <si>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</si>
  <si>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</si>
  <si>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</si>
  <si>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</si>
  <si>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</si>
  <si>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</si>
  <si>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</si>
  <si>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</si>
  <si>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</si>
  <si>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</si>
  <si>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</si>
  <si>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</si>
  <si>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</si>
  <si>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</si>
  <si>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</si>
  <si>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5</t>
  </si>
  <si>
    <t>ROZPOCET</t>
  </si>
  <si>
    <t>VRN1</t>
  </si>
  <si>
    <t>Průzkumné, geodetické a projektové práce</t>
  </si>
  <si>
    <t>K</t>
  </si>
  <si>
    <t>011403000</t>
  </si>
  <si>
    <t>Průzkum výskytu nebezpečných látek bez rozlišení</t>
  </si>
  <si>
    <t>kus</t>
  </si>
  <si>
    <t>CS ÚRS 2025 02</t>
  </si>
  <si>
    <t>1024</t>
  </si>
  <si>
    <t>-779581113</t>
  </si>
  <si>
    <t>Online PSC</t>
  </si>
  <si>
    <t>https://podminky.urs.cz/item/CS_URS_2025_02/011403000</t>
  </si>
  <si>
    <t>P</t>
  </si>
  <si>
    <t xml:space="preserve">Poznámka k položce:_x000D_
- zkouška obsahu PAU - zatřídění asfaltových směsí dle vyhlášky č. 130/2019 Sb._x000D_
- počet zkoušek bude odsouhlasen stavebníkem_x000D_
</t>
  </si>
  <si>
    <t>012103000</t>
  </si>
  <si>
    <t>Geodetické práce před výstavbou</t>
  </si>
  <si>
    <t>soubor</t>
  </si>
  <si>
    <t>-1250951093</t>
  </si>
  <si>
    <t>https://podminky.urs.cz/item/CS_URS_2025_02/012103000</t>
  </si>
  <si>
    <t>012303000</t>
  </si>
  <si>
    <t>Geodetické práce po výstavbě</t>
  </si>
  <si>
    <t>1962918600</t>
  </si>
  <si>
    <t>https://podminky.urs.cz/item/CS_URS_2025_02/012303000</t>
  </si>
  <si>
    <t>4</t>
  </si>
  <si>
    <t>013254000</t>
  </si>
  <si>
    <t>Dokumentace skutečného provedení stavby</t>
  </si>
  <si>
    <t>-2093184799</t>
  </si>
  <si>
    <t>https://podminky.urs.cz/item/CS_URS_2025_02/013254000</t>
  </si>
  <si>
    <t>R011514000</t>
  </si>
  <si>
    <t>Vytyčení a ochrana inženýrských sítí</t>
  </si>
  <si>
    <t>kpl</t>
  </si>
  <si>
    <t>92680309</t>
  </si>
  <si>
    <t>VRN3</t>
  </si>
  <si>
    <t>Zařízení staveniště</t>
  </si>
  <si>
    <t>6</t>
  </si>
  <si>
    <t>030001000</t>
  </si>
  <si>
    <t>1489023735</t>
  </si>
  <si>
    <t>https://podminky.urs.cz/item/CS_URS_2025_02/030001000</t>
  </si>
  <si>
    <t>VRN4</t>
  </si>
  <si>
    <t>Inženýrská činnost</t>
  </si>
  <si>
    <t>7</t>
  </si>
  <si>
    <t>041903000</t>
  </si>
  <si>
    <t>Dozor jiné osoby</t>
  </si>
  <si>
    <t>-908340397</t>
  </si>
  <si>
    <t>https://podminky.urs.cz/item/CS_URS_2025_02/041903000</t>
  </si>
  <si>
    <t>Poznámka k položce:_x000D_
- dozor hydrogeologa</t>
  </si>
  <si>
    <t>8</t>
  </si>
  <si>
    <t>043134000</t>
  </si>
  <si>
    <t>Zkoušky zatěžovací</t>
  </si>
  <si>
    <t>810793346</t>
  </si>
  <si>
    <t>https://podminky.urs.cz/item/CS_URS_2025_02/043134000</t>
  </si>
  <si>
    <t>Poznámka k položce:_x000D_
- skutečný počet prováděných zkoušek určí technický dozor stavebníka při provádění stavby v závislosti na skutečně zjištěných geologických podmínkách a především rozdílnosti zastižených zemin použitých do zásypu výkopů po pokládce potrubí.</t>
  </si>
  <si>
    <t>VV</t>
  </si>
  <si>
    <t>20</t>
  </si>
  <si>
    <t>9</t>
  </si>
  <si>
    <t>049303000</t>
  </si>
  <si>
    <t>Náklady vzniklé v souvislosti s předáním stavby</t>
  </si>
  <si>
    <t>-269668471</t>
  </si>
  <si>
    <t>https://podminky.urs.cz/item/CS_URS_2025_02/049303000</t>
  </si>
  <si>
    <t>10</t>
  </si>
  <si>
    <t>XDIO0001</t>
  </si>
  <si>
    <t>Dočasná dopravní opatření, včetně návrhu a zpracování DIO a vyřízení</t>
  </si>
  <si>
    <t>-692072678</t>
  </si>
  <si>
    <t>11</t>
  </si>
  <si>
    <t>XPPASOBJ</t>
  </si>
  <si>
    <t>Pasport stávajících objektů v blízkosti stavby</t>
  </si>
  <si>
    <t>1220872084</t>
  </si>
  <si>
    <t>XUZVP0001</t>
  </si>
  <si>
    <t>Užívání veřejných ploch a prostranství</t>
  </si>
  <si>
    <t>1400940160</t>
  </si>
  <si>
    <t>Poznámka k položce:_x000D_
- náklady na užívání ploch pro zařízení staveniště, skládky materiálu a hmot, mezideponie apod._x000D_
- včetně nákladů na uvedení dotčených ploch do původního stavu a protokolární předání ploch zpět jejich majitelům</t>
  </si>
  <si>
    <t>VRN7</t>
  </si>
  <si>
    <t>Provozní vlivy</t>
  </si>
  <si>
    <t>13</t>
  </si>
  <si>
    <t>R71103000</t>
  </si>
  <si>
    <t>Součinnost provozovatele při stavbě</t>
  </si>
  <si>
    <t>-1344117157</t>
  </si>
  <si>
    <t xml:space="preserve">Poznámka k položce:_x000D_
Položka obsahuje náklady provozovatele na součinnost při stavbě tzn. zajištění dohledu při provádění napojení na stávající vodovod a kanalizaci a při provádění stavby, stavební dohled apod._x000D_
</t>
  </si>
  <si>
    <t>25_11_01_01 - SO-01 Obnova kanalizace</t>
  </si>
  <si>
    <t>Soupis:</t>
  </si>
  <si>
    <t>25_11_01_01.1 - SO-01.1 Jednotná kanalizace Tyršova - Jáchymovská</t>
  </si>
  <si>
    <t>Úroveň 3:</t>
  </si>
  <si>
    <t>25_11_01_01.1.1 - Jednotná kanalizace - etapa I. - Tyršova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</si>
  <si>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</si>
  <si>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</si>
  <si>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</si>
  <si>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</si>
  <si>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</si>
  <si>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</si>
  <si>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</si>
  <si>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</si>
  <si>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</si>
  <si>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</si>
  <si>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HSV</t>
  </si>
  <si>
    <t>Práce a dodávky HSV</t>
  </si>
  <si>
    <t>Zemní práce</t>
  </si>
  <si>
    <t>111251101</t>
  </si>
  <si>
    <t>Odstranění křovin a stromů s odstraněním kořenů strojně průměru kmene do 100 mm v rovině nebo ve svahu sklonu terénu do 1:5, při celkové ploše do 100 m2</t>
  </si>
  <si>
    <t>m2</t>
  </si>
  <si>
    <t>-760841545</t>
  </si>
  <si>
    <t>https://podminky.urs.cz/item/CS_URS_2025_02/111251101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</si>
  <si>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</si>
  <si>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</si>
  <si>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527125635</t>
  </si>
  <si>
    <t>https://podminky.urs.cz/item/CS_URS_2025_02/113106123</t>
  </si>
  <si>
    <t>50,9*1,9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</si>
  <si>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</si>
  <si>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</si>
  <si>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599803878</t>
  </si>
  <si>
    <t>https://podminky.urs.cz/item/CS_URS_2025_02/113106171</t>
  </si>
  <si>
    <t>158,15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</si>
  <si>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</si>
  <si>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</si>
  <si>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-677841214</t>
  </si>
  <si>
    <t>https://podminky.urs.cz/item/CS_URS_2025_02/113107162</t>
  </si>
  <si>
    <t>50,9*0,9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</si>
  <si>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</si>
  <si>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</si>
  <si>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1374843922</t>
  </si>
  <si>
    <t>https://podminky.urs.cz/item/CS_URS_2025_02/113107163</t>
  </si>
  <si>
    <t>79,3 "pojížděný chodník"</t>
  </si>
  <si>
    <t>430,4 "vozovka"</t>
  </si>
  <si>
    <t>Součet</t>
  </si>
  <si>
    <t>113107182</t>
  </si>
  <si>
    <t>Odstranění podkladů nebo krytů strojně plochy jednotlivě přes 50 m2 do 200 m2 s přemístěním hmot na skládku na vzdálenost do 20 m nebo s naložením na dopravní prostředek živičných, o tl. vrstvy přes 50 do 100 mm</t>
  </si>
  <si>
    <t>780683408</t>
  </si>
  <si>
    <t>https://podminky.urs.cz/item/CS_URS_2025_02/113107182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</si>
  <si>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</si>
  <si>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</si>
  <si>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</si>
  <si>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-726002952</t>
  </si>
  <si>
    <t>https://podminky.urs.cz/item/CS_URS_2025_02/113202111</t>
  </si>
  <si>
    <t>58+33+4+48</t>
  </si>
  <si>
    <t>115101201</t>
  </si>
  <si>
    <t>Čerpání vody na dopravní výšku do 10 m s uvažovaným průměrným přítokem do 500 l/min</t>
  </si>
  <si>
    <t>hod</t>
  </si>
  <si>
    <t>2117579090</t>
  </si>
  <si>
    <t>https://podminky.urs.cz/item/CS_URS_2025_02/115101201</t>
  </si>
  <si>
    <t>(276,15+17,6+66,5)*0,2</t>
  </si>
  <si>
    <t>115101301</t>
  </si>
  <si>
    <t>Pohotovost záložní čerpací soupravy pro dopravní výšku do 10 m s uvažovaným průměrným přítokem do 500 l/min</t>
  </si>
  <si>
    <t>den</t>
  </si>
  <si>
    <t>2125744439</t>
  </si>
  <si>
    <t>https://podminky.urs.cz/item/CS_URS_2025_02/115101301</t>
  </si>
  <si>
    <t>72,05/8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</si>
  <si>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</si>
  <si>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</si>
  <si>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-2121376344</t>
  </si>
  <si>
    <t>https://podminky.urs.cz/item/CS_URS_2025_02/119001401</t>
  </si>
  <si>
    <t>22</t>
  </si>
  <si>
    <t>119001401ET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</si>
  <si>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azbestocementového, jmenovité světlosti DN do 200 mm</t>
  </si>
  <si>
    <t>-829953720</t>
  </si>
  <si>
    <t>https://podminky.urs.cz/item/CS_URS_2025_02/119001401ET</t>
  </si>
  <si>
    <t>119001411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</si>
  <si>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do 200 mm</t>
  </si>
  <si>
    <t>1765642085</t>
  </si>
  <si>
    <t>https://podminky.urs.cz/item/CS_URS_2025_02/119001411</t>
  </si>
  <si>
    <t>41*0,5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</si>
  <si>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</si>
  <si>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</si>
  <si>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-1519435925</t>
  </si>
  <si>
    <t>https://podminky.urs.cz/item/CS_URS_2025_02/119001412</t>
  </si>
  <si>
    <t>5*0,5</t>
  </si>
  <si>
    <t>14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</si>
  <si>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</si>
  <si>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</si>
  <si>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-187164681</t>
  </si>
  <si>
    <t>https://podminky.urs.cz/item/CS_URS_2025_02/119001421</t>
  </si>
  <si>
    <t>104</t>
  </si>
  <si>
    <t>15</t>
  </si>
  <si>
    <t>121151103</t>
  </si>
  <si>
    <t>Sejmutí ornice strojně při souvislé ploše do 100 m2, tl. vrstvy do 200 mm</t>
  </si>
  <si>
    <t>-68549056</t>
  </si>
  <si>
    <t>https://podminky.urs.cz/item/CS_URS_2025_02/121151103</t>
  </si>
  <si>
    <t>71,7*2,5+44*3,5</t>
  </si>
  <si>
    <t>16</t>
  </si>
  <si>
    <t>131151206</t>
  </si>
  <si>
    <t>Hloubení zapažených jam a zářezů strojně s urovnáním dna do předepsaného profilu a spádu v hornině třídy těžitelnosti I skupiny 1 a 2 přes 1 000 do 5 000 m3</t>
  </si>
  <si>
    <t>m3</t>
  </si>
  <si>
    <t>432122011</t>
  </si>
  <si>
    <t>https://podminky.urs.cz/item/CS_URS_2025_02/131151206</t>
  </si>
  <si>
    <t>0,8*2*24,14*0,5</t>
  </si>
  <si>
    <t>17</t>
  </si>
  <si>
    <t>131251206</t>
  </si>
  <si>
    <t>Hloubení zapažených jam a zářezů strojně s urovnáním dna do předepsaného profilu a spádu v hornině třídy těžitelnosti I skupiny 3 přes 1 000 do 5 000 m3</t>
  </si>
  <si>
    <t>2051558606</t>
  </si>
  <si>
    <t>https://podminky.urs.cz/item/CS_URS_2025_02/131251206</t>
  </si>
  <si>
    <t>0,8*2*24,14*0,3</t>
  </si>
  <si>
    <t>18</t>
  </si>
  <si>
    <t>131351206</t>
  </si>
  <si>
    <t>Hloubení zapažených jam a zářezů strojně s urovnáním dna do předepsaného profilu a spádu v hornině třídy těžitelnosti II skupiny 4 přes 1 000 do 5 000 m3</t>
  </si>
  <si>
    <t>1691952712</t>
  </si>
  <si>
    <t>https://podminky.urs.cz/item/CS_URS_2025_02/131351206</t>
  </si>
  <si>
    <t>0,8*2*24,14*0,2</t>
  </si>
  <si>
    <t>19</t>
  </si>
  <si>
    <t>132151256</t>
  </si>
  <si>
    <t>Hloubení nezapažených rýh šířky přes 800 do 2 000 mm strojně s urovnáním dna do předepsaného profilu a spádu v hornině třídy těžitelnosti I skupiny 1 a 2 přes 1 000 do 5 000 m3</t>
  </si>
  <si>
    <t>1216249671</t>
  </si>
  <si>
    <t>https://podminky.urs.cz/item/CS_URS_2025_02/132151256</t>
  </si>
  <si>
    <t>(71,7*1,6*1,3+44,0*2,4*2,3)*0,5</t>
  </si>
  <si>
    <t>132154206</t>
  </si>
  <si>
    <t>Hloubení zapažených rýh šířky přes 800 do 2 000 mm strojně s urovnáním dna do předepsaného profilu a spádu v hornině třídy těžitelnosti I skupiny 1 a 2 přes 1 000 do 5 000 m3</t>
  </si>
  <si>
    <t>-2089855285</t>
  </si>
  <si>
    <t>https://podminky.urs.cz/item/CS_URS_2025_02/132154206</t>
  </si>
  <si>
    <t>(430,4*2,4+(45,81+79,3)*1,6)*0,5</t>
  </si>
  <si>
    <t>132251256</t>
  </si>
  <si>
    <t>Hloubení nezapažených rýh šířky přes 800 do 2 000 mm strojně s urovnáním dna do předepsaného profilu a spádu v hornině třídy těžitelnosti I skupiny 3 přes 1 000 do 5 000 m3</t>
  </si>
  <si>
    <t>654372329</t>
  </si>
  <si>
    <t>https://podminky.urs.cz/item/CS_URS_2025_02/132251256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</si>
  <si>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</si>
  <si>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</si>
  <si>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-2111228217</t>
  </si>
  <si>
    <t>https://podminky.urs.cz/item/CS_URS_2025_02/132254206</t>
  </si>
  <si>
    <t>(430,4*2,4+(45,81+79,3)*1,6)*0,3</t>
  </si>
  <si>
    <t>23</t>
  </si>
  <si>
    <t>132351256</t>
  </si>
  <si>
    <t>Hloubení nezapažených rýh šířky přes 800 do 2 000 mm strojně s urovnáním dna do předepsaného profilu a spádu v hornině třídy těžitelnosti II skupiny 4 přes 1 000 do 5 000 m3</t>
  </si>
  <si>
    <t>-134282729</t>
  </si>
  <si>
    <t>https://podminky.urs.cz/item/CS_URS_2025_02/132351256</t>
  </si>
  <si>
    <t>(71,7*1,6*1,3+44,0*2,4*2,3)*0,2</t>
  </si>
  <si>
    <t>24</t>
  </si>
  <si>
    <t>132354206</t>
  </si>
  <si>
    <t>Hloubení zapažených rýh šířky přes 800 do 2 000 mm strojně s urovnáním dna do předepsaného profilu a spádu v hornině třídy těžitelnosti II skupiny 4 přes 1 000 do 5 000 m3</t>
  </si>
  <si>
    <t>-1122128177</t>
  </si>
  <si>
    <t>https://podminky.urs.cz/item/CS_URS_2025_02/132354206</t>
  </si>
  <si>
    <t>(430,4*2,4+(45,81+79,3)*1,6)*0,2</t>
  </si>
  <si>
    <t>25</t>
  </si>
  <si>
    <t>139001101</t>
  </si>
  <si>
    <t>Příplatek k cenám hloubených vykopávek za ztížení vykopávky v blízkosti podzemního vedení nebo výbušnin pro jakoukoliv třídu horniny</t>
  </si>
  <si>
    <t>1322148775</t>
  </si>
  <si>
    <t>https://podminky.urs.cz/item/CS_URS_2025_02/139001101</t>
  </si>
  <si>
    <t>248,64</t>
  </si>
  <si>
    <t>26</t>
  </si>
  <si>
    <t>151101101</t>
  </si>
  <si>
    <t>Zřízení pažení a rozepření stěn rýh pro podzemní vedení příložné pro jakoukoliv mezerovitost, hloubky do 2 m</t>
  </si>
  <si>
    <t>1893077355</t>
  </si>
  <si>
    <t>https://podminky.urs.cz/item/CS_URS_2025_02/151101101</t>
  </si>
  <si>
    <t>259,85*1,6*1,5</t>
  </si>
  <si>
    <t>27</t>
  </si>
  <si>
    <t>151101102</t>
  </si>
  <si>
    <t>Zřízení pažení a rozepření stěn rýh pro podzemní vedení příložné pro jakoukoliv mezerovitost, hloubky přes 2 do 4 m</t>
  </si>
  <si>
    <t>1445566184</t>
  </si>
  <si>
    <t>https://podminky.urs.cz/item/CS_URS_2025_02/151101102</t>
  </si>
  <si>
    <t>(281,15+22,6)*2,7*2+66,5*2,30*2</t>
  </si>
  <si>
    <t>28</t>
  </si>
  <si>
    <t>151101111</t>
  </si>
  <si>
    <t>Odstranění pažení a rozepření stěn rýh pro podzemní vedení s uložením materiálu na vzdálenost do 3 m od kraje výkopu příložné, hloubky do 2 m</t>
  </si>
  <si>
    <t>247473907</t>
  </si>
  <si>
    <t>https://podminky.urs.cz/item/CS_URS_2025_02/151101111</t>
  </si>
  <si>
    <t>29</t>
  </si>
  <si>
    <t>151101112</t>
  </si>
  <si>
    <t>Odstranění pažení a rozepření stěn rýh pro podzemní vedení s uložením materiálu na vzdálenost do 3 m od kraje výkopu příložné, hloubky přes 2 do 4 m</t>
  </si>
  <si>
    <t>-1767521442</t>
  </si>
  <si>
    <t>https://podminky.urs.cz/item/CS_URS_2025_02/151101112</t>
  </si>
  <si>
    <t>30</t>
  </si>
  <si>
    <t>151101201</t>
  </si>
  <si>
    <t>Zřízení pažení stěn výkopu bez rozepření nebo vzepření příložné, hloubky do 4 m</t>
  </si>
  <si>
    <t>-1857716014</t>
  </si>
  <si>
    <t>https://podminky.urs.cz/item/CS_URS_2025_02/151101201</t>
  </si>
  <si>
    <t>0,5*2*2*28,76</t>
  </si>
  <si>
    <t>31</t>
  </si>
  <si>
    <t>151101211</t>
  </si>
  <si>
    <t>Odstranění pažení stěn výkopu bez rozepření nebo vzepření s uložením pažin na vzdálenost do 3 m od okraje výkopu příložné, hloubky do 4 m</t>
  </si>
  <si>
    <t>-1090689468</t>
  </si>
  <si>
    <t>https://podminky.urs.cz/item/CS_URS_2025_02/151101211</t>
  </si>
  <si>
    <t>32</t>
  </si>
  <si>
    <t>151101301</t>
  </si>
  <si>
    <t>Zřízení rozepření zapažených stěn výkopů s potřebným přepažováním při pažení příložném, hloubky do 4 m</t>
  </si>
  <si>
    <t>1080671473</t>
  </si>
  <si>
    <t>https://podminky.urs.cz/item/CS_URS_2025_02/151101301</t>
  </si>
  <si>
    <t>2*2*28,76</t>
  </si>
  <si>
    <t>33</t>
  </si>
  <si>
    <t>151101311</t>
  </si>
  <si>
    <t>Odstranění rozepření stěn výkopů s uložením materiálu na vzdálenost do 3 m od okraje výkopu pažení příložného, hloubky do 4 m</t>
  </si>
  <si>
    <t>1149532471</t>
  </si>
  <si>
    <t>https://podminky.urs.cz/item/CS_URS_2025_02/151101311</t>
  </si>
  <si>
    <t>34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</si>
  <si>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</si>
  <si>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</si>
  <si>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-1330639086</t>
  </si>
  <si>
    <t>https://podminky.urs.cz/item/CS_URS_2025_02/162751117</t>
  </si>
  <si>
    <t>430,40*0,5 "výměna zeminy v aktivní zóně KOM"</t>
  </si>
  <si>
    <t>1,208*24,14+1*1*2,3*2+0,283*1,35*14 "šachty a UV"</t>
  </si>
  <si>
    <t>281,15*1,2*0,9+22,6*1,1*0,8+66,5*0,9*0,715+(129,55+62,6)*0,9*0,65+130,30*0,9*0,61 "potrubí"</t>
  </si>
  <si>
    <t>-332,755 "IV. třída těžitelnosti"</t>
  </si>
  <si>
    <t>35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</si>
  <si>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</si>
  <si>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</si>
  <si>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-2057903032</t>
  </si>
  <si>
    <t>https://podminky.urs.cz/item/CS_URS_2025_02/162751119</t>
  </si>
  <si>
    <t>471,82*10 'Přepočtené koeficientem množství</t>
  </si>
  <si>
    <t>36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</si>
  <si>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</si>
  <si>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</si>
  <si>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-1291451013</t>
  </si>
  <si>
    <t>https://podminky.urs.cz/item/CS_URS_2025_02/162751137</t>
  </si>
  <si>
    <t>332,755</t>
  </si>
  <si>
    <t>37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</si>
  <si>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</si>
  <si>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</si>
  <si>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-1035305969</t>
  </si>
  <si>
    <t>https://podminky.urs.cz/item/CS_URS_2025_02/162751139</t>
  </si>
  <si>
    <t>332,755*10 'Přepočtené koeficientem množství</t>
  </si>
  <si>
    <t>38</t>
  </si>
  <si>
    <t>167151111</t>
  </si>
  <si>
    <t>Nakládání, skládání a překládání neulehlého výkopku nebo sypaniny strojně nakládání, množství přes 100 m3, z hornin třídy těžitelnosti I, skupiny 1 až 3</t>
  </si>
  <si>
    <t>-294171791</t>
  </si>
  <si>
    <t>https://podminky.urs.cz/item/CS_URS_2025_02/167151111</t>
  </si>
  <si>
    <t>39</t>
  </si>
  <si>
    <t>167151112</t>
  </si>
  <si>
    <t>Nakládání, skládání a překládání neulehlého výkopku nebo sypaniny strojně nakládání, množství přes 100 m3, z hornin třídy těžitelnosti II, skupiny 4 a 5</t>
  </si>
  <si>
    <t>884769220</t>
  </si>
  <si>
    <t>https://podminky.urs.cz/item/CS_URS_2025_02/167151112</t>
  </si>
  <si>
    <t>40</t>
  </si>
  <si>
    <t>171201201</t>
  </si>
  <si>
    <t>Uložení sypaniny na skládky nebo meziskládky bez hutnění s upravením uložené sypaniny do předepsaného tvaru</t>
  </si>
  <si>
    <t>1937890571</t>
  </si>
  <si>
    <t>https://podminky.urs.cz/item/CS_URS_2025_02/171201201</t>
  </si>
  <si>
    <t>471,82+332,755</t>
  </si>
  <si>
    <t>41</t>
  </si>
  <si>
    <t>171201231</t>
  </si>
  <si>
    <t>Poplatek za uložení stavebního odpadu na recyklační skládce (skládkovné) zeminy a kamení zatříděného do Katalogu odpadů pod kódem 17 05 04</t>
  </si>
  <si>
    <t>t</t>
  </si>
  <si>
    <t>-1493701594</t>
  </si>
  <si>
    <t>https://podminky.urs.cz/item/CS_URS_2025_02/171201231</t>
  </si>
  <si>
    <t>804,575*2 'Přepočtené koeficientem množství</t>
  </si>
  <si>
    <t>42</t>
  </si>
  <si>
    <t>174101101</t>
  </si>
  <si>
    <t>Zásyp sypaninou z jakékoliv horniny strojně s uložením výkopku ve vrstvách se zhutněním jam, šachet, rýh nebo kolem objektů v těchto vykopávkách</t>
  </si>
  <si>
    <t>-1966123160</t>
  </si>
  <si>
    <t>https://podminky.urs.cz/item/CS_URS_2025_02/174101101</t>
  </si>
  <si>
    <t>430,4*0,5 "výměna zeminy v aktivní zóně MK"</t>
  </si>
  <si>
    <t>1663,776-804,575</t>
  </si>
  <si>
    <t>43</t>
  </si>
  <si>
    <t>M</t>
  </si>
  <si>
    <t>58331200</t>
  </si>
  <si>
    <t>štěrkopísek netříděný</t>
  </si>
  <si>
    <t>653223215</t>
  </si>
  <si>
    <t>Poznámka k položce:_x000D_
- vhodný materiál do aktivní zóny komunikace bez příměsi asfaltu (štěrkopísek, štěrkodrť, recyklované kamenivo apod.)_x000D_
- materiál bude odsouhlasen stavebníkem a správcem komunikace_x000D_
- množství v závislosti na kvalitě zemin z výkopu - možnost využití v aktivní zóně kom. (bude fakturováno dle skutečnosti)</t>
  </si>
  <si>
    <t>215,2</t>
  </si>
  <si>
    <t>215,2*2 'Přepočtené koeficientem množství</t>
  </si>
  <si>
    <t>44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</si>
  <si>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</si>
  <si>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</si>
  <si>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-546663816</t>
  </si>
  <si>
    <t>https://podminky.urs.cz/item/CS_URS_2025_02/175151101</t>
  </si>
  <si>
    <t>281,15*(1,2*0,8-0,196)+22,6*(1,1*0,7-0,126)+66,5*(0,9*0,615-0,071)+130,30*(0,9*0,46-0,02)+(129,55+62,6)*(0,9*0,5-0,031) "obsyp potrubí"</t>
  </si>
  <si>
    <t>(1*1-0,283)*2,3*2 "obsyp PP šachet"</t>
  </si>
  <si>
    <t>45</t>
  </si>
  <si>
    <t>58337302</t>
  </si>
  <si>
    <t>štěrkopísek frakce 0/16</t>
  </si>
  <si>
    <t>-1642378427</t>
  </si>
  <si>
    <t>396,586*2 'Přepočtené koeficientem množství</t>
  </si>
  <si>
    <t>46</t>
  </si>
  <si>
    <t>181351003</t>
  </si>
  <si>
    <t>Rozprostření a urovnání ornice v rovině nebo ve svahu sklonu do 1:5 strojně při souvislé ploše do 100 m2, tl. vrstvy do 200 mm</t>
  </si>
  <si>
    <t>-1349079091</t>
  </si>
  <si>
    <t>https://podminky.urs.cz/item/CS_URS_2025_02/181351003</t>
  </si>
  <si>
    <t>47</t>
  </si>
  <si>
    <t>181411121</t>
  </si>
  <si>
    <t>Založení trávníku na půdě předem připravené plochy do 1000 m2 výsevem včetně utažení lučního v rovině nebo na svahu do 1:5</t>
  </si>
  <si>
    <t>1709156903</t>
  </si>
  <si>
    <t>https://podminky.urs.cz/item/CS_URS_2025_02/181411121</t>
  </si>
  <si>
    <t>48</t>
  </si>
  <si>
    <t>00572100</t>
  </si>
  <si>
    <t>osivo jetelotráva intenzivní víceletá</t>
  </si>
  <si>
    <t>kg</t>
  </si>
  <si>
    <t>-1718197905</t>
  </si>
  <si>
    <t>333,25*0,02 'Přepočtené koeficientem množství</t>
  </si>
  <si>
    <t>49</t>
  </si>
  <si>
    <t>184818231</t>
  </si>
  <si>
    <t>Ochrana kmene bedněním před poškozením stavebním provozem zřízení včetně odstranění výšky bednění do 2 m průměru kmene do 300 mm</t>
  </si>
  <si>
    <t>-326952795</t>
  </si>
  <si>
    <t>https://podminky.urs.cz/item/CS_URS_2025_02/184818231</t>
  </si>
  <si>
    <t>50</t>
  </si>
  <si>
    <t>184818233</t>
  </si>
  <si>
    <t>Ochrana kmene bedněním před poškozením stavebním provozem zřízení včetně odstranění výšky bednění do 2 m průměru kmene přes 500 do 700 mm</t>
  </si>
  <si>
    <t>2081171556</t>
  </si>
  <si>
    <t>https://podminky.urs.cz/item/CS_URS_2025_02/184818233</t>
  </si>
  <si>
    <t>Zakládání</t>
  </si>
  <si>
    <t>51</t>
  </si>
  <si>
    <t>212752101</t>
  </si>
  <si>
    <t>Trativody z drenážních trubek pro liniové stavby a komunikace se zřízením štěrkového lože pod trubky a s jejich obsypem v otevřeném výkopu trubka korugovaná sendvičová PE-HD SN 4 celoperforovaná 360° DN 100</t>
  </si>
  <si>
    <t>2023527962</t>
  </si>
  <si>
    <t>https://podminky.urs.cz/item/CS_URS_2025_02/212752101</t>
  </si>
  <si>
    <t>Poznámka k položce:_x000D_
- bude fakturováno dle skutečnosti</t>
  </si>
  <si>
    <t>(276,15+66,50)*0,5 "předpoklad 50% délky výkopu"</t>
  </si>
  <si>
    <t>Svislé a kompletní konstrukce</t>
  </si>
  <si>
    <t>52</t>
  </si>
  <si>
    <t>358315114</t>
  </si>
  <si>
    <t>Bourání stoky kompletní nebo vybourání otvorů průřezové plochy do 4 m2 ve stokách ze zdiva z prostého betonu</t>
  </si>
  <si>
    <t>-153445671</t>
  </si>
  <si>
    <t>https://podminky.urs.cz/item/CS_URS_2025_02/358315114</t>
  </si>
  <si>
    <t>0,6*14</t>
  </si>
  <si>
    <t>53</t>
  </si>
  <si>
    <t>358325114</t>
  </si>
  <si>
    <t>Bourání stoky kompletní nebo vybourání otvorů průřezové plochy do 4 m2 ve stokách ze zdiva z železobetonu</t>
  </si>
  <si>
    <t>-1041069621</t>
  </si>
  <si>
    <t>https://podminky.urs.cz/item/CS_URS_2025_02/358325114</t>
  </si>
  <si>
    <t>1,2*7</t>
  </si>
  <si>
    <t>54</t>
  </si>
  <si>
    <t>359901111</t>
  </si>
  <si>
    <t>Vyčištění stok jakékoliv výšky</t>
  </si>
  <si>
    <t>-926238268</t>
  </si>
  <si>
    <t>https://podminky.urs.cz/item/CS_URS_2025_02/359901111</t>
  </si>
  <si>
    <t>281,15+22,6+66,5+130,30+129,55+62,6</t>
  </si>
  <si>
    <t>140 "stávající kanalizace"</t>
  </si>
  <si>
    <t>55</t>
  </si>
  <si>
    <t>359901211</t>
  </si>
  <si>
    <t>Monitoring stok (kamerový systém) jakékoli výšky nová kanalizace</t>
  </si>
  <si>
    <t>-1055850947</t>
  </si>
  <si>
    <t>https://podminky.urs.cz/item/CS_URS_2025_02/359901211</t>
  </si>
  <si>
    <t>692,7</t>
  </si>
  <si>
    <t>56</t>
  </si>
  <si>
    <t>359901212</t>
  </si>
  <si>
    <t>Monitoring stok (kamerový systém) jakékoli výšky stávající kanalizace</t>
  </si>
  <si>
    <t>1976887595</t>
  </si>
  <si>
    <t>https://podminky.urs.cz/item/CS_URS_2025_02/359901212</t>
  </si>
  <si>
    <t>Vodorovné konstrukce</t>
  </si>
  <si>
    <t>57</t>
  </si>
  <si>
    <t>451573111</t>
  </si>
  <si>
    <t>Lože pod potrubí, stoky a drobné objekty v otevřeném výkopu z písku a štěrkopísku do 63 mm</t>
  </si>
  <si>
    <t>-516179594</t>
  </si>
  <si>
    <t>https://podminky.urs.cz/item/CS_URS_2025_02/451573111</t>
  </si>
  <si>
    <t>281,15*1,2*0,1+22,6*1,1*0,1+66,5*0,9*0,1+(130,30+129,55+62,6)*0,9*0,15</t>
  </si>
  <si>
    <t>58</t>
  </si>
  <si>
    <t>452112111</t>
  </si>
  <si>
    <t>Osazení betonových dílců prstenců nebo rámů pod poklopy a mříže na sucho, výšky do 100 mm</t>
  </si>
  <si>
    <t>-607163147</t>
  </si>
  <si>
    <t>https://podminky.urs.cz/item/CS_URS_2025_02/452112111</t>
  </si>
  <si>
    <t>9+4+1+1</t>
  </si>
  <si>
    <t>59</t>
  </si>
  <si>
    <t>59224187</t>
  </si>
  <si>
    <t>prstenec šachtový vyrovnávací betonový 625x120x100mm</t>
  </si>
  <si>
    <t>1951061824</t>
  </si>
  <si>
    <t>9*1,01 'Přepočtené koeficientem množství</t>
  </si>
  <si>
    <t>60</t>
  </si>
  <si>
    <t>59224176</t>
  </si>
  <si>
    <t>prstenec šachtový vyrovnávací betonový 625x120x80mm</t>
  </si>
  <si>
    <t>1770810786</t>
  </si>
  <si>
    <t>4*1,01 'Přepočtené koeficientem množství</t>
  </si>
  <si>
    <t>61</t>
  </si>
  <si>
    <t>59224185</t>
  </si>
  <si>
    <t>prstenec šachtový vyrovnávací betonový 625x120x60mm</t>
  </si>
  <si>
    <t>-932398574</t>
  </si>
  <si>
    <t>1*1,01 'Přepočtené koeficientem množství</t>
  </si>
  <si>
    <t>62</t>
  </si>
  <si>
    <t>59224184</t>
  </si>
  <si>
    <t>prstenec šachtový vyrovnávací betonový 625x120x40mm</t>
  </si>
  <si>
    <t>-2106160885</t>
  </si>
  <si>
    <t>63</t>
  </si>
  <si>
    <t>452112121</t>
  </si>
  <si>
    <t>Osazení betonových dílců prstenců nebo rámů pod poklopy a mříže na sucho, výšky přes 100 do 200 mm</t>
  </si>
  <si>
    <t>-306496466</t>
  </si>
  <si>
    <t>https://podminky.urs.cz/item/CS_URS_2025_02/452112121</t>
  </si>
  <si>
    <t>64</t>
  </si>
  <si>
    <t>59224188</t>
  </si>
  <si>
    <t>prstenec šachtový vyrovnávací betonový 625x120x120mm</t>
  </si>
  <si>
    <t>-118936471</t>
  </si>
  <si>
    <t>8*1,01 'Přepočtené koeficientem množství</t>
  </si>
  <si>
    <t>65</t>
  </si>
  <si>
    <t>452321131</t>
  </si>
  <si>
    <t>Podkladní a zajišťovací konstrukce z betonu železového v otevřeném výkopu bez zvýšených nároků na prostředí desky pod potrubí, stoky a drobné objekty z betonu tř. C 12/15</t>
  </si>
  <si>
    <t>1291727392</t>
  </si>
  <si>
    <t>https://podminky.urs.cz/item/CS_URS_2025_02/452321131</t>
  </si>
  <si>
    <t>1,5*1,5*0,15*10+2,0*2,0*0,15*1</t>
  </si>
  <si>
    <t>66</t>
  </si>
  <si>
    <t>452351111</t>
  </si>
  <si>
    <t>Bednění podkladních a zajišťovacích konstrukcí v otevřeném výkopu desek nebo sedlových loží pod potrubí, stoky a drobné objekty zřízení</t>
  </si>
  <si>
    <t>-280372039</t>
  </si>
  <si>
    <t>https://podminky.urs.cz/item/CS_URS_2025_02/452351111</t>
  </si>
  <si>
    <t>1,5*0,15*4*10+2*0,15*4*1</t>
  </si>
  <si>
    <t>67</t>
  </si>
  <si>
    <t>452351112</t>
  </si>
  <si>
    <t>Bednění podkladních a zajišťovacích konstrukcí v otevřeném výkopu desek nebo sedlových loží pod potrubí, stoky a drobné objekty odstranění</t>
  </si>
  <si>
    <t>-1756216374</t>
  </si>
  <si>
    <t>https://podminky.urs.cz/item/CS_URS_2025_02/452351112</t>
  </si>
  <si>
    <t>68</t>
  </si>
  <si>
    <t>452368211</t>
  </si>
  <si>
    <t>Výztuž podkladních desek, bloků nebo pražců v otevřeném výkopu ze svařovaných sítí typu Kari</t>
  </si>
  <si>
    <t>-228103593</t>
  </si>
  <si>
    <t>https://podminky.urs.cz/item/CS_URS_2025_02/452368211</t>
  </si>
  <si>
    <t>(1,5*1,5*10+2*2*1)*2,105/1000</t>
  </si>
  <si>
    <t>0,056*1,05 'Přepočtené koeficientem množství</t>
  </si>
  <si>
    <t>Komunikace pozemní</t>
  </si>
  <si>
    <t>69</t>
  </si>
  <si>
    <t>564851111</t>
  </si>
  <si>
    <t>Podklad ze štěrkodrti ŠD s rozprostřením a zhutněním plochy přes 100 m2, po zhutnění tl. 150 mm</t>
  </si>
  <si>
    <t>665529309</t>
  </si>
  <si>
    <t>https://podminky.urs.cz/item/CS_URS_2025_02/564851111</t>
  </si>
  <si>
    <t>430,4*2 "vozovka"</t>
  </si>
  <si>
    <t>50,9 "chodník"</t>
  </si>
  <si>
    <t>70</t>
  </si>
  <si>
    <t>564871111</t>
  </si>
  <si>
    <t>Podklad ze štěrkodrti ŠD s rozprostřením a zhutněním plochy přes 100 m2, po zhutnění tl. 250 mm</t>
  </si>
  <si>
    <t>-1903039568</t>
  </si>
  <si>
    <t>https://podminky.urs.cz/item/CS_URS_2025_02/564871111</t>
  </si>
  <si>
    <t>71</t>
  </si>
  <si>
    <t>565155101</t>
  </si>
  <si>
    <t>Asfaltový beton vrstva podkladní ACP 16 z nemodifikovaného asfaltu s rozprostřením a zhutněním ACP 16 S v pruhu šířky do 1,5 m, po zhutnění tl. 70 mm</t>
  </si>
  <si>
    <t>1174257455</t>
  </si>
  <si>
    <t>https://podminky.urs.cz/item/CS_URS_2025_02/565155101</t>
  </si>
  <si>
    <t>72</t>
  </si>
  <si>
    <t>573111111</t>
  </si>
  <si>
    <t>Postřik infiltrační PI z asfaltu silničního s posypem kamenivem, v množství 0,60 kg/m2</t>
  </si>
  <si>
    <t>620162067</t>
  </si>
  <si>
    <t>https://podminky.urs.cz/item/CS_URS_2025_02/573111111</t>
  </si>
  <si>
    <t>73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</si>
  <si>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</si>
  <si>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</si>
  <si>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376531996</t>
  </si>
  <si>
    <t>https://podminky.urs.cz/item/CS_URS_2025_02/596211110</t>
  </si>
  <si>
    <t>74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</si>
  <si>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</si>
  <si>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</si>
  <si>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489780546</t>
  </si>
  <si>
    <t>https://podminky.urs.cz/item/CS_URS_2025_02/596212210</t>
  </si>
  <si>
    <t>Trubní vedení</t>
  </si>
  <si>
    <t>75</t>
  </si>
  <si>
    <t>721110974R</t>
  </si>
  <si>
    <t>Opravy odpadního potrubí kameninového, betonového nebo železobetonového krácení trub DN 200</t>
  </si>
  <si>
    <t>644281321</t>
  </si>
  <si>
    <t>76</t>
  </si>
  <si>
    <t>721110976R4</t>
  </si>
  <si>
    <t>Opravy odpadního potrubí kameninového, betonového nebo železobetonového krácení trub DN 400</t>
  </si>
  <si>
    <t>2131225980</t>
  </si>
  <si>
    <t>77</t>
  </si>
  <si>
    <t>721170979R5</t>
  </si>
  <si>
    <t>Opravy odpadního potrubí kameninového, betonového nebo železobetonového krácení trub DN 500</t>
  </si>
  <si>
    <t>81732917</t>
  </si>
  <si>
    <t>78</t>
  </si>
  <si>
    <t>810351811</t>
  </si>
  <si>
    <t>Bourání stávajícího potrubí z betonu v otevřeném výkopu DN do 200</t>
  </si>
  <si>
    <t>1708648613</t>
  </si>
  <si>
    <t>https://podminky.urs.cz/item/CS_URS_2025_02/810351811</t>
  </si>
  <si>
    <t>130,30+129,55+62,60</t>
  </si>
  <si>
    <t>79</t>
  </si>
  <si>
    <t>810391811</t>
  </si>
  <si>
    <t>Bourání stávajícího potrubí z betonu v otevřeném výkopu DN přes 200 do 400</t>
  </si>
  <si>
    <t>1729346504</t>
  </si>
  <si>
    <t>https://podminky.urs.cz/item/CS_URS_2025_02/810391811</t>
  </si>
  <si>
    <t>66,5</t>
  </si>
  <si>
    <t>80</t>
  </si>
  <si>
    <t>820391811</t>
  </si>
  <si>
    <t>Bourání stávajícího potrubí ze železobetonu v otevřeném výkopu DN přes 200 do 400</t>
  </si>
  <si>
    <t>97957027</t>
  </si>
  <si>
    <t>https://podminky.urs.cz/item/CS_URS_2025_02/820391811</t>
  </si>
  <si>
    <t>22,6+96,0</t>
  </si>
  <si>
    <t>81</t>
  </si>
  <si>
    <t>820441811</t>
  </si>
  <si>
    <t>Bourání stávajícího potrubí ze železobetonu v otevřeném výkopu DN přes 400 do 600</t>
  </si>
  <si>
    <t>197433212</t>
  </si>
  <si>
    <t>https://podminky.urs.cz/item/CS_URS_2025_02/820441811</t>
  </si>
  <si>
    <t>82</t>
  </si>
  <si>
    <t>871313121</t>
  </si>
  <si>
    <t>Montáž kanalizačního potrubí z tvrdého PVC-U hladkého plnostěnného tuhost SN 8 DN 160</t>
  </si>
  <si>
    <t>1186671753</t>
  </si>
  <si>
    <t>https://podminky.urs.cz/item/CS_URS_2025_02/871313121</t>
  </si>
  <si>
    <t>130,3</t>
  </si>
  <si>
    <t>83</t>
  </si>
  <si>
    <t>28611165</t>
  </si>
  <si>
    <t>trubka kanalizační PVC-U plnostěnná jednovrstvá DN 160x3000mm SN8</t>
  </si>
  <si>
    <t>1833531445</t>
  </si>
  <si>
    <t>130,3*1,03 'Přepočtené koeficientem množství</t>
  </si>
  <si>
    <t>84</t>
  </si>
  <si>
    <t>871353121</t>
  </si>
  <si>
    <t>Montáž kanalizačního potrubí z tvrdého PVC-U hladkého plnostěnného tuhost SN 8 DN 200</t>
  </si>
  <si>
    <t>1263005500</t>
  </si>
  <si>
    <t>https://podminky.urs.cz/item/CS_URS_2025_02/871353121</t>
  </si>
  <si>
    <t>129,55+62,6+14*0,5</t>
  </si>
  <si>
    <t>85</t>
  </si>
  <si>
    <t>28611168</t>
  </si>
  <si>
    <t>trubka kanalizační PVC-U plnostěnná jednovrstvá DN 200x3000mm SN8</t>
  </si>
  <si>
    <t>-2031208584</t>
  </si>
  <si>
    <t>199,15*1,015 'Přepočtené koeficientem množství</t>
  </si>
  <si>
    <t>86</t>
  </si>
  <si>
    <t>871373123</t>
  </si>
  <si>
    <t>Montáž kanalizačního potrubí z tvrdého PVC-U hladkého plnostěnného tuhost SN 12 DN 315</t>
  </si>
  <si>
    <t>536405268</t>
  </si>
  <si>
    <t>https://podminky.urs.cz/item/CS_URS_2025_02/871373123</t>
  </si>
  <si>
    <t>87</t>
  </si>
  <si>
    <t>28611109</t>
  </si>
  <si>
    <t>trubka kanalizační PVC-U plnostěnná jednovrstvá s rázovou odolností DN 315x6000mm SN12</t>
  </si>
  <si>
    <t>-1672405975</t>
  </si>
  <si>
    <t>66,5*1,03 'Přepočtené koeficientem množství</t>
  </si>
  <si>
    <t>88</t>
  </si>
  <si>
    <t>871393123</t>
  </si>
  <si>
    <t>Montáž kanalizačního potrubí z tvrdého PVC-U hladkého plnostěnného tuhost SN 12 DN 400</t>
  </si>
  <si>
    <t>1424859078</t>
  </si>
  <si>
    <t>https://podminky.urs.cz/item/CS_URS_2025_02/871393123</t>
  </si>
  <si>
    <t>17,6+5+1</t>
  </si>
  <si>
    <t>89</t>
  </si>
  <si>
    <t>28611110</t>
  </si>
  <si>
    <t>trubka kanalizační PVC-U plnostěnná jednovrstvá s rázovou odolností DN 400x6000mm SN12</t>
  </si>
  <si>
    <t>-1819129747</t>
  </si>
  <si>
    <t>23,6*1,03 'Přepočtené koeficientem množství</t>
  </si>
  <si>
    <t>90</t>
  </si>
  <si>
    <t>871423123</t>
  </si>
  <si>
    <t>Montáž kanalizačního potrubí z tvrdého PVC-U hladkého plnostěnného tuhost SN 12 DN 500</t>
  </si>
  <si>
    <t>-492180440</t>
  </si>
  <si>
    <t>https://podminky.urs.cz/item/CS_URS_2025_02/871423123</t>
  </si>
  <si>
    <t>276,15+5,00</t>
  </si>
  <si>
    <t>91</t>
  </si>
  <si>
    <t>28611111</t>
  </si>
  <si>
    <t>trubka kanalizační PVC-U plnostěnná jednovrstvá s rázovou odolností DN 500x6000mm SN12</t>
  </si>
  <si>
    <t>-95459291</t>
  </si>
  <si>
    <t>281,15*1,03 'Přepočtené koeficientem množství</t>
  </si>
  <si>
    <t>92</t>
  </si>
  <si>
    <t>877310310</t>
  </si>
  <si>
    <t>Montáž tvarovek na kanalizačním plastovém potrubí z PP nebo PVC-U hladkého plnostěnného kolen, víček nebo hrdlových uzávěrů DN 150</t>
  </si>
  <si>
    <t>-968799990</t>
  </si>
  <si>
    <t>https://podminky.urs.cz/item/CS_URS_2025_02/877310310</t>
  </si>
  <si>
    <t>17*(1+1)</t>
  </si>
  <si>
    <t>93</t>
  </si>
  <si>
    <t>28611359</t>
  </si>
  <si>
    <t>koleno kanalizační PVC KG 160x15°</t>
  </si>
  <si>
    <t>-1012750804</t>
  </si>
  <si>
    <t>17*1,01 'Přepočtené koeficientem množství</t>
  </si>
  <si>
    <t>94</t>
  </si>
  <si>
    <t>28611361</t>
  </si>
  <si>
    <t>koleno kanalizační PVC KG 160x45°</t>
  </si>
  <si>
    <t>790706778</t>
  </si>
  <si>
    <t>95</t>
  </si>
  <si>
    <t>877310330</t>
  </si>
  <si>
    <t>Montáž tvarovek na kanalizačním plastovém potrubí z PP nebo PVC-U hladkého plnostěnného spojek nebo redukcí DN 150</t>
  </si>
  <si>
    <t>-1649482285</t>
  </si>
  <si>
    <t>https://podminky.urs.cz/item/CS_URS_2025_02/877310330</t>
  </si>
  <si>
    <t>96</t>
  </si>
  <si>
    <t>XSSPOJ150</t>
  </si>
  <si>
    <t>pružná spojka pro kanalizaci ze syntetické pryže pro napojení potrubí DN150</t>
  </si>
  <si>
    <t>-1201023998</t>
  </si>
  <si>
    <t>Poznámka k položce:_x000D_
Materiál: syntetická pryž EPDM/SBR_x000D_
               nerez ocel AISI 304 (1.4301)_x000D_
- skutečný rozměr stávajícího potrubí musí být ověřen při stavbě ve výkopu_x000D_
- předpokládá se použití přechodové spojky pro spojování odlišných typů a rozměrů trubek_x000D_
- v případě potřeby včetně vyrovnávacích kroužků pro napojení trubek z různých materiálů a různých vnějších průmerů</t>
  </si>
  <si>
    <t>20*1,01 'Přepočtené koeficientem množství</t>
  </si>
  <si>
    <t>97</t>
  </si>
  <si>
    <t>877350310</t>
  </si>
  <si>
    <t>Montáž tvarovek na kanalizačním plastovém potrubí z PP nebo PVC-U hladkého plnostěnného kolen, víček nebo hrdlových uzávěrů DN 200</t>
  </si>
  <si>
    <t>1589647909</t>
  </si>
  <si>
    <t>https://podminky.urs.cz/item/CS_URS_2025_02/877350310</t>
  </si>
  <si>
    <t>18*2+14*1</t>
  </si>
  <si>
    <t>98</t>
  </si>
  <si>
    <t>28611364</t>
  </si>
  <si>
    <t>koleno kanalizační PVC KG 200x15°</t>
  </si>
  <si>
    <t>405846857</t>
  </si>
  <si>
    <t>18*1,01 'Přepočtené koeficientem množství</t>
  </si>
  <si>
    <t>99</t>
  </si>
  <si>
    <t>28611366</t>
  </si>
  <si>
    <t>koleno kanalizační PVC KG 200x45°</t>
  </si>
  <si>
    <t>678673164</t>
  </si>
  <si>
    <t>32*1,01 'Přepočtené koeficientem množství</t>
  </si>
  <si>
    <t>100</t>
  </si>
  <si>
    <t>877350320</t>
  </si>
  <si>
    <t>Montáž tvarovek na kanalizačním plastovém potrubí z PP nebo PVC-U hladkého plnostěnného odboček DN 200</t>
  </si>
  <si>
    <t>-1690494046</t>
  </si>
  <si>
    <t>https://podminky.urs.cz/item/CS_URS_2025_02/877350320</t>
  </si>
  <si>
    <t>101</t>
  </si>
  <si>
    <t>28611918</t>
  </si>
  <si>
    <t>odbočka kanalizační plastová s hrdlem KG 200/160/45°</t>
  </si>
  <si>
    <t>1483507811</t>
  </si>
  <si>
    <t>102</t>
  </si>
  <si>
    <t>877350330</t>
  </si>
  <si>
    <t>Montáž tvarovek na kanalizačním plastovém potrubí z PP nebo PVC-U hladkého plnostěnného spojek nebo redukcí DN 200</t>
  </si>
  <si>
    <t>-1409876989</t>
  </si>
  <si>
    <t>https://podminky.urs.cz/item/CS_URS_2025_02/877350330</t>
  </si>
  <si>
    <t>21+1</t>
  </si>
  <si>
    <t>103</t>
  </si>
  <si>
    <t>XSSPOJ200</t>
  </si>
  <si>
    <t>pružná spojka pro kanalizaci ze syntetické pryže pro napojení potrubí DN200</t>
  </si>
  <si>
    <t>206764063</t>
  </si>
  <si>
    <t xml:space="preserve">Poznámka k položce:_x000D_
Materiál: syntetická pryž EPDM/SBR_x000D_
               nerez ocel AISI 304 (1.4301)_x000D_
- skutečný rozměr stávajícího potrubí musí být ověřen při stavbě ve výkopu_x000D_
- předpoklad použití spojky pro spojování odlišných typů a rozměrů trubek </t>
  </si>
  <si>
    <t>21*1,01 'Přepočtené koeficientem množství</t>
  </si>
  <si>
    <t>28651257</t>
  </si>
  <si>
    <t>redukce kanalizační PVC 300/150</t>
  </si>
  <si>
    <t>-463986451</t>
  </si>
  <si>
    <t>105</t>
  </si>
  <si>
    <t>877370320</t>
  </si>
  <si>
    <t>Montáž tvarovek na kanalizačním plastovém potrubí z PP nebo PVC-U hladkého plnostěnného odboček DN 300</t>
  </si>
  <si>
    <t>-619108114</t>
  </si>
  <si>
    <t>https://podminky.urs.cz/item/CS_URS_2025_02/877370320</t>
  </si>
  <si>
    <t>2+3</t>
  </si>
  <si>
    <t>106</t>
  </si>
  <si>
    <t>28651038</t>
  </si>
  <si>
    <t>odbočka kanalizační PVC-U plnostěnná s rázovou odolností DN 315/200/45°</t>
  </si>
  <si>
    <t>1257585713</t>
  </si>
  <si>
    <t>3*1,01 'Přepočtené koeficientem množství</t>
  </si>
  <si>
    <t>107</t>
  </si>
  <si>
    <t>28651037</t>
  </si>
  <si>
    <t>odbočka kanalizační PVC-U plnostěnná s rázovou odolností DN 315/160/45°</t>
  </si>
  <si>
    <t>-149425004</t>
  </si>
  <si>
    <t>2*1,01 'Přepočtené koeficientem množství</t>
  </si>
  <si>
    <t>108</t>
  </si>
  <si>
    <t>877390310</t>
  </si>
  <si>
    <t>Montáž tvarovek na kanalizačním plastovém potrubí z PP nebo PVC-U hladkého plnostěnného kolen, víček nebo hrdlových uzávěrů DN 400</t>
  </si>
  <si>
    <t>-2015006932</t>
  </si>
  <si>
    <t>https://podminky.urs.cz/item/CS_URS_2025_02/877390310</t>
  </si>
  <si>
    <t>109</t>
  </si>
  <si>
    <t>28611379</t>
  </si>
  <si>
    <t>koleno kanalizační PVC KG 400x45°</t>
  </si>
  <si>
    <t>1207946473</t>
  </si>
  <si>
    <t>Poznámka k položce:_x000D_
- provizorní propoj na etapu II.</t>
  </si>
  <si>
    <t>110</t>
  </si>
  <si>
    <t>877390320</t>
  </si>
  <si>
    <t>Montáž tvarovek na kanalizačním plastovém potrubí z PP nebo PVC-U hladkého plnostěnného odboček DN 400</t>
  </si>
  <si>
    <t>1519565084</t>
  </si>
  <si>
    <t>https://podminky.urs.cz/item/CS_URS_2025_02/877390320</t>
  </si>
  <si>
    <t>111</t>
  </si>
  <si>
    <t>28651042</t>
  </si>
  <si>
    <t>odbočka kanalizační PVC-U plnostěnná s rázovou odolností DN 400/200/45°</t>
  </si>
  <si>
    <t>-166410466</t>
  </si>
  <si>
    <t>112</t>
  </si>
  <si>
    <t>877390330</t>
  </si>
  <si>
    <t>Montáž tvarovek na kanalizačním plastovém potrubí z PP nebo PVC-U hladkého plnostěnného spojek nebo redukcí DN 400</t>
  </si>
  <si>
    <t>-2050629309</t>
  </si>
  <si>
    <t>https://podminky.urs.cz/item/CS_URS_2025_02/877390330</t>
  </si>
  <si>
    <t>113</t>
  </si>
  <si>
    <t>XSSPOJ400</t>
  </si>
  <si>
    <t>pružná spojka pro kanalizaci ze syntetické pryže pro napojení potrubí DN400</t>
  </si>
  <si>
    <t>580136586</t>
  </si>
  <si>
    <t>Poznámka k položce:_x000D_
Materiál: syntetická pryž EPDM/SBR_x000D_
               nerez ocel AISI 304 (1.4301)_x000D_
- skutečný rozměr stávajícího potrubí musí být ověřen při stavbě ve výkopu_x000D_
- včetně vyrovnávacích kroužků pro napojení trubek z různých materiálů a různých vnějších průmerů_x000D_
_x000D_
1x provizorní propoj na etapu II.</t>
  </si>
  <si>
    <t>114</t>
  </si>
  <si>
    <t>877420320R</t>
  </si>
  <si>
    <t xml:space="preserve">Montáž navrtávacích sedel na kanalizačním potrubí z PP nebo tvrdého PVC trub hladkých plnostěnných DN 500 </t>
  </si>
  <si>
    <t>1468750521</t>
  </si>
  <si>
    <t>15+15+11</t>
  </si>
  <si>
    <t>115</t>
  </si>
  <si>
    <t>XSNAVRTSEDL5</t>
  </si>
  <si>
    <t>navrtávací sedlo pro připojení přípojky PVC KG DN150 na hlavní stoku z trub PVC DN500</t>
  </si>
  <si>
    <t>-1084033844</t>
  </si>
  <si>
    <t>15*1,01 'Přepočtené koeficientem množství</t>
  </si>
  <si>
    <t>116</t>
  </si>
  <si>
    <t>XSNAVRTSEDL2005</t>
  </si>
  <si>
    <t>navrtávací sedlo pro připojení přípojky PVC KG DN200 na hlavní stoku z trub PVC DN500</t>
  </si>
  <si>
    <t>-515693862</t>
  </si>
  <si>
    <t>26*1,01 'Přepočtené koeficientem množství</t>
  </si>
  <si>
    <t>117</t>
  </si>
  <si>
    <t>877420330</t>
  </si>
  <si>
    <t>Montáž tvarovek na kanalizačním plastovém potrubí z PP nebo PVC-U hladkého plnostěnného spojek nebo redukcí DN 500</t>
  </si>
  <si>
    <t>-1294295397</t>
  </si>
  <si>
    <t>https://podminky.urs.cz/item/CS_URS_2025_02/877420330</t>
  </si>
  <si>
    <t>118</t>
  </si>
  <si>
    <t>XSSPOJ500</t>
  </si>
  <si>
    <t>pružná spojka pro kanalizaci ze syntetické pryže pro napojení potrubí DN500</t>
  </si>
  <si>
    <t>-1839215070</t>
  </si>
  <si>
    <t xml:space="preserve">Poznámka k položce:_x000D_
Materiál: syntetická pryž EPDM/SBR_x000D_
               nerez ocel AISI 304 (1.4301)_x000D_
- skutečný rozměr stávajícího potrubí musí být ověřen při stavbě ve výkopu_x000D_
- včetně vyrovnávacích kroužků pro napojení trubek z různých materiálů a různých vnějších průměrů_x000D_
_x000D_
</t>
  </si>
  <si>
    <t>119</t>
  </si>
  <si>
    <t>28651259</t>
  </si>
  <si>
    <t>redukce kanalizační PVC 500/400</t>
  </si>
  <si>
    <t>-220780440</t>
  </si>
  <si>
    <t>120</t>
  </si>
  <si>
    <t>894118001</t>
  </si>
  <si>
    <t>Šachty kanalizační zděné Příplatek k cenám za každých dalších 0,60 m výšky vstupu</t>
  </si>
  <si>
    <t>-1069667073</t>
  </si>
  <si>
    <t>https://podminky.urs.cz/item/CS_URS_2025_02/894118001</t>
  </si>
  <si>
    <t>121</t>
  </si>
  <si>
    <t>894411121</t>
  </si>
  <si>
    <t>Zřízení šachet kanalizačních z betonových dílců výšky vstupu do 1,50 m s obložením dna betonem tř. C 25/30, na potrubí DN přes 200 do 300</t>
  </si>
  <si>
    <t>-1068385793</t>
  </si>
  <si>
    <t>https://podminky.urs.cz/item/CS_URS_2025_02/894411121</t>
  </si>
  <si>
    <t>122</t>
  </si>
  <si>
    <t>59224312</t>
  </si>
  <si>
    <t>konus betonové šachty DN 1000 kanalizační 100x62,5x58cm tl stěny 12 stupadla poplastovaná</t>
  </si>
  <si>
    <t>-1645161275</t>
  </si>
  <si>
    <t>10*1,01 'Přepočtené koeficientem množství</t>
  </si>
  <si>
    <t>123</t>
  </si>
  <si>
    <t>59224434</t>
  </si>
  <si>
    <t>deska betonová zákrytová šachty DN 1500 kanalizační 180/62,5x16,5cm</t>
  </si>
  <si>
    <t>-32948791</t>
  </si>
  <si>
    <t>124</t>
  </si>
  <si>
    <t>59224023R625</t>
  </si>
  <si>
    <t>dno betonové šachtové betonový žlab i nástupnice DN 1000/625 KOM</t>
  </si>
  <si>
    <t>1239867947</t>
  </si>
  <si>
    <t>125</t>
  </si>
  <si>
    <t>59224029R735</t>
  </si>
  <si>
    <t>dno betonové šachtové betonový žlab i nástupnice DN 1000/735 KOM</t>
  </si>
  <si>
    <t>1407320708</t>
  </si>
  <si>
    <t>126</t>
  </si>
  <si>
    <t>59224029R775</t>
  </si>
  <si>
    <t>dno betonové šachtové betonový žlab i nástupnice DN 1000/775 KOM</t>
  </si>
  <si>
    <t>-1602397249</t>
  </si>
  <si>
    <t>127</t>
  </si>
  <si>
    <t>59224077R165</t>
  </si>
  <si>
    <t>dno betonové šachtové betonový žlab i nástupnice DN 1500/1650 KOM</t>
  </si>
  <si>
    <t>2064567647</t>
  </si>
  <si>
    <t>128</t>
  </si>
  <si>
    <t>59224047R1025</t>
  </si>
  <si>
    <t>dno betonové šachtové betonový žlab i nástupnice DN 1000/1025 KOM</t>
  </si>
  <si>
    <t>-1420846352</t>
  </si>
  <si>
    <t>129</t>
  </si>
  <si>
    <t>59224047R1185</t>
  </si>
  <si>
    <t>dno betonové šachtové betonový žlab i nástupnice DN 1000/1185 KOM</t>
  </si>
  <si>
    <t>537082064</t>
  </si>
  <si>
    <t>130</t>
  </si>
  <si>
    <t>59224047R1005</t>
  </si>
  <si>
    <t>dno betonové šachtové betonový žlab i nástupnice DN 1000/1005 KOM</t>
  </si>
  <si>
    <t>-1292669089</t>
  </si>
  <si>
    <t>131</t>
  </si>
  <si>
    <t>59224047R1075</t>
  </si>
  <si>
    <t>dno betonové šachtové betonový žlab i nástupnice DN 1000/1075 KOM</t>
  </si>
  <si>
    <t>-1316293059</t>
  </si>
  <si>
    <t>132</t>
  </si>
  <si>
    <t>59224348</t>
  </si>
  <si>
    <t>těsnění elastomerové pro spojení šachetních dílů DN 1000</t>
  </si>
  <si>
    <t>-1149767624</t>
  </si>
  <si>
    <t>27*1,01 'Přepočtené koeficientem množství</t>
  </si>
  <si>
    <t>133</t>
  </si>
  <si>
    <t>59224342</t>
  </si>
  <si>
    <t>těsnění elastomerové pro spojení šachetních dílů DN 1500</t>
  </si>
  <si>
    <t>880934868</t>
  </si>
  <si>
    <t>134</t>
  </si>
  <si>
    <t>59224160</t>
  </si>
  <si>
    <t>skruž betonová kanalizační se stupadly 100x25x12cm</t>
  </si>
  <si>
    <t>-1017306647</t>
  </si>
  <si>
    <t>135</t>
  </si>
  <si>
    <t>59224161</t>
  </si>
  <si>
    <t>skruž betonová kanalizační se stupadly 100x50x12cm</t>
  </si>
  <si>
    <t>702288163</t>
  </si>
  <si>
    <t>6*1,01 'Přepočtené koeficientem množství</t>
  </si>
  <si>
    <t>136</t>
  </si>
  <si>
    <t>59224162</t>
  </si>
  <si>
    <t>skruž betonová kanalizační se stupadly 100x100x12cm</t>
  </si>
  <si>
    <t>-867800742</t>
  </si>
  <si>
    <t>137</t>
  </si>
  <si>
    <t>894411131</t>
  </si>
  <si>
    <t>Zřízení šachet kanalizačních z betonových dílců výšky vstupu do 1,50 m s obložením dna betonem tř. C 25/30, na potrubí DN přes 300 do 400</t>
  </si>
  <si>
    <t>1142420434</t>
  </si>
  <si>
    <t>https://podminky.urs.cz/item/CS_URS_2025_02/894411131</t>
  </si>
  <si>
    <t>138</t>
  </si>
  <si>
    <t>894411141</t>
  </si>
  <si>
    <t>Zřízení šachet kanalizačních z betonových dílců výšky vstupu do 1,50 m s obložením dna betonem tř. C 25/30, na potrubí DN 500</t>
  </si>
  <si>
    <t>-1203852904</t>
  </si>
  <si>
    <t>https://podminky.urs.cz/item/CS_URS_2025_02/894411141</t>
  </si>
  <si>
    <t>139</t>
  </si>
  <si>
    <t>894812326</t>
  </si>
  <si>
    <t>Revizní a čistící šachta z polypropylenu PP pro hladké trouby DN 600 šachtové dno (DN šachty / DN trubního vedení) DN 600/315 průtočné 30°,60°,90°</t>
  </si>
  <si>
    <t>-1557897353</t>
  </si>
  <si>
    <t>https://podminky.urs.cz/item/CS_URS_2025_02/894812326</t>
  </si>
  <si>
    <t>140</t>
  </si>
  <si>
    <t>894812332</t>
  </si>
  <si>
    <t>Revizní a čistící šachta z polypropylenu PP pro hladké trouby DN 600 roura šachtová korugovaná, světlé hloubky 2 000 mm</t>
  </si>
  <si>
    <t>1547854302</t>
  </si>
  <si>
    <t>https://podminky.urs.cz/item/CS_URS_2025_02/894812332</t>
  </si>
  <si>
    <t>141</t>
  </si>
  <si>
    <t>894812333</t>
  </si>
  <si>
    <t>Revizní a čistící šachta z polypropylenu PP pro hladké trouby DN 600 roura šachtová korugovaná, světlé hloubky 3 000 mm</t>
  </si>
  <si>
    <t>-943254165</t>
  </si>
  <si>
    <t>https://podminky.urs.cz/item/CS_URS_2025_02/894812333</t>
  </si>
  <si>
    <t>142</t>
  </si>
  <si>
    <t>894812339</t>
  </si>
  <si>
    <t>Revizní a čistící šachta z polypropylenu PP pro hladké trouby DN 600 Příplatek k cenám 2331 - 2334 za uříznutí šachtové roury</t>
  </si>
  <si>
    <t>896592916</t>
  </si>
  <si>
    <t>https://podminky.urs.cz/item/CS_URS_2025_02/894812339</t>
  </si>
  <si>
    <t>143</t>
  </si>
  <si>
    <t>894812377</t>
  </si>
  <si>
    <t>Revizní a čistící šachta z polypropylenu PP pro hladké trouby DN 600 poklop (mříž) litinový pro třídu zatížení D400 s teleskopickým adaptérem</t>
  </si>
  <si>
    <t>1540511117</t>
  </si>
  <si>
    <t>https://podminky.urs.cz/item/CS_URS_2025_02/894812377</t>
  </si>
  <si>
    <t>144</t>
  </si>
  <si>
    <t>894812257R6</t>
  </si>
  <si>
    <t>Revizní a čistící šachta z PP DN 600 poklop plastový pochozí do šachtové roury pro třídu zatížení A15</t>
  </si>
  <si>
    <t>-1300942129</t>
  </si>
  <si>
    <t>145</t>
  </si>
  <si>
    <t>895941342</t>
  </si>
  <si>
    <t>Osazení vpusti uliční z betonových dílců DN 500 dno nízké s kalištěm</t>
  </si>
  <si>
    <t>-1476981415</t>
  </si>
  <si>
    <t>https://podminky.urs.cz/item/CS_URS_2025_02/895941342</t>
  </si>
  <si>
    <t>146</t>
  </si>
  <si>
    <t>59224469</t>
  </si>
  <si>
    <t>vpusť uliční DN 500 kaliště nízké 500/225x65mm</t>
  </si>
  <si>
    <t>1362501127</t>
  </si>
  <si>
    <t>14*1,01 'Přepočtené koeficientem množství</t>
  </si>
  <si>
    <t>147</t>
  </si>
  <si>
    <t>895941351</t>
  </si>
  <si>
    <t>Osazení vpusti uliční z betonových dílců DN 500 skruž horní pro čtvercovou vtokovou mříž</t>
  </si>
  <si>
    <t>-1133016070</t>
  </si>
  <si>
    <t>https://podminky.urs.cz/item/CS_URS_2025_02/895941351</t>
  </si>
  <si>
    <t>148</t>
  </si>
  <si>
    <t>XSVPHDM</t>
  </si>
  <si>
    <t>vpusť uliční dílec horní pro čtvercovou vtokovou mříž 190x500</t>
  </si>
  <si>
    <t>-1370986055</t>
  </si>
  <si>
    <t>149</t>
  </si>
  <si>
    <t>895941362</t>
  </si>
  <si>
    <t>Osazení vpusti uliční z betonových dílců DN 500 skruž středová 590 mm</t>
  </si>
  <si>
    <t>188797329</t>
  </si>
  <si>
    <t>https://podminky.urs.cz/item/CS_URS_2025_02/895941362</t>
  </si>
  <si>
    <t>150</t>
  </si>
  <si>
    <t>59224462</t>
  </si>
  <si>
    <t>vpusť uliční DN 500 skruž průběžná vysoká betonová 500/590x65mm</t>
  </si>
  <si>
    <t>-688968178</t>
  </si>
  <si>
    <t>151</t>
  </si>
  <si>
    <t>895941367</t>
  </si>
  <si>
    <t>Osazení vpusti uliční z betonových dílců DN 500 skruž průběžná se zápachovou uzávěrkou</t>
  </si>
  <si>
    <t>111713957</t>
  </si>
  <si>
    <t>https://podminky.urs.cz/item/CS_URS_2025_02/895941367</t>
  </si>
  <si>
    <t>152</t>
  </si>
  <si>
    <t>59224468</t>
  </si>
  <si>
    <t>vpusť uliční DN 500 skruž průběžná 500/590x65mm betonová se zápachovou uzávěrkou 200mm PVC</t>
  </si>
  <si>
    <t>1059052034</t>
  </si>
  <si>
    <t>153</t>
  </si>
  <si>
    <t>899104112</t>
  </si>
  <si>
    <t>Osazení poklopů šachtových litinových, ocelových nebo železobetonových včetně rámů pro třídu zatížení D400, E600</t>
  </si>
  <si>
    <t>502529924</t>
  </si>
  <si>
    <t>https://podminky.urs.cz/item/CS_URS_2025_02/899104112</t>
  </si>
  <si>
    <t>154</t>
  </si>
  <si>
    <t>59224660</t>
  </si>
  <si>
    <t>poklop šachtový betonový, litinový rám 785(610)x160mm D400 bez odvětrání</t>
  </si>
  <si>
    <t>1663917394</t>
  </si>
  <si>
    <t>11*1,01 'Přepočtené koeficientem množství</t>
  </si>
  <si>
    <t>155</t>
  </si>
  <si>
    <t>899204112</t>
  </si>
  <si>
    <t>Osazení mříží litinových včetně rámů a košů na bahno pro třídu zatížení D400, E600</t>
  </si>
  <si>
    <t>71804397</t>
  </si>
  <si>
    <t>https://podminky.urs.cz/item/CS_URS_2025_02/899204112</t>
  </si>
  <si>
    <t>156</t>
  </si>
  <si>
    <t>55242320</t>
  </si>
  <si>
    <t>mříž vtoková litinová plochá 500x500mm</t>
  </si>
  <si>
    <t>832444282</t>
  </si>
  <si>
    <t>157</t>
  </si>
  <si>
    <t>XSVPOBR</t>
  </si>
  <si>
    <t>zkosená obrubníková vpusť litinová pro zakrytí dešťových vpustí DN500, tř. zatížení B125</t>
  </si>
  <si>
    <t>-575066902</t>
  </si>
  <si>
    <t>158</t>
  </si>
  <si>
    <t>XSKOSBAHV</t>
  </si>
  <si>
    <t>kalový koš pro uliční vpust žárově zinkovaný - vysoký</t>
  </si>
  <si>
    <t>-772077860</t>
  </si>
  <si>
    <t>159</t>
  </si>
  <si>
    <t>899713111</t>
  </si>
  <si>
    <t>Orientační tabulky na vodovodních a kanalizačních řadech na sloupku ocelovém nebo betonovém</t>
  </si>
  <si>
    <t>-622024029</t>
  </si>
  <si>
    <t>https://podminky.urs.cz/item/CS_URS_2025_02/899713111</t>
  </si>
  <si>
    <t>160</t>
  </si>
  <si>
    <t>899722113</t>
  </si>
  <si>
    <t>Krytí potrubí z plastů výstražnou fólií z PVC šířky přes 25 do 34 cm</t>
  </si>
  <si>
    <t>-292290024</t>
  </si>
  <si>
    <t>https://podminky.urs.cz/item/CS_URS_2025_02/899722113</t>
  </si>
  <si>
    <t>281,15+22,6+66,5+130,30+129,55+62,6+14*0,5</t>
  </si>
  <si>
    <t>161</t>
  </si>
  <si>
    <t>899910212</t>
  </si>
  <si>
    <t>Výplň potrubí trub betonových, litinových nebo kameninových cementopopílkovou suspenzí pod tlakem, délky přes 50 do 100 m</t>
  </si>
  <si>
    <t>-2009916041</t>
  </si>
  <si>
    <t>https://podminky.urs.cz/item/CS_URS_2025_02/899910212</t>
  </si>
  <si>
    <t>171,325*0,008 "zátkování drenáže - bude fakturováno dle skutečnosti"</t>
  </si>
  <si>
    <t>140*0,071 "rušení potrubí mimo výkop"</t>
  </si>
  <si>
    <t>Ostatní konstrukce a práce, bourání</t>
  </si>
  <si>
    <t>162</t>
  </si>
  <si>
    <t>916111113</t>
  </si>
  <si>
    <t>Osazení silniční obruby z dlažebních kostek v jedné řadě s ložem tl. přes 50 do 100 mm, s vyplněním a zatřením spár cementovou maltou z velkých kostek s boční opěrou z betonu prostého, do lože z betonu prostého téže značky</t>
  </si>
  <si>
    <t>-1375937984</t>
  </si>
  <si>
    <t>https://podminky.urs.cz/item/CS_URS_2025_02/916111113</t>
  </si>
  <si>
    <t>163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</si>
  <si>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</si>
  <si>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</si>
  <si>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906777023</t>
  </si>
  <si>
    <t>https://podminky.urs.cz/item/CS_URS_2025_02/916131213</t>
  </si>
  <si>
    <t>164</t>
  </si>
  <si>
    <t>59217031</t>
  </si>
  <si>
    <t>obrubník silniční betonový 1000x150x250mm</t>
  </si>
  <si>
    <t>-1227314230</t>
  </si>
  <si>
    <t>16,5*1,01 'Přepočtené koeficientem množství</t>
  </si>
  <si>
    <t>165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</si>
  <si>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</si>
  <si>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</si>
  <si>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-83045111</t>
  </si>
  <si>
    <t>https://podminky.urs.cz/item/CS_URS_2025_02/916231213</t>
  </si>
  <si>
    <t>166</t>
  </si>
  <si>
    <t>59217018</t>
  </si>
  <si>
    <t>obrubník betonový chodníkový 1000x80x200mm</t>
  </si>
  <si>
    <t>-907120413</t>
  </si>
  <si>
    <t>29*1,01 'Přepočtené koeficientem množství</t>
  </si>
  <si>
    <t>167</t>
  </si>
  <si>
    <t>919735112</t>
  </si>
  <si>
    <t>Řezání stávajícího živičného krytu nebo podkladu hloubky přes 50 do 100 mm</t>
  </si>
  <si>
    <t>-1272642450</t>
  </si>
  <si>
    <t>https://podminky.urs.cz/item/CS_URS_2025_02/919735112</t>
  </si>
  <si>
    <t>583,7</t>
  </si>
  <si>
    <t>168</t>
  </si>
  <si>
    <t>979024442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</si>
  <si>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chodníkových</t>
  </si>
  <si>
    <t>2124413892</t>
  </si>
  <si>
    <t>https://podminky.urs.cz/item/CS_URS_2025_02/979024442</t>
  </si>
  <si>
    <t>169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</si>
  <si>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</si>
  <si>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</si>
  <si>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1211380813</t>
  </si>
  <si>
    <t>https://podminky.urs.cz/item/CS_URS_2025_02/979024443</t>
  </si>
  <si>
    <t>33+4</t>
  </si>
  <si>
    <t>170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</si>
  <si>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</si>
  <si>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</si>
  <si>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-759860080</t>
  </si>
  <si>
    <t>https://podminky.urs.cz/item/CS_URS_2025_02/979054451</t>
  </si>
  <si>
    <t>158,15+96,71</t>
  </si>
  <si>
    <t>997</t>
  </si>
  <si>
    <t>Přesun sutě</t>
  </si>
  <si>
    <t>171</t>
  </si>
  <si>
    <t>997013501</t>
  </si>
  <si>
    <t>Odvoz suti a vybouraných hmot na skládku nebo meziskládku se složením, na vzdálenost do 1 km</t>
  </si>
  <si>
    <t>1863977356</t>
  </si>
  <si>
    <t>https://podminky.urs.cz/item/CS_URS_2025_02/997013501</t>
  </si>
  <si>
    <t>172</t>
  </si>
  <si>
    <t>997013509</t>
  </si>
  <si>
    <t>Odvoz suti a vybouraných hmot na skládku nebo meziskládku se složením, na vzdálenost Příplatek k ceně za každý další započatý 1 km přes 1 km</t>
  </si>
  <si>
    <t>1173774983</t>
  </si>
  <si>
    <t>https://podminky.urs.cz/item/CS_URS_2025_02/997013509</t>
  </si>
  <si>
    <t>684,542*19 'Přepočtené koeficientem množství</t>
  </si>
  <si>
    <t>173</t>
  </si>
  <si>
    <t>997013847</t>
  </si>
  <si>
    <t>Poplatek za uložení stavebního odpadu na skládce (skládkovné) asfaltového s obsahem dehtu zatříděného do Katalogu odpadů pod kódem 17 03 01</t>
  </si>
  <si>
    <t>1394934515</t>
  </si>
  <si>
    <t>https://podminky.urs.cz/item/CS_URS_2025_02/997013847</t>
  </si>
  <si>
    <t>Poznámka k položce:_x000D_
- živičná vrstva s obsahem dehtu, předpoklad 10%_x000D_
- bude fakturováno dle skutečnosti a výsledku zkoušek</t>
  </si>
  <si>
    <t>94,688*0,1 'Přepočtené koeficientem množství</t>
  </si>
  <si>
    <t>174</t>
  </si>
  <si>
    <t>997013861</t>
  </si>
  <si>
    <t>Poplatek za uložení stavebního odpadu na recyklační skládce (skládkovné) z prostého betonu zatříděného do Katalogu odpadů pod kódem 17 01 01</t>
  </si>
  <si>
    <t>627033602</t>
  </si>
  <si>
    <t>https://podminky.urs.cz/item/CS_URS_2025_02/997013861</t>
  </si>
  <si>
    <t>175</t>
  </si>
  <si>
    <t>997013862</t>
  </si>
  <si>
    <t>Poplatek za uložení stavebního odpadu na recyklační skládce (skládkovné) z armovaného betonu zatříděného do Katalogu odpadů pod kódem 17 01 01</t>
  </si>
  <si>
    <t>135671640</t>
  </si>
  <si>
    <t>https://podminky.urs.cz/item/CS_URS_2025_02/997013862</t>
  </si>
  <si>
    <t>176</t>
  </si>
  <si>
    <t>997013873</t>
  </si>
  <si>
    <t>-1662668588</t>
  </si>
  <si>
    <t>https://podminky.urs.cz/item/CS_URS_2025_02/997013873</t>
  </si>
  <si>
    <t>177</t>
  </si>
  <si>
    <t>997013875</t>
  </si>
  <si>
    <t>Poplatek za uložení stavebního odpadu na recyklační skládce (skládkovné) asfaltového bez obsahu dehtu zatříděného do Katalogu odpadů pod kódem 17 03 02</t>
  </si>
  <si>
    <t>1971288130</t>
  </si>
  <si>
    <t>https://podminky.urs.cz/item/CS_URS_2025_02/997013875</t>
  </si>
  <si>
    <t>Poznámka k položce:_x000D_
- živičná vrstva bez obsahu dehtu, předpoklad 90%_x000D_
- bude fakturováno dle skutečnosti a výsledku zkoušek</t>
  </si>
  <si>
    <t>94,688*0,9 'Přepočtené koeficientem množství</t>
  </si>
  <si>
    <t>178</t>
  </si>
  <si>
    <t>R007</t>
  </si>
  <si>
    <t>Likvidace dřevní hmoty a pařezů na skládce v souladu se zákonem o odpadech</t>
  </si>
  <si>
    <t>-1495086468</t>
  </si>
  <si>
    <t>Poznámka k položce:_x000D_
Položka obsahuje_x000D_
- svislý a vodorovný přesun hmot, dřeva, kořenů a zeminy z místa stavby do místa naložení na odvozní prostředek_x000D_
- vodorovný přesun hmot na skládku_x000D_
- nakládání a překládání dřevní hmoty, kořenů a související zeminy_x000D_
- uložení na skládku_x000D_
- poplatek za uložení</t>
  </si>
  <si>
    <t>998</t>
  </si>
  <si>
    <t>Přesun hmot</t>
  </si>
  <si>
    <t>179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</si>
  <si>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</si>
  <si>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</si>
  <si>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-32973448</t>
  </si>
  <si>
    <t>https://podminky.urs.cz/item/CS_URS_2025_02/998276101</t>
  </si>
  <si>
    <t>25_11_01_01.1.2 - Jednotná kanalizace - etapa II. - Jáchymovská I</t>
  </si>
  <si>
    <t>-871257250</t>
  </si>
  <si>
    <t>112101101</t>
  </si>
  <si>
    <t>Odstranění stromů s odřezáním kmene a s odvětvením listnatých, průměru kmene přes 100 do 300 mm</t>
  </si>
  <si>
    <t>1088994200</t>
  </si>
  <si>
    <t>https://podminky.urs.cz/item/CS_URS_2025_02/112101101</t>
  </si>
  <si>
    <t>112251101</t>
  </si>
  <si>
    <t>Odstranění pařezů strojně s jejich vykopáním nebo vytrháním průměru přes 100 do 300 mm</t>
  </si>
  <si>
    <t>2143266600</t>
  </si>
  <si>
    <t>https://podminky.urs.cz/item/CS_URS_2025_02/112251101</t>
  </si>
  <si>
    <t>-63471577</t>
  </si>
  <si>
    <t>101,2*1,9+4,5</t>
  </si>
  <si>
    <t>113106161</t>
  </si>
  <si>
    <t>Rozebrání dlažeb vozovek a ploch s přemístěním hmot na skládku na vzdálenost do 3 m nebo s naložením na dopravní prostředek, s jakoukoliv výplní spár ručně z drobných kostek nebo odseků s ložem z kameniva</t>
  </si>
  <si>
    <t>1400220195</t>
  </si>
  <si>
    <t>https://podminky.urs.cz/item/CS_URS_2025_02/113106161</t>
  </si>
  <si>
    <t>0,5*6,5 "kamenná přídlažba"</t>
  </si>
  <si>
    <t>-1646667914</t>
  </si>
  <si>
    <t>75,35+5,1</t>
  </si>
  <si>
    <t>1876169408</t>
  </si>
  <si>
    <t>101,2*0,9+3</t>
  </si>
  <si>
    <t>-1521130232</t>
  </si>
  <si>
    <t>38,65+0,8 "pojížděný chodník"</t>
  </si>
  <si>
    <t>297,85 "vozovka"</t>
  </si>
  <si>
    <t>1927129291</t>
  </si>
  <si>
    <t>1182382839</t>
  </si>
  <si>
    <t>42+48</t>
  </si>
  <si>
    <t>1350538940</t>
  </si>
  <si>
    <t>(145,25+79,50+53,65)*0,2</t>
  </si>
  <si>
    <t>-1703330678</t>
  </si>
  <si>
    <t>55,68/8</t>
  </si>
  <si>
    <t>662343743</t>
  </si>
  <si>
    <t>17*0,9+1,2*1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</si>
  <si>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</si>
  <si>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</si>
  <si>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-1262127922</t>
  </si>
  <si>
    <t>https://podminky.urs.cz/item/CS_URS_2025_02/119001405</t>
  </si>
  <si>
    <t>6*1,2</t>
  </si>
  <si>
    <t>119001406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</si>
  <si>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přes 200 do 500 mm</t>
  </si>
  <si>
    <t>-1919595949</t>
  </si>
  <si>
    <t>https://podminky.urs.cz/item/CS_URS_2025_02/119001406</t>
  </si>
  <si>
    <t>1670785872</t>
  </si>
  <si>
    <t>42*0,5</t>
  </si>
  <si>
    <t>2096585515</t>
  </si>
  <si>
    <t>908147575</t>
  </si>
  <si>
    <t>59,8</t>
  </si>
  <si>
    <t>-308359241</t>
  </si>
  <si>
    <t>195,2*2,5</t>
  </si>
  <si>
    <t>-1699107205</t>
  </si>
  <si>
    <t>0,8*2*13,6*0,5</t>
  </si>
  <si>
    <t>-1281003860</t>
  </si>
  <si>
    <t>0,8*2*13,6*0,3</t>
  </si>
  <si>
    <t>-292909709</t>
  </si>
  <si>
    <t>0,8*2*13,6*0,2</t>
  </si>
  <si>
    <t>-1911235090</t>
  </si>
  <si>
    <t>195,2*1,6*1,3*0,5</t>
  </si>
  <si>
    <t>-1346093698</t>
  </si>
  <si>
    <t>(337,3*1,9+94,08*1,4)*0,5</t>
  </si>
  <si>
    <t>-158698703</t>
  </si>
  <si>
    <t>195,2*1,6*1,3*0,3</t>
  </si>
  <si>
    <t>-818312236</t>
  </si>
  <si>
    <t>(337,3*1,9+94,08*1,4)*0,3</t>
  </si>
  <si>
    <t>-242002781</t>
  </si>
  <si>
    <t>195,2*1,6*1,3*0,2</t>
  </si>
  <si>
    <t>1650871096</t>
  </si>
  <si>
    <t>(337,3*1,9+94,08*1,4)*0,2</t>
  </si>
  <si>
    <t>-1996589944</t>
  </si>
  <si>
    <t>172,224</t>
  </si>
  <si>
    <t>1292741198</t>
  </si>
  <si>
    <t>101,2*1,6*1,5</t>
  </si>
  <si>
    <t>2079604851</t>
  </si>
  <si>
    <t>145,25*2,3*2+79,5*2,28*1,5+53,65*2,08*1,5</t>
  </si>
  <si>
    <t>-2091348095</t>
  </si>
  <si>
    <t>-588625492</t>
  </si>
  <si>
    <t>1089998403</t>
  </si>
  <si>
    <t>0,5*2*2*16,8</t>
  </si>
  <si>
    <t>-1324787749</t>
  </si>
  <si>
    <t>-1716979806</t>
  </si>
  <si>
    <t>2*2*16,8</t>
  </si>
  <si>
    <t>-536409567</t>
  </si>
  <si>
    <t>168573229</t>
  </si>
  <si>
    <t>297,85*0,5 "výměna zeminy v aktivní zóně KOM"</t>
  </si>
  <si>
    <t>1,208*13,6+0,283*1,35*11 "šachty a UV"</t>
  </si>
  <si>
    <t>145,25*1,2*0,9+(79,50+53,65)*0,9*0,715+(143,65+39,8)*0,9*0,65+144,15*0,9*0,61 "potrubí"</t>
  </si>
  <si>
    <t>-240,071 "IV. třída těžitelnosti"</t>
  </si>
  <si>
    <t>1142420664</t>
  </si>
  <si>
    <t>358,494*10 'Přepočtené koeficientem množství</t>
  </si>
  <si>
    <t>1529923462</t>
  </si>
  <si>
    <t>240,071</t>
  </si>
  <si>
    <t>207096051</t>
  </si>
  <si>
    <t>240,071*10 'Přepočtené koeficientem množství</t>
  </si>
  <si>
    <t>738276853</t>
  </si>
  <si>
    <t>1972920756</t>
  </si>
  <si>
    <t>-1821000876</t>
  </si>
  <si>
    <t>358,494+240,071</t>
  </si>
  <si>
    <t>1045282935</t>
  </si>
  <si>
    <t>598,565*2 'Přepočtené koeficientem množství</t>
  </si>
  <si>
    <t>34582719</t>
  </si>
  <si>
    <t>297,85*0,5 "výměna zeminy v aktivní zóně MK"</t>
  </si>
  <si>
    <t>1200,358-598,565</t>
  </si>
  <si>
    <t>1533410674</t>
  </si>
  <si>
    <t>148,925</t>
  </si>
  <si>
    <t>148,925*2 'Přepočtené koeficientem množství</t>
  </si>
  <si>
    <t>-465813557</t>
  </si>
  <si>
    <t>145,25*(1,2*0,8-0,196)+(79,5+53,65)*(0,9*0,615-0,071)+144,15*(0,9*0,46-0,02)+(143,65+39,8)*(0,9*0,5-0,031) "obsyp potrubí"</t>
  </si>
  <si>
    <t>615046378</t>
  </si>
  <si>
    <t>308,877*2 'Přepočtené koeficientem množství</t>
  </si>
  <si>
    <t>753117275</t>
  </si>
  <si>
    <t>347822670</t>
  </si>
  <si>
    <t>1548679086</t>
  </si>
  <si>
    <t>488*0,02 'Přepočtené koeficientem množství</t>
  </si>
  <si>
    <t>-401651778</t>
  </si>
  <si>
    <t>-699857159</t>
  </si>
  <si>
    <t>(145,25+79,5+53,65)*0,5 "předpoklad 50% délky výkopu"</t>
  </si>
  <si>
    <t>1550530788</t>
  </si>
  <si>
    <t>0,6*11</t>
  </si>
  <si>
    <t>433080348</t>
  </si>
  <si>
    <t>1,2*8+0,3*2</t>
  </si>
  <si>
    <t>-1718228880</t>
  </si>
  <si>
    <t>145,25+79,5+53,65+143,65+144,15+39,8</t>
  </si>
  <si>
    <t>1111863557</t>
  </si>
  <si>
    <t>-161679820</t>
  </si>
  <si>
    <t>145,25*1,2*0,1+(79,5+53,65)*0,9*0,1+(144,15+143,65+39,8)*0,9*0,15</t>
  </si>
  <si>
    <t>1066965972</t>
  </si>
  <si>
    <t>5+5+3</t>
  </si>
  <si>
    <t>1279708341</t>
  </si>
  <si>
    <t>5*1,01 'Přepočtené koeficientem množství</t>
  </si>
  <si>
    <t>-1350728685</t>
  </si>
  <si>
    <t>-1709907276</t>
  </si>
  <si>
    <t>1517756876</t>
  </si>
  <si>
    <t>1768020890</t>
  </si>
  <si>
    <t>-1918129202</t>
  </si>
  <si>
    <t>1,5*1,5*0,15*8</t>
  </si>
  <si>
    <t>-1417339719</t>
  </si>
  <si>
    <t>1,5*0,15*4*8</t>
  </si>
  <si>
    <t>455866063</t>
  </si>
  <si>
    <t>760018205</t>
  </si>
  <si>
    <t>1,5*1,5*8*2,105/1000</t>
  </si>
  <si>
    <t>0,038*1,05 'Přepočtené koeficientem množství</t>
  </si>
  <si>
    <t>873358474</t>
  </si>
  <si>
    <t>297,85*2 "vozovka"</t>
  </si>
  <si>
    <t>94,08 "chodník"</t>
  </si>
  <si>
    <t>-1354304689</t>
  </si>
  <si>
    <t>1691717797</t>
  </si>
  <si>
    <t>2015474139</t>
  </si>
  <si>
    <t>591211111</t>
  </si>
  <si>
    <t>Kladení dlažby z kostek s provedením lože do tl. 50 mm, s vyplněním spár, s dvojím beraněním a se smetením přebytečného materiálu na krajnici drobných z kamene, do lože z kameniva</t>
  </si>
  <si>
    <t>-1599585253</t>
  </si>
  <si>
    <t>https://podminky.urs.cz/item/CS_URS_2025_02/591211111</t>
  </si>
  <si>
    <t>-142527021</t>
  </si>
  <si>
    <t>1833846258</t>
  </si>
  <si>
    <t>907324103</t>
  </si>
  <si>
    <t>721110976R</t>
  </si>
  <si>
    <t>Opravy odpadního potrubí kameninového, betonového nebo železobetonového krácení trub DN 300</t>
  </si>
  <si>
    <t>456877083</t>
  </si>
  <si>
    <t>721170979</t>
  </si>
  <si>
    <t>Opravy odpadního potrubí plastového krácení trub DN 300</t>
  </si>
  <si>
    <t>624794644</t>
  </si>
  <si>
    <t>https://podminky.urs.cz/item/CS_URS_2025_02/721170979</t>
  </si>
  <si>
    <t>63760053</t>
  </si>
  <si>
    <t>144,15+143,65+39,38</t>
  </si>
  <si>
    <t>-100240416</t>
  </si>
  <si>
    <t>1258060377</t>
  </si>
  <si>
    <t>79,5+53,65</t>
  </si>
  <si>
    <t>-1188124567</t>
  </si>
  <si>
    <t>144,15</t>
  </si>
  <si>
    <t>496955058</t>
  </si>
  <si>
    <t>144,15*1,03 'Přepočtené koeficientem množství</t>
  </si>
  <si>
    <t>-1813098606</t>
  </si>
  <si>
    <t>143,65+39,8+11*0,5</t>
  </si>
  <si>
    <t>-1336424299</t>
  </si>
  <si>
    <t>188,95*1,015 'Přepočtené koeficientem množství</t>
  </si>
  <si>
    <t>-949730555</t>
  </si>
  <si>
    <t>79,5+53,65+2</t>
  </si>
  <si>
    <t>-1025086636</t>
  </si>
  <si>
    <t>135,15*1,03 'Přepočtené koeficientem množství</t>
  </si>
  <si>
    <t>1273772868</t>
  </si>
  <si>
    <t>-1449823608</t>
  </si>
  <si>
    <t>145,25*1,03 'Přepočtené koeficientem množství</t>
  </si>
  <si>
    <t>-1499083098</t>
  </si>
  <si>
    <t>12*(1+1)</t>
  </si>
  <si>
    <t>-963657560</t>
  </si>
  <si>
    <t>12*1,01 'Přepočtené koeficientem množství</t>
  </si>
  <si>
    <t>2018072162</t>
  </si>
  <si>
    <t>1484181990</t>
  </si>
  <si>
    <t>-1826968301</t>
  </si>
  <si>
    <t>-647682356</t>
  </si>
  <si>
    <t>12*2+8*1+3*3</t>
  </si>
  <si>
    <t>1369206582</t>
  </si>
  <si>
    <t>1840785044</t>
  </si>
  <si>
    <t>-1582545378</t>
  </si>
  <si>
    <t>-1531733749</t>
  </si>
  <si>
    <t>366169524</t>
  </si>
  <si>
    <t>-1345141166</t>
  </si>
  <si>
    <t>877370310</t>
  </si>
  <si>
    <t>Montáž tvarovek na kanalizačním plastovém potrubí z PP nebo PVC-U hladkého plnostěnného kolen, víček nebo hrdlových uzávěrů DN 300</t>
  </si>
  <si>
    <t>-1065732253</t>
  </si>
  <si>
    <t>https://podminky.urs.cz/item/CS_URS_2025_02/877370310</t>
  </si>
  <si>
    <t>28611375</t>
  </si>
  <si>
    <t>koleno kanalizační PVC KG 300x45°</t>
  </si>
  <si>
    <t>-811173477</t>
  </si>
  <si>
    <t>Poznámka k položce:_x000D_
- provizorní propoj na etapu III.</t>
  </si>
  <si>
    <t>-1208937757</t>
  </si>
  <si>
    <t>6+4+3</t>
  </si>
  <si>
    <t>1301667954</t>
  </si>
  <si>
    <t>7*1,01 'Přepočtené koeficientem množství</t>
  </si>
  <si>
    <t>-3457237</t>
  </si>
  <si>
    <t>877370330</t>
  </si>
  <si>
    <t>Montáž tvarovek na kanalizačním plastovém potrubí z PP nebo PVC-U hladkého plnostěnného spojek nebo redukcí DN 300</t>
  </si>
  <si>
    <t>-613534520</t>
  </si>
  <si>
    <t>https://podminky.urs.cz/item/CS_URS_2025_02/877370330</t>
  </si>
  <si>
    <t>XSSPOJ300</t>
  </si>
  <si>
    <t>pružná spojka pro kanalizaci ze syntetické pryže pro napojení potrubí DN300</t>
  </si>
  <si>
    <t>561510160</t>
  </si>
  <si>
    <t>Poznámka k položce:_x000D_
Materiál: syntetická pryž EPDM/SBR_x000D_
               nerez ocel AISI 304 (1.4301)_x000D_
- skutečný rozměr stávajícího potrubí musí být ověřen při stavbě ve výkopu_x000D_
- předpokládá se použití přechodové spojky pro spojování odlišných typů a rozměrů trubek_x000D_
- v případě potřeby včetně vyrovnávacích kroužků pro napojení trubek z různých materiálů a různých vnějších průmerů_x000D_
_x000D_
1x provizorní propoj na etapu III.</t>
  </si>
  <si>
    <t>28611516</t>
  </si>
  <si>
    <t>redukce kanalizační PVC 400/315</t>
  </si>
  <si>
    <t>716656455</t>
  </si>
  <si>
    <t>Poznámka k položce:_x000D_
- provizorní přepoj na etapu III.</t>
  </si>
  <si>
    <t>1432575871</t>
  </si>
  <si>
    <t>12+12+7</t>
  </si>
  <si>
    <t>1586337506</t>
  </si>
  <si>
    <t>-589481598</t>
  </si>
  <si>
    <t>19*1,01 'Přepočtené koeficientem množství</t>
  </si>
  <si>
    <t>559812230</t>
  </si>
  <si>
    <t>-1183933163</t>
  </si>
  <si>
    <t>-1752412471</t>
  </si>
  <si>
    <t>330004050</t>
  </si>
  <si>
    <t>59224023R585</t>
  </si>
  <si>
    <t>dno betonové šachtové betonový žlab i nástupnice DN 1000/585 KOM</t>
  </si>
  <si>
    <t>-1134547476</t>
  </si>
  <si>
    <t>59224023R575</t>
  </si>
  <si>
    <t>dno betonové šachtové betonový žlab i nástupnice DN 1000/575 KOM</t>
  </si>
  <si>
    <t>31970402</t>
  </si>
  <si>
    <t>59224023R550</t>
  </si>
  <si>
    <t>dno betonové šachtové betonový žlab i nástupnice DN 1000/550 KOM</t>
  </si>
  <si>
    <t>931495728</t>
  </si>
  <si>
    <t>59224044R985</t>
  </si>
  <si>
    <t>dno betonové šachtové betonový žlab i nástupnice DN 1000/985 KOM</t>
  </si>
  <si>
    <t>1528386301</t>
  </si>
  <si>
    <t>59224029R755</t>
  </si>
  <si>
    <t>dno betonové šachtové betonový žlab i nástupnice DN 1000/755 KOM</t>
  </si>
  <si>
    <t>1135498056</t>
  </si>
  <si>
    <t>-1704951123</t>
  </si>
  <si>
    <t>59224038R875</t>
  </si>
  <si>
    <t>dno betonové šachtové betonový žlab i nástupnice DN 1000/875 KOM</t>
  </si>
  <si>
    <t>929663877</t>
  </si>
  <si>
    <t>-315975854</t>
  </si>
  <si>
    <t>538567052</t>
  </si>
  <si>
    <t>1142212800</t>
  </si>
  <si>
    <t>-1046004064</t>
  </si>
  <si>
    <t>933896690</t>
  </si>
  <si>
    <t>226090616</t>
  </si>
  <si>
    <t>-1104425217</t>
  </si>
  <si>
    <t>-1588120631</t>
  </si>
  <si>
    <t>-361793746</t>
  </si>
  <si>
    <t>897593357</t>
  </si>
  <si>
    <t>469967026</t>
  </si>
  <si>
    <t>254572657</t>
  </si>
  <si>
    <t>1862817696</t>
  </si>
  <si>
    <t>-1672095621</t>
  </si>
  <si>
    <t>100058483</t>
  </si>
  <si>
    <t>987342348</t>
  </si>
  <si>
    <t>1721421777</t>
  </si>
  <si>
    <t>538417913</t>
  </si>
  <si>
    <t>648399210</t>
  </si>
  <si>
    <t>145,25+79,5+53,65+143,65+144,15+39,8+11*0,5</t>
  </si>
  <si>
    <t>-1991298839</t>
  </si>
  <si>
    <t>139,2*0,008 "zátkování drenáže - bude fakturováno dle skutečnosti"</t>
  </si>
  <si>
    <t>-783667919</t>
  </si>
  <si>
    <t>1396229148</t>
  </si>
  <si>
    <t>-998696166</t>
  </si>
  <si>
    <t>-263467886</t>
  </si>
  <si>
    <t>24*1,01 'Přepočtené koeficientem množství</t>
  </si>
  <si>
    <t>1065831303</t>
  </si>
  <si>
    <t>494,5</t>
  </si>
  <si>
    <t>108855231</t>
  </si>
  <si>
    <t>-1983247315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</si>
  <si>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</si>
  <si>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</si>
  <si>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-908982561</t>
  </si>
  <si>
    <t>https://podminky.urs.cz/item/CS_URS_2025_02/979054441</t>
  </si>
  <si>
    <t>1829958576</t>
  </si>
  <si>
    <t>80,45+196,78</t>
  </si>
  <si>
    <t>-856082636</t>
  </si>
  <si>
    <t>-1023158540</t>
  </si>
  <si>
    <t>465,417*19 'Přepočtené koeficientem množství</t>
  </si>
  <si>
    <t>1034822223</t>
  </si>
  <si>
    <t>65,527*0,1 'Přepočtené koeficientem množství</t>
  </si>
  <si>
    <t>101518667</t>
  </si>
  <si>
    <t>1067389075</t>
  </si>
  <si>
    <t>-1856850611</t>
  </si>
  <si>
    <t>1667803423</t>
  </si>
  <si>
    <t>65,527*0,9 'Přepočtené koeficientem množství</t>
  </si>
  <si>
    <t>-78922343</t>
  </si>
  <si>
    <t>19572399</t>
  </si>
  <si>
    <t>25_11_01_01.1.3 - Jednotná kanalizace - etapa III. - Jáchymovská II</t>
  </si>
  <si>
    <t>-1036259896</t>
  </si>
  <si>
    <t>35,4*1,9</t>
  </si>
  <si>
    <t>-368065535</t>
  </si>
  <si>
    <t>35,4*0,9 "pojížděný chodník"</t>
  </si>
  <si>
    <t>295,60 "vozovka"</t>
  </si>
  <si>
    <t>-1786007949</t>
  </si>
  <si>
    <t>2089567165</t>
  </si>
  <si>
    <t>2137951512</t>
  </si>
  <si>
    <t>191,1*0,2</t>
  </si>
  <si>
    <t>1693235889</t>
  </si>
  <si>
    <t>38,22/8</t>
  </si>
  <si>
    <t>-1486599874</t>
  </si>
  <si>
    <t>1126635465</t>
  </si>
  <si>
    <t>1991806023</t>
  </si>
  <si>
    <t>30*0,5</t>
  </si>
  <si>
    <t>-1533606389</t>
  </si>
  <si>
    <t>-453116660</t>
  </si>
  <si>
    <t>-1489928895</t>
  </si>
  <si>
    <t>0,5*2*11,64*0,5</t>
  </si>
  <si>
    <t>78878053</t>
  </si>
  <si>
    <t>0,5*2*11,64*0,3</t>
  </si>
  <si>
    <t>-2019992983</t>
  </si>
  <si>
    <t>0,5*2*11,64*0,2</t>
  </si>
  <si>
    <t>1410322797</t>
  </si>
  <si>
    <t>(295,60*2,3+31,86*1,4)*0,5</t>
  </si>
  <si>
    <t>-240557423</t>
  </si>
  <si>
    <t>(295,60*2,3+31,86*1,4)*0,3</t>
  </si>
  <si>
    <t>824301166</t>
  </si>
  <si>
    <t>(295,60*2,3+31,86*1,4)*0,2</t>
  </si>
  <si>
    <t>873262128</t>
  </si>
  <si>
    <t>149,76</t>
  </si>
  <si>
    <t>-1758941600</t>
  </si>
  <si>
    <t>(48,1+46,0+21,9)*1,8*1,5</t>
  </si>
  <si>
    <t>-813012736</t>
  </si>
  <si>
    <t>191,1*2,6*2</t>
  </si>
  <si>
    <t>1892895776</t>
  </si>
  <si>
    <t>972757686</t>
  </si>
  <si>
    <t>-2044430957</t>
  </si>
  <si>
    <t>0,5*2*13,74</t>
  </si>
  <si>
    <t>1517579535</t>
  </si>
  <si>
    <t>-1364141039</t>
  </si>
  <si>
    <t>2*2*13,74</t>
  </si>
  <si>
    <t>-1072103704</t>
  </si>
  <si>
    <t>971680146</t>
  </si>
  <si>
    <t>295,6*0,5 "výměna zeminy v aktivní zóně KOM"</t>
  </si>
  <si>
    <t>1,208*11,64+0,283*1,35*8 "šachty a UV"</t>
  </si>
  <si>
    <t>191,1*1,1*0,8+(48,1+21,9)*0,9*0,61+46,0*0,9*0,65 "potrubí"</t>
  </si>
  <si>
    <t>-147,225 "IV. třída těžitelnosti"</t>
  </si>
  <si>
    <t>118653078</t>
  </si>
  <si>
    <t>251,201*10 'Přepočtené koeficientem množství</t>
  </si>
  <si>
    <t>-1122660313</t>
  </si>
  <si>
    <t>147,225</t>
  </si>
  <si>
    <t>112288743</t>
  </si>
  <si>
    <t>147,225*10 'Přepočtené koeficientem množství</t>
  </si>
  <si>
    <t>-235371551</t>
  </si>
  <si>
    <t>-118530019</t>
  </si>
  <si>
    <t>730593298</t>
  </si>
  <si>
    <t>251,201+147,225</t>
  </si>
  <si>
    <t>331684006</t>
  </si>
  <si>
    <t>398,426*2 'Přepočtené koeficientem množství</t>
  </si>
  <si>
    <t>661163315</t>
  </si>
  <si>
    <t>295,6*0,5 "výměna zeminy v aktivní zóně MK"</t>
  </si>
  <si>
    <t>736,124-398,426</t>
  </si>
  <si>
    <t>-611371602</t>
  </si>
  <si>
    <t>147,8</t>
  </si>
  <si>
    <t>147,8*2 'Přepočtené koeficientem množství</t>
  </si>
  <si>
    <t>865319899</t>
  </si>
  <si>
    <t>191,1*(1,1*0,7-0,126)+48,1*(0,9*0,46-0,02)+(46,0+21,9)*(0,9*0,5-0,031) "obsyp potrubí"</t>
  </si>
  <si>
    <t>-1235690006</t>
  </si>
  <si>
    <t>170,47*2 'Přepočtené koeficientem množství</t>
  </si>
  <si>
    <t>1246144196</t>
  </si>
  <si>
    <t>191,1*0,5 "předpoklad 50% délky výkopu"</t>
  </si>
  <si>
    <t>-1284091023</t>
  </si>
  <si>
    <t>0,6*8</t>
  </si>
  <si>
    <t>-746280413</t>
  </si>
  <si>
    <t>1217736188</t>
  </si>
  <si>
    <t>191,1+48,10+46,00+21,9</t>
  </si>
  <si>
    <t>1629787612</t>
  </si>
  <si>
    <t>307,1</t>
  </si>
  <si>
    <t>151453713</t>
  </si>
  <si>
    <t>191,1*1,1*0,1+(48,1+46,0+21,9)*0,9*0,15</t>
  </si>
  <si>
    <t>1709483983</t>
  </si>
  <si>
    <t>3+1+2</t>
  </si>
  <si>
    <t>-2029180641</t>
  </si>
  <si>
    <t>-802948472</t>
  </si>
  <si>
    <t>46537143</t>
  </si>
  <si>
    <t>-883698422</t>
  </si>
  <si>
    <t>2123128676</t>
  </si>
  <si>
    <t>1207943117</t>
  </si>
  <si>
    <t>1,5*1,5*0,15*5</t>
  </si>
  <si>
    <t>614746700</t>
  </si>
  <si>
    <t>1,5*0,15*4*5</t>
  </si>
  <si>
    <t>-762732244</t>
  </si>
  <si>
    <t>19558196</t>
  </si>
  <si>
    <t>1,5*1,5*5*2,105/1000</t>
  </si>
  <si>
    <t>0,024*1,05 'Přepočtené koeficientem množství</t>
  </si>
  <si>
    <t>612282169</t>
  </si>
  <si>
    <t>295,60*2</t>
  </si>
  <si>
    <t>277145045</t>
  </si>
  <si>
    <t>1532752001</t>
  </si>
  <si>
    <t>-1458925144</t>
  </si>
  <si>
    <t>-108713188</t>
  </si>
  <si>
    <t>1854793225</t>
  </si>
  <si>
    <t>-1428832063</t>
  </si>
  <si>
    <t>1300329107</t>
  </si>
  <si>
    <t>-563038297</t>
  </si>
  <si>
    <t>48,1+46,0+21,9</t>
  </si>
  <si>
    <t>830391811</t>
  </si>
  <si>
    <t>Bourání stávajícího potrubí z kameninových trub v otevřeném výkopu DN přes 250 do 400</t>
  </si>
  <si>
    <t>-1123669040</t>
  </si>
  <si>
    <t>https://podminky.urs.cz/item/CS_URS_2025_02/830391811</t>
  </si>
  <si>
    <t>96,0+68,1</t>
  </si>
  <si>
    <t>-2077930006</t>
  </si>
  <si>
    <t>48,1</t>
  </si>
  <si>
    <t>-440792078</t>
  </si>
  <si>
    <t>48,1*1,03 'Přepočtené koeficientem množství</t>
  </si>
  <si>
    <t>-173405900</t>
  </si>
  <si>
    <t>46,0+21,9+8*0,5</t>
  </si>
  <si>
    <t>384458817</t>
  </si>
  <si>
    <t>71,9*1,015 'Přepočtené koeficientem množství</t>
  </si>
  <si>
    <t>581449351</t>
  </si>
  <si>
    <t>-1644809879</t>
  </si>
  <si>
    <t>2*1,03 'Přepočtené koeficientem množství</t>
  </si>
  <si>
    <t>1887660193</t>
  </si>
  <si>
    <t>-297476532</t>
  </si>
  <si>
    <t>191,1*1,03 'Přepočtené koeficientem množství</t>
  </si>
  <si>
    <t>586877914</t>
  </si>
  <si>
    <t>16*(1+1)+2</t>
  </si>
  <si>
    <t>-213650786</t>
  </si>
  <si>
    <t>16*1,01 'Přepočtené koeficientem množství</t>
  </si>
  <si>
    <t>-569338702</t>
  </si>
  <si>
    <t>28611363</t>
  </si>
  <si>
    <t>koleno kanalizační PVC KG 160x87°</t>
  </si>
  <si>
    <t>-1845289475</t>
  </si>
  <si>
    <t>137642917</t>
  </si>
  <si>
    <t>1631178321</t>
  </si>
  <si>
    <t>-679294785</t>
  </si>
  <si>
    <t>14*2+8*3+2</t>
  </si>
  <si>
    <t>-2088871836</t>
  </si>
  <si>
    <t>22*1,01 'Přepočtené koeficientem množství</t>
  </si>
  <si>
    <t>-242059887</t>
  </si>
  <si>
    <t>31*1,01 'Přepočtené koeficientem množství</t>
  </si>
  <si>
    <t>28611368</t>
  </si>
  <si>
    <t>koleno kanalizační PVC KG 200x87°</t>
  </si>
  <si>
    <t>1335838348</t>
  </si>
  <si>
    <t>-572855179</t>
  </si>
  <si>
    <t>1484021374</t>
  </si>
  <si>
    <t>1577047712</t>
  </si>
  <si>
    <t>-1614768186</t>
  </si>
  <si>
    <t>-1023642815</t>
  </si>
  <si>
    <t>1006932318</t>
  </si>
  <si>
    <t>-413117825</t>
  </si>
  <si>
    <t>1180751989</t>
  </si>
  <si>
    <t>674391751</t>
  </si>
  <si>
    <t>16+14+8</t>
  </si>
  <si>
    <t>28651041</t>
  </si>
  <si>
    <t>odbočka kanalizační PVC-U plnostěnná s rázovou odolností DN 400/160/45°</t>
  </si>
  <si>
    <t>-793719142</t>
  </si>
  <si>
    <t>-1354026388</t>
  </si>
  <si>
    <t>-547954264</t>
  </si>
  <si>
    <t>277470189</t>
  </si>
  <si>
    <t>-1362556667</t>
  </si>
  <si>
    <t>-428839963</t>
  </si>
  <si>
    <t>59224046R</t>
  </si>
  <si>
    <t>dno betonové šachtové čedičový žlab, nástupnice i stěny 1000/1000 KOM</t>
  </si>
  <si>
    <t>-1986052659</t>
  </si>
  <si>
    <t>59224044R900</t>
  </si>
  <si>
    <t>dno betonové šachtové betonový žlab i nástupnice DN 1000/900 KOM</t>
  </si>
  <si>
    <t>1420011164</t>
  </si>
  <si>
    <t>2103374295</t>
  </si>
  <si>
    <t>13*1,01 'Přepočtené koeficientem množství</t>
  </si>
  <si>
    <t>-1107094516</t>
  </si>
  <si>
    <t>1113975453</t>
  </si>
  <si>
    <t>1259435072</t>
  </si>
  <si>
    <t>432009353</t>
  </si>
  <si>
    <t>1168850362</t>
  </si>
  <si>
    <t>-1419884423</t>
  </si>
  <si>
    <t>2016310344</t>
  </si>
  <si>
    <t>-137502112</t>
  </si>
  <si>
    <t>-495495015</t>
  </si>
  <si>
    <t>166632111</t>
  </si>
  <si>
    <t>-1911725931</t>
  </si>
  <si>
    <t>1759966998</t>
  </si>
  <si>
    <t>-1553543665</t>
  </si>
  <si>
    <t>-1519016064</t>
  </si>
  <si>
    <t>1755435951</t>
  </si>
  <si>
    <t>-709032105</t>
  </si>
  <si>
    <t>899623141</t>
  </si>
  <si>
    <t>Obetonování potrubí nebo zdiva stok betonem prostým v otevřeném výkopu, betonem tř. C 12/15</t>
  </si>
  <si>
    <t>-2091177135</t>
  </si>
  <si>
    <t>https://podminky.urs.cz/item/CS_URS_2025_02/899623141</t>
  </si>
  <si>
    <t>Poznámka k položce:_x000D_
- obtok spadiště</t>
  </si>
  <si>
    <t>(0,5*0,5-0,031)*1*2</t>
  </si>
  <si>
    <t>899643121</t>
  </si>
  <si>
    <t>Bednění pro obetonování potrubí v otevřeném výkopu zřízení</t>
  </si>
  <si>
    <t>-1043774361</t>
  </si>
  <si>
    <t>https://podminky.urs.cz/item/CS_URS_2025_02/899643121</t>
  </si>
  <si>
    <t>0,5*1*3*2</t>
  </si>
  <si>
    <t>899643122</t>
  </si>
  <si>
    <t>Bednění pro obetonování potrubí v otevřeném výkopu odstranění</t>
  </si>
  <si>
    <t>1127688274</t>
  </si>
  <si>
    <t>https://podminky.urs.cz/item/CS_URS_2025_02/899643122</t>
  </si>
  <si>
    <t>-352971329</t>
  </si>
  <si>
    <t>1129194221</t>
  </si>
  <si>
    <t>191,1+48,1+46,0+21,90+8*0,5</t>
  </si>
  <si>
    <t>1116318281</t>
  </si>
  <si>
    <t>95,55*0,008 "zátkování drenáže - bude fakturováno dle skutečnosti"</t>
  </si>
  <si>
    <t>-1493359503</t>
  </si>
  <si>
    <t>-361483529</t>
  </si>
  <si>
    <t>17,5*1,01 'Přepočtené koeficientem množství</t>
  </si>
  <si>
    <t>-1514578416</t>
  </si>
  <si>
    <t>415,0</t>
  </si>
  <si>
    <t>892812026</t>
  </si>
  <si>
    <t>572825933</t>
  </si>
  <si>
    <t>88664966</t>
  </si>
  <si>
    <t>-899464019</t>
  </si>
  <si>
    <t>295,206*19 'Přepočtené koeficientem množství</t>
  </si>
  <si>
    <t>-935971375</t>
  </si>
  <si>
    <t>65,032*0,1 'Přepočtené koeficientem množství</t>
  </si>
  <si>
    <t>-1117587476</t>
  </si>
  <si>
    <t>1649524423</t>
  </si>
  <si>
    <t>997013867</t>
  </si>
  <si>
    <t>Poplatek za uložení stavebního odpadu na recyklační skládce (skládkovné) z tašek a keramických výrobků zatříděného do Katalogu odpadů pod kódem 17 01 03</t>
  </si>
  <si>
    <t>-1841596444</t>
  </si>
  <si>
    <t>https://podminky.urs.cz/item/CS_URS_2025_02/997013867</t>
  </si>
  <si>
    <t>-811600227</t>
  </si>
  <si>
    <t>433706897</t>
  </si>
  <si>
    <t>65,032*0,9 'Přepočtené koeficientem množství</t>
  </si>
  <si>
    <t>-1515156566</t>
  </si>
  <si>
    <t>25_11_01_01.2 - SO-01.2 Splašková kanalizace</t>
  </si>
  <si>
    <t>-1049600816</t>
  </si>
  <si>
    <t>16,0+9*1,9</t>
  </si>
  <si>
    <t>-1768413783</t>
  </si>
  <si>
    <t>9*0,9+3,5 "pojížděný chodník"</t>
  </si>
  <si>
    <t>125,65 "vozovka"</t>
  </si>
  <si>
    <t>113107164</t>
  </si>
  <si>
    <t>Odstranění podkladů nebo krytů strojně plochy jednotlivě přes 50 m2 do 200 m2 s přemístěním hmot na skládku na vzdálenost do 20 m nebo s naložením na dopravní prostředek z kameniva hrubého drceného, o tl. vrstvy přes 300 do 400 mm</t>
  </si>
  <si>
    <t>-1829870183</t>
  </si>
  <si>
    <t>https://podminky.urs.cz/item/CS_URS_2025_02/113107164</t>
  </si>
  <si>
    <t>1982360794</t>
  </si>
  <si>
    <t>578632328</t>
  </si>
  <si>
    <t>7+16+1</t>
  </si>
  <si>
    <t>-824066366</t>
  </si>
  <si>
    <t>128,30*0,2</t>
  </si>
  <si>
    <t>-2084284778</t>
  </si>
  <si>
    <t>25,66/8</t>
  </si>
  <si>
    <t>-1267274621</t>
  </si>
  <si>
    <t>-1572800391</t>
  </si>
  <si>
    <t>-41797746</t>
  </si>
  <si>
    <t>2+11</t>
  </si>
  <si>
    <t>1334527615</t>
  </si>
  <si>
    <t>25*1,5+1,4*2,5</t>
  </si>
  <si>
    <t>131151106</t>
  </si>
  <si>
    <t>Hloubení nezapažených jam a zářezů strojně s urovnáním dna do předepsaného profilu a spádu v hornině třídy těžitelnosti I skupiny 1 a 2 přes 1 000 do 5 000 m3</t>
  </si>
  <si>
    <t>702900998</t>
  </si>
  <si>
    <t>https://podminky.urs.cz/item/CS_URS_2025_02/131151106</t>
  </si>
  <si>
    <t>0,5*2*2,3*2*0,5</t>
  </si>
  <si>
    <t>182876085</t>
  </si>
  <si>
    <t>0,5*2*2,2*4*0,5</t>
  </si>
  <si>
    <t>131251106</t>
  </si>
  <si>
    <t>Hloubení nezapažených jam a zářezů strojně s urovnáním dna do předepsaného profilu a spádu v hornině třídy těžitelnosti I skupiny 3 přes 1 000 do 5 000 m3</t>
  </si>
  <si>
    <t>1933556757</t>
  </si>
  <si>
    <t>https://podminky.urs.cz/item/CS_URS_2025_02/131251106</t>
  </si>
  <si>
    <t>0,5*2*2,3*2*0,3</t>
  </si>
  <si>
    <t>-1807182875</t>
  </si>
  <si>
    <t>0,5*2*2,2*4*0,3</t>
  </si>
  <si>
    <t>131351106</t>
  </si>
  <si>
    <t>Hloubení nezapažených jam a zářezů strojně s urovnáním dna do předepsaného profilu a spádu v hornině třídy těžitelnosti II skupiny 4 přes 1 000 do 5 000 m3</t>
  </si>
  <si>
    <t>1334506684</t>
  </si>
  <si>
    <t>https://podminky.urs.cz/item/CS_URS_2025_02/131351106</t>
  </si>
  <si>
    <t>0,5*2*2,3*2*0,2</t>
  </si>
  <si>
    <t>-508462348</t>
  </si>
  <si>
    <t>0,5*2*2,2*4*0,2</t>
  </si>
  <si>
    <t>2011858751</t>
  </si>
  <si>
    <t>25*1,8*2,3*0,5</t>
  </si>
  <si>
    <t>-1408749057</t>
  </si>
  <si>
    <t>(125,65*2,2+11,6*1,5)*0,5</t>
  </si>
  <si>
    <t>1416873321</t>
  </si>
  <si>
    <t>25*1,8*2,3*0,3</t>
  </si>
  <si>
    <t>16569662</t>
  </si>
  <si>
    <t>(125,65*2,2+11,6*1,5)*0,3</t>
  </si>
  <si>
    <t>1398075874</t>
  </si>
  <si>
    <t>25*1,8*2,3*0,2</t>
  </si>
  <si>
    <t>-1169709319</t>
  </si>
  <si>
    <t>(125,65*2,2+11,6*1,5)*0,2</t>
  </si>
  <si>
    <t>2029858109</t>
  </si>
  <si>
    <t>32,18</t>
  </si>
  <si>
    <t>-263547085</t>
  </si>
  <si>
    <t>36,9*1,8*1,5</t>
  </si>
  <si>
    <t>-663896200</t>
  </si>
  <si>
    <t>104,2*2,65</t>
  </si>
  <si>
    <t>-1099784385</t>
  </si>
  <si>
    <t>-391309230</t>
  </si>
  <si>
    <t>1783495765</t>
  </si>
  <si>
    <t>0,6*2*2,65*4</t>
  </si>
  <si>
    <t>1277609503</t>
  </si>
  <si>
    <t>1825791284</t>
  </si>
  <si>
    <t>2*2*2,65*4</t>
  </si>
  <si>
    <t>941094829</t>
  </si>
  <si>
    <t>691924147</t>
  </si>
  <si>
    <t>125,65*0,5 "výměna zeminy v aktivní zóně KOM"</t>
  </si>
  <si>
    <t>1,208*11,55 "šachty"</t>
  </si>
  <si>
    <t>128,3*0,9*0,65+36,9*0,9*0,65 "potrubí"</t>
  </si>
  <si>
    <t>-82,146 "IV. třída těžitelnosti"</t>
  </si>
  <si>
    <t>822587558</t>
  </si>
  <si>
    <t>91,273*10 'Přepočtené koeficientem množství</t>
  </si>
  <si>
    <t>-808070199</t>
  </si>
  <si>
    <t>82,146</t>
  </si>
  <si>
    <t>-796517097</t>
  </si>
  <si>
    <t>82,146*10 'Přepočtené koeficientem množství</t>
  </si>
  <si>
    <t>-1703117784</t>
  </si>
  <si>
    <t>-1761904016</t>
  </si>
  <si>
    <t>933636029</t>
  </si>
  <si>
    <t>91,273+82,146</t>
  </si>
  <si>
    <t>1634713060</t>
  </si>
  <si>
    <t>173,419*2 'Přepočtené koeficientem množství</t>
  </si>
  <si>
    <t>1814589902</t>
  </si>
  <si>
    <t>125,65*0,5 "výměna zeminy v aktivní zóně MK"</t>
  </si>
  <si>
    <t>410,73-173,419</t>
  </si>
  <si>
    <t>-1468921441</t>
  </si>
  <si>
    <t>62,825</t>
  </si>
  <si>
    <t>62,825*2 'Přepočtené koeficientem množství</t>
  </si>
  <si>
    <t>1050439534</t>
  </si>
  <si>
    <t>128,3*(0,9*0,55-0,062)+36,9*(0,9*0,50-0,031) "obsyp potrubí"</t>
  </si>
  <si>
    <t>-863598774</t>
  </si>
  <si>
    <t>71,015*2 'Přepočtené koeficientem množství</t>
  </si>
  <si>
    <t>-511568912</t>
  </si>
  <si>
    <t>2012059389</t>
  </si>
  <si>
    <t>-1798682792</t>
  </si>
  <si>
    <t>41*0,02 'Přepočtené koeficientem množství</t>
  </si>
  <si>
    <t>-588591808</t>
  </si>
  <si>
    <t>128,3*0,5 "předpoklad 50% délky samostatného výkopu"</t>
  </si>
  <si>
    <t>-148008742</t>
  </si>
  <si>
    <t>-1979629645</t>
  </si>
  <si>
    <t>1,2*3</t>
  </si>
  <si>
    <t>1322015911</t>
  </si>
  <si>
    <t>128,3+36,9</t>
  </si>
  <si>
    <t>-571117822</t>
  </si>
  <si>
    <t>165,20</t>
  </si>
  <si>
    <t>1175127230</t>
  </si>
  <si>
    <t>128,3*0,9*0,1+36,9*0,9*0,15</t>
  </si>
  <si>
    <t>-250645620</t>
  </si>
  <si>
    <t>1+3+1</t>
  </si>
  <si>
    <t>-1666430717</t>
  </si>
  <si>
    <t>-1250163258</t>
  </si>
  <si>
    <t>2021863948</t>
  </si>
  <si>
    <t>-919994435</t>
  </si>
  <si>
    <t>199723252</t>
  </si>
  <si>
    <t>1587351633</t>
  </si>
  <si>
    <t>1,5*1,5*0,15*6</t>
  </si>
  <si>
    <t>1720076559</t>
  </si>
  <si>
    <t>1,5*0,15*4*6</t>
  </si>
  <si>
    <t>-1557373869</t>
  </si>
  <si>
    <t>-2116921360</t>
  </si>
  <si>
    <t>1,5*1,5*6*2,105/1000</t>
  </si>
  <si>
    <t>0,028*1,05 'Přepočtené koeficientem množství</t>
  </si>
  <si>
    <t>564762111</t>
  </si>
  <si>
    <t>Podklad nebo kryt z vibrovaného štěrku VŠ s rozprostřením, vlhčením a zhutněním, po zhutnění tl. 200 mm</t>
  </si>
  <si>
    <t>102157889</t>
  </si>
  <si>
    <t>https://podminky.urs.cz/item/CS_URS_2025_02/564762111</t>
  </si>
  <si>
    <t>44,5*1,1</t>
  </si>
  <si>
    <t>1550553354</t>
  </si>
  <si>
    <t>125,65*2</t>
  </si>
  <si>
    <t>564861011</t>
  </si>
  <si>
    <t>Podklad ze štěrkodrti ŠD s rozprostřením a zhutněním plochy jednotlivě do 100 m2, po zhutnění tl. 200 mm</t>
  </si>
  <si>
    <t>-1869325384</t>
  </si>
  <si>
    <t>https://podminky.urs.cz/item/CS_URS_2025_02/564861011</t>
  </si>
  <si>
    <t>44,5*1,2</t>
  </si>
  <si>
    <t>915408476</t>
  </si>
  <si>
    <t>1294390420</t>
  </si>
  <si>
    <t>-463358945</t>
  </si>
  <si>
    <t>-1004739905</t>
  </si>
  <si>
    <t>-1947953416</t>
  </si>
  <si>
    <t>820371811</t>
  </si>
  <si>
    <t>Bourání stávajícího potrubí ze železobetonu v otevřeném výkopu DN do 200</t>
  </si>
  <si>
    <t>1047568934</t>
  </si>
  <si>
    <t>https://podminky.urs.cz/item/CS_URS_2025_02/820371811</t>
  </si>
  <si>
    <t>674878243</t>
  </si>
  <si>
    <t>-1994945654</t>
  </si>
  <si>
    <t>-1869808807</t>
  </si>
  <si>
    <t>36,9*1,015 'Přepočtené koeficientem množství</t>
  </si>
  <si>
    <t>871363123</t>
  </si>
  <si>
    <t>Montáž kanalizačního potrubí z tvrdého PVC-U hladkého plnostěnného tuhost SN 12 DN 250</t>
  </si>
  <si>
    <t>-951525525</t>
  </si>
  <si>
    <t>https://podminky.urs.cz/item/CS_URS_2025_02/871363123</t>
  </si>
  <si>
    <t>28611108</t>
  </si>
  <si>
    <t>trubka kanalizační PVC-U plnostěnná jednovrstvá s rázovou odolností DN 250x6000mm SN12</t>
  </si>
  <si>
    <t>1232788572</t>
  </si>
  <si>
    <t>128,3*1,03 'Přepočtené koeficientem množství</t>
  </si>
  <si>
    <t>-913057975</t>
  </si>
  <si>
    <t>62028735</t>
  </si>
  <si>
    <t>1652977359</t>
  </si>
  <si>
    <t>-1226909112</t>
  </si>
  <si>
    <t>-1098597460</t>
  </si>
  <si>
    <t>877360320</t>
  </si>
  <si>
    <t>Montáž tvarovek na kanalizačním plastovém potrubí z PP nebo PVC-U hladkého plnostěnného odboček DN 250</t>
  </si>
  <si>
    <t>-705158158</t>
  </si>
  <si>
    <t>https://podminky.urs.cz/item/CS_URS_2025_02/877360320</t>
  </si>
  <si>
    <t>28651035</t>
  </si>
  <si>
    <t>odbočka kanalizační PVC-U plnostěnná s rázovou odolností DN 250/200/45°</t>
  </si>
  <si>
    <t>-2102045366</t>
  </si>
  <si>
    <t>1355945958</t>
  </si>
  <si>
    <t>-1039560171</t>
  </si>
  <si>
    <t>239291404</t>
  </si>
  <si>
    <t>59224023R500</t>
  </si>
  <si>
    <t>dno betonové šachtové betonový žlab i nástupnice DN 1000/500 KOM</t>
  </si>
  <si>
    <t>706982758</t>
  </si>
  <si>
    <t>819577955</t>
  </si>
  <si>
    <t>-1365526222</t>
  </si>
  <si>
    <t>-1547148049</t>
  </si>
  <si>
    <t>-1083264719</t>
  </si>
  <si>
    <t>-2017740874</t>
  </si>
  <si>
    <t>55241003</t>
  </si>
  <si>
    <t>poklop kanalizační betonový, litinový rám 160mm, D400 bez odvětrání</t>
  </si>
  <si>
    <t>1432908803</t>
  </si>
  <si>
    <t>-903924427</t>
  </si>
  <si>
    <t>1363770974</t>
  </si>
  <si>
    <t>726905308</t>
  </si>
  <si>
    <t>64,15*0,008 "zátkování drenáže - bude fakturováno dle skutečnosti"</t>
  </si>
  <si>
    <t>(50,5+21,0)*0,126 "zátkování kanalizace mimo výkopy"</t>
  </si>
  <si>
    <t>XODVSPL0001</t>
  </si>
  <si>
    <t>Nouzové zadržení/převedení odpadních vod staveništěm po dobu stavby</t>
  </si>
  <si>
    <t>96729101</t>
  </si>
  <si>
    <t xml:space="preserve">Poznámka k položce:_x000D_
včetně čerpání, potřebného materiálu atd._x000D_
</t>
  </si>
  <si>
    <t>-1419079960</t>
  </si>
  <si>
    <t>312058355</t>
  </si>
  <si>
    <t>1207692483</t>
  </si>
  <si>
    <t>6,15+51,2+43</t>
  </si>
  <si>
    <t>-631145813</t>
  </si>
  <si>
    <t>2126435944</t>
  </si>
  <si>
    <t>1025263053</t>
  </si>
  <si>
    <t>1614234262</t>
  </si>
  <si>
    <t>172,222*19 'Přepočtené koeficientem množství</t>
  </si>
  <si>
    <t>1355900335</t>
  </si>
  <si>
    <t>27,643*0,1 'Přepočtené koeficientem množství</t>
  </si>
  <si>
    <t>-1323219127</t>
  </si>
  <si>
    <t>28801393</t>
  </si>
  <si>
    <t>-908288547</t>
  </si>
  <si>
    <t>440459203</t>
  </si>
  <si>
    <t>27,643*0,9 'Přepočtené koeficientem množství</t>
  </si>
  <si>
    <t>1524433526</t>
  </si>
  <si>
    <t>25_11_01_01.3 - SO-01.3 ČS a kanalizační výtlak</t>
  </si>
  <si>
    <t>PSV - Práce a dodávky PSV</t>
  </si>
  <si>
    <t xml:space="preserve">    711 - Izolace proti vodě, vlhkosti a plynům</t>
  </si>
  <si>
    <t xml:space="preserve">    767 - Konstrukce zámečnické</t>
  </si>
  <si>
    <t>1297854968</t>
  </si>
  <si>
    <t>453285350</t>
  </si>
  <si>
    <t>12,5 "pojížděný chodník"</t>
  </si>
  <si>
    <t>86,0 "vozovka"</t>
  </si>
  <si>
    <t>604857328</t>
  </si>
  <si>
    <t>1436246687</t>
  </si>
  <si>
    <t>40+1</t>
  </si>
  <si>
    <t>-857747356</t>
  </si>
  <si>
    <t>8*30+55*0,2</t>
  </si>
  <si>
    <t>-1907099786</t>
  </si>
  <si>
    <t>251/8</t>
  </si>
  <si>
    <t>-1010455638</t>
  </si>
  <si>
    <t>-606715157</t>
  </si>
  <si>
    <t>1916079400</t>
  </si>
  <si>
    <t>228924695</t>
  </si>
  <si>
    <t>25*2+5,5*5,5</t>
  </si>
  <si>
    <t>1197101891</t>
  </si>
  <si>
    <t>4,3*4,3*3,8*0,5</t>
  </si>
  <si>
    <t>473138443</t>
  </si>
  <si>
    <t>4,3*4,3*3,8*0,3</t>
  </si>
  <si>
    <t>978632721</t>
  </si>
  <si>
    <t>4,3*4,3*3,8*0,2</t>
  </si>
  <si>
    <t>755815422</t>
  </si>
  <si>
    <t>25*1,2*1,6*0,5</t>
  </si>
  <si>
    <t>-1958485889</t>
  </si>
  <si>
    <t>98,5*1,4*0,5</t>
  </si>
  <si>
    <t>1730675101</t>
  </si>
  <si>
    <t>25*1,2*1,6*0,3</t>
  </si>
  <si>
    <t>-1968098514</t>
  </si>
  <si>
    <t>98,5*1,4*0,3</t>
  </si>
  <si>
    <t>1457563090</t>
  </si>
  <si>
    <t>25*1,2*1,6*0,2</t>
  </si>
  <si>
    <t>1532141875</t>
  </si>
  <si>
    <t>98,5*1,4*0,2</t>
  </si>
  <si>
    <t>-1397787569</t>
  </si>
  <si>
    <t>15,86</t>
  </si>
  <si>
    <t>-1979027131</t>
  </si>
  <si>
    <t>(119,3+55,0)*1,8</t>
  </si>
  <si>
    <t>1449541156</t>
  </si>
  <si>
    <t>151301202</t>
  </si>
  <si>
    <t>Zřízení pažení stěn výkopu bez rozepření nebo vzepření hnané, hloubky přes 4 do 8 m</t>
  </si>
  <si>
    <t>-1705986069</t>
  </si>
  <si>
    <t>https://podminky.urs.cz/item/CS_URS_2025_02/151301202</t>
  </si>
  <si>
    <t>4,3*4,3*4</t>
  </si>
  <si>
    <t>151301212</t>
  </si>
  <si>
    <t>Odstranění pažení stěn výkopu bez rozepření nebo vzepření s uložením pažin na vzdálenost do 3 m od okraje výkopu hnané, hloubky přes 4 do 8 m</t>
  </si>
  <si>
    <t>1475946490</t>
  </si>
  <si>
    <t>https://podminky.urs.cz/item/CS_URS_2025_02/151301212</t>
  </si>
  <si>
    <t>151301302</t>
  </si>
  <si>
    <t>Zřízení rozepření zapažených stěn výkopů s potřebným přepažováním při pažení hnaném, hloubky přes 4 do 8 m</t>
  </si>
  <si>
    <t>-598505398</t>
  </si>
  <si>
    <t>https://podminky.urs.cz/item/CS_URS_2025_02/151301302</t>
  </si>
  <si>
    <t>4,3*4,3*3,8</t>
  </si>
  <si>
    <t>151301312</t>
  </si>
  <si>
    <t>Odstranění rozepření stěn výkopů s uložením materiálu na vzdálenost do 3 m od okraje výkopu pažení hnaného, hloubky přes 4 do 8 m</t>
  </si>
  <si>
    <t>-128520463</t>
  </si>
  <si>
    <t>https://podminky.urs.cz/item/CS_URS_2025_02/151301312</t>
  </si>
  <si>
    <t>455489539</t>
  </si>
  <si>
    <t>86,0*0,5 "výměna zeminy v aktivní z´pně KOM"</t>
  </si>
  <si>
    <t>4,155*3,8 "ČS"</t>
  </si>
  <si>
    <t>149,9*0,9*0,275+2,1*0,9*0,65 "potrubí"</t>
  </si>
  <si>
    <t>-51,232 "IV. třída těžitelnosti"</t>
  </si>
  <si>
    <t>53920389</t>
  </si>
  <si>
    <t>45,886*10 'Přepočtené koeficientem množství</t>
  </si>
  <si>
    <t>-888280766</t>
  </si>
  <si>
    <t>51,232</t>
  </si>
  <si>
    <t>-1389580557</t>
  </si>
  <si>
    <t>51,232*10 'Přepočtené koeficientem množství</t>
  </si>
  <si>
    <t>-1569565257</t>
  </si>
  <si>
    <t>652277190</t>
  </si>
  <si>
    <t>1677829828</t>
  </si>
  <si>
    <t>45,886+51,232</t>
  </si>
  <si>
    <t>-1885831599</t>
  </si>
  <si>
    <t>97,118*2 'Přepočtené koeficientem množství</t>
  </si>
  <si>
    <t>-1434481094</t>
  </si>
  <si>
    <t>86,0*0,5 "výměna zeminy v aktivní zóně MK"</t>
  </si>
  <si>
    <t>256,16-97,118</t>
  </si>
  <si>
    <t>1605767234</t>
  </si>
  <si>
    <t>43,0</t>
  </si>
  <si>
    <t>43*2 'Přepočtené koeficientem množství</t>
  </si>
  <si>
    <t>431102691</t>
  </si>
  <si>
    <t>149,9*(0,9*0,225-0,004)+2,1*(0,9*0,5-0,031) "obsyp potrubí"</t>
  </si>
  <si>
    <t>305341056</t>
  </si>
  <si>
    <t>30,635*2 'Přepočtené koeficientem množství</t>
  </si>
  <si>
    <t>-1637606453</t>
  </si>
  <si>
    <t>1504592605</t>
  </si>
  <si>
    <t>-26197201</t>
  </si>
  <si>
    <t>80,25*0,02 'Přepočtené koeficientem množství</t>
  </si>
  <si>
    <t>XPZABR</t>
  </si>
  <si>
    <t>Rozebrání, uložení a zpětná montáž zábradlí dřevěného, včetně úpravy a osazení sloupků</t>
  </si>
  <si>
    <t>299720777</t>
  </si>
  <si>
    <t>-148613945</t>
  </si>
  <si>
    <t>55*0,5 "předpoklad 50% délky samostatného výkopu"</t>
  </si>
  <si>
    <t>275313811</t>
  </si>
  <si>
    <t>Základy z betonu prostého patky a bloky z betonu kamenem neprokládaného tř. C 25/30</t>
  </si>
  <si>
    <t>1924963635</t>
  </si>
  <si>
    <t>https://podminky.urs.cz/item/CS_URS_2025_02/275313811</t>
  </si>
  <si>
    <t>Poznámka k položce:_x000D_
- beton C25/30 XF3</t>
  </si>
  <si>
    <t>0,7*0,5*1,0</t>
  </si>
  <si>
    <t>275351121</t>
  </si>
  <si>
    <t>Bednění základů patek zřízení</t>
  </si>
  <si>
    <t>-1975504634</t>
  </si>
  <si>
    <t>https://podminky.urs.cz/item/CS_URS_2025_02/275351121</t>
  </si>
  <si>
    <t>0,7*1*2+0,5*1</t>
  </si>
  <si>
    <t>275351122</t>
  </si>
  <si>
    <t>Bednění základů patek odstranění</t>
  </si>
  <si>
    <t>816140942</t>
  </si>
  <si>
    <t>https://podminky.urs.cz/item/CS_URS_2025_02/275351122</t>
  </si>
  <si>
    <t>-1492703208</t>
  </si>
  <si>
    <t>2,1</t>
  </si>
  <si>
    <t>957870219</t>
  </si>
  <si>
    <t>360365111</t>
  </si>
  <si>
    <t>Svařované nosné spoje výztuže pro železobetonové konstrukce křížové, pruty průměru do 16 mm</t>
  </si>
  <si>
    <t>429834628</t>
  </si>
  <si>
    <t>https://podminky.urs.cz/item/CS_URS_2025_02/360365111</t>
  </si>
  <si>
    <t>6*2</t>
  </si>
  <si>
    <t>360365212</t>
  </si>
  <si>
    <t>Svařované nosné spoje výztuže pro železobetonové konstrukce s přesahy, pruty průměru do 16 mm, délky svaru přes 100 mm do 150 mm</t>
  </si>
  <si>
    <t>-1580055901</t>
  </si>
  <si>
    <t>https://podminky.urs.cz/item/CS_URS_2025_02/360365212</t>
  </si>
  <si>
    <t>451541111</t>
  </si>
  <si>
    <t>Lože pod potrubí, stoky a drobné objekty v otevřeném výkopu ze štěrkodrtě 0-63 mm</t>
  </si>
  <si>
    <t>-627939745</t>
  </si>
  <si>
    <t>https://podminky.urs.cz/item/CS_URS_2025_02/451541111</t>
  </si>
  <si>
    <t>3,1*3,1*0,15</t>
  </si>
  <si>
    <t>1389501430</t>
  </si>
  <si>
    <t>149,9*0,9*0,05+2,1*0,9*0,15</t>
  </si>
  <si>
    <t>452321141</t>
  </si>
  <si>
    <t>Podkladní a zajišťovací konstrukce z betonu železového v otevřeném výkopu bez zvýšených nároků na prostředí desky pod potrubí, stoky a drobné objekty z betonu tř. C 16/20</t>
  </si>
  <si>
    <t>-1735622194</t>
  </si>
  <si>
    <t>https://podminky.urs.cz/item/CS_URS_2025_02/452321141</t>
  </si>
  <si>
    <t>3,1*3,1*0,2</t>
  </si>
  <si>
    <t>-1568466464</t>
  </si>
  <si>
    <t>3,1*0,2*4*1</t>
  </si>
  <si>
    <t>-1388547665</t>
  </si>
  <si>
    <t>1152640984</t>
  </si>
  <si>
    <t>3,1*3,1*5,267/1000</t>
  </si>
  <si>
    <t>0,051*1,05 'Přepočtené koeficientem množství</t>
  </si>
  <si>
    <t>457311117</t>
  </si>
  <si>
    <t>Vyrovnávací nebo spádový beton včetně úpravy povrchu C 25/30</t>
  </si>
  <si>
    <t>1449126452</t>
  </si>
  <si>
    <t>https://podminky.urs.cz/item/CS_URS_2025_02/457311117</t>
  </si>
  <si>
    <t>Poznámka k položce:_x000D_
beton C25/30 XA2</t>
  </si>
  <si>
    <t>-1751661096</t>
  </si>
  <si>
    <t>86,0*2</t>
  </si>
  <si>
    <t>-605761679</t>
  </si>
  <si>
    <t>1467415858</t>
  </si>
  <si>
    <t>-517045727</t>
  </si>
  <si>
    <t>206968373</t>
  </si>
  <si>
    <t>871234301</t>
  </si>
  <si>
    <t>Montáž kanalizačního potrubí z polyetylenu PE100 RC svařovaných na tupo v otevřeném výkopu ve sklonu do 20 % SDR 17/PN 10 d 75 x 4,5 mm</t>
  </si>
  <si>
    <t>1348367947</t>
  </si>
  <si>
    <t>https://podminky.urs.cz/item/CS_URS_2025_02/871234301</t>
  </si>
  <si>
    <t>28613590RK</t>
  </si>
  <si>
    <t>potrubí kanalizační dvouvrstvé PE100 RC SDR17 75x4,5mm</t>
  </si>
  <si>
    <t>-346937451</t>
  </si>
  <si>
    <t xml:space="preserve">Poznámka k položce:_x000D_
Potrubí z PE 100 RC se zvýšenou odolností vůči šíření trhliny _x000D_
Technické parametry potrubí:_x000D_
Vnější průměr 	- 75x4,5mm_x000D_
Vnitřní průměr 	- 65 (66,0)_x000D_
Tlaková řada 	- PN 10_x000D_
Základní materiál 	- vysokohustotní polyetylen PE 100 RC se zvýšenou odolností vůči šíření trhliny, _x000D_
Minimální požadovaná pevnost MRS 	- 10 MPa_x000D_
Bezpečnostní koeficient 	- c 2 pro PN 10_x000D_
Specifikace spoje 	- svar pomocí elektrotvarovky, nebo svařením na tupo_x000D_
Odolnost vůči hrubšímu obsypu 	- původní zemina může být použita bez _x000D_
omezení velikosti zrn (doporučená velikost je do 63 mm), ostré kameny však nesmí být v kontaktu s potrubím _x000D_
Barevné provedení	- hnědá pro tlakovou kanalizaci_x000D_
_x000D_
Potrubí odpovídající EN 12201, DIN 8074/8075 a PAS 1075 pro pokládku bez pískového lože z PE 100 RC s vysokou odolností proti pomalému šíření trhlin. (FNCT splňuje požadavek na min 8760 h při 80°C). Potrubí je opatřeno integrovanou indikační vrstvou buď modré barvy pro pitnou vodu, nebo hnědou vrstvou pro tlakovou kanalizaci. Tato vrstva tvoří 10% síly stěny a je pevnou součástí potrubí, která se při svařování se neodstraňuje. _x000D_
Na potrubí musí být prováděna kontrola trvalé kvality materiálu i průběžné kontroly doloženo inspekčním certifikátem (Atestem) ke každé dodávce potrubí prokazující použití typu granulátu. K certifikátu PAS 1075 budou předloženy testy z namátkové kontroly ne starší půl roku od institutu vystavujícího certifikát. Na potrubí bude uvedeno označení PAS 1075 a číslo protokolu._x000D_
</t>
  </si>
  <si>
    <t>149,9*1,015 'Přepočtené koeficientem množství</t>
  </si>
  <si>
    <t>-381171247</t>
  </si>
  <si>
    <t>28611167</t>
  </si>
  <si>
    <t>trubka kanalizační PVC-U plnostěnná jednovrstvá DN 200x1000mm SN8</t>
  </si>
  <si>
    <t>414085928</t>
  </si>
  <si>
    <t>2,1*1,015 'Přepočtené koeficientem množství</t>
  </si>
  <si>
    <t>877235201</t>
  </si>
  <si>
    <t>Montáž tvarovek na kanalizačním plastovém potrubí z PE elektrotvarovek SDR 11/PN16 spojek nebo oblouků d 75</t>
  </si>
  <si>
    <t>-1815616273</t>
  </si>
  <si>
    <t>https://podminky.urs.cz/item/CS_URS_2025_02/877235201</t>
  </si>
  <si>
    <t>28615973</t>
  </si>
  <si>
    <t>elektrospojka SDR11 PE 100 PN16 D 75mm</t>
  </si>
  <si>
    <t>336578365</t>
  </si>
  <si>
    <t>28614896</t>
  </si>
  <si>
    <t>oblouk 30° SDR17 PE 100 PN10 D 75mm</t>
  </si>
  <si>
    <t>-1975481536</t>
  </si>
  <si>
    <t>1917019837</t>
  </si>
  <si>
    <t>-633220983</t>
  </si>
  <si>
    <t>910189018</t>
  </si>
  <si>
    <t>877420320R2</t>
  </si>
  <si>
    <t>Montáž navrtávacích sedel pro připojení přípojek DN200, s vyvrtáním otvoru</t>
  </si>
  <si>
    <t>-1264910111</t>
  </si>
  <si>
    <t>XSNAVRTSEDL200S</t>
  </si>
  <si>
    <t>univerzální kolmé sedlo DN200 pro napojení přípojky na BE potrubí DN400</t>
  </si>
  <si>
    <t>-383463025</t>
  </si>
  <si>
    <t>XSVYRVL200</t>
  </si>
  <si>
    <t>vyrovnávací vložka pro napojení tenkostěnných trubek DN200 k navrtávacímu sedlu</t>
  </si>
  <si>
    <t>1370915322</t>
  </si>
  <si>
    <t>892241111</t>
  </si>
  <si>
    <t>Tlakové zkoušky vodou na potrubí DN do 80</t>
  </si>
  <si>
    <t>-130536395</t>
  </si>
  <si>
    <t>https://podminky.urs.cz/item/CS_URS_2025_02/892241111</t>
  </si>
  <si>
    <t>892372111</t>
  </si>
  <si>
    <t>Tlakové zkoušky vodou zabezpečení konců potrubí při tlakových zkouškách DN do 300</t>
  </si>
  <si>
    <t>326832844</t>
  </si>
  <si>
    <t>https://podminky.urs.cz/item/CS_URS_2025_02/892372111</t>
  </si>
  <si>
    <t>894302141</t>
  </si>
  <si>
    <t>Ostatní konstrukce na trubním vedení ze železobetonu stěny šachet tloušťky přes 200 mm z betonu bez zvýšených nároků na prostředí tř. C 16/20</t>
  </si>
  <si>
    <t>-117020634</t>
  </si>
  <si>
    <t>https://podminky.urs.cz/item/CS_URS_2025_02/894302141</t>
  </si>
  <si>
    <t>Poznámka k položce:_x000D_
- bude provedeno v návaznosti na hladinu podzemní vody</t>
  </si>
  <si>
    <t>(1,4*1,4-1,15*1,15)*pi*1 "obetonování ČS - zajištění proti vyplavání"</t>
  </si>
  <si>
    <t>894411311</t>
  </si>
  <si>
    <t>Osazení betonových nebo železobetonových dílců pro šachty skruží rovných</t>
  </si>
  <si>
    <t>1908998016</t>
  </si>
  <si>
    <t>https://podminky.urs.cz/item/CS_URS_2025_02/894411311</t>
  </si>
  <si>
    <t>XSSKRUZ200/100</t>
  </si>
  <si>
    <t>skruž nádrže kruhová DN2000 v. 1000, se stupadly</t>
  </si>
  <si>
    <t>-800223034</t>
  </si>
  <si>
    <t>XSTESNELAST200</t>
  </si>
  <si>
    <t>těsnění elastomerové DN2000 obyčejné</t>
  </si>
  <si>
    <t>1835016627</t>
  </si>
  <si>
    <t>894414111</t>
  </si>
  <si>
    <t>Osazení betonových nebo železobetonových dílců pro šachty skruží základových (dno)</t>
  </si>
  <si>
    <t>1240758581</t>
  </si>
  <si>
    <t>https://podminky.urs.cz/item/CS_URS_2025_02/894414111</t>
  </si>
  <si>
    <t>XSDNO200-250</t>
  </si>
  <si>
    <t>dno nádrže kruhové DN2000 v. 2500mm, s osazenými 6ks OC plotýnkami pro připojení výztuže, se stupadly</t>
  </si>
  <si>
    <t>1910946079</t>
  </si>
  <si>
    <t>894414211</t>
  </si>
  <si>
    <t>Osazení betonových nebo železobetonových dílců pro šachty desek zákrytových</t>
  </si>
  <si>
    <t>-437394838</t>
  </si>
  <si>
    <t>https://podminky.urs.cz/item/CS_URS_2025_02/894414211</t>
  </si>
  <si>
    <t>XSDESKZAK200</t>
  </si>
  <si>
    <t>deska zákrytová kruhová pro nádrže DN2000 pochozí, vstupní otvory 600x600 a 600x900mm, tl. 250mm</t>
  </si>
  <si>
    <t>394927075</t>
  </si>
  <si>
    <t>894501141</t>
  </si>
  <si>
    <t>Bednění konstrukcí na trubním vedení stěn šachet kruhových jednostranné zřízení</t>
  </si>
  <si>
    <t>-693868737</t>
  </si>
  <si>
    <t>https://podminky.urs.cz/item/CS_URS_2025_02/894501141</t>
  </si>
  <si>
    <t>2,8*pi*1</t>
  </si>
  <si>
    <t>894501142</t>
  </si>
  <si>
    <t>Bednění konstrukcí na trubním vedení stěn šachet kruhových jednostranné odstranění</t>
  </si>
  <si>
    <t>-759508902</t>
  </si>
  <si>
    <t>https://podminky.urs.cz/item/CS_URS_2025_02/894501142</t>
  </si>
  <si>
    <t>894608112</t>
  </si>
  <si>
    <t>Výztuž šachet z betonářské oceli 10 505 (R) nebo BSt 500</t>
  </si>
  <si>
    <t>-462400004</t>
  </si>
  <si>
    <t>https://podminky.urs.cz/item/CS_URS_2025_02/894608112</t>
  </si>
  <si>
    <t>(1,66+2,4+0,9)*12*0,617/1000</t>
  </si>
  <si>
    <t>0,037*1,1 'Přepočtené koeficientem množství</t>
  </si>
  <si>
    <t>899103112</t>
  </si>
  <si>
    <t>Osazení poklopů šachtových litinových, ocelových nebo železobetonových včetně rámů pro třídu zatížení B125, C250</t>
  </si>
  <si>
    <t>946790706</t>
  </si>
  <si>
    <t>https://podminky.urs.cz/item/CS_URS_2025_02/899103112</t>
  </si>
  <si>
    <t>XSPOKL6/6LT</t>
  </si>
  <si>
    <t>poklop litinový B125 čtvercový 600x600mm s rámem, uzamykatelný</t>
  </si>
  <si>
    <t>5033068</t>
  </si>
  <si>
    <t>Poznámka k položce:_x000D_
- litinový poklop s tlumicí EPDM vložkou (těsnění), jištění pantem a nerezovým šroubem, povrchová úprava bitumenový nátěr, zatížení B 125_x000D_
- dle ČSN EN 124-1_x000D_
- vnější rozměr 710x710mm_x000D_
- vnitřní rozměr 600x600mm_x000D_
- výška 40mm_x000D_
Zabepečení: pant, nerezový šroub M12 DIN 912 s vnitřním šestihranem</t>
  </si>
  <si>
    <t>XSPOKL6/9LT</t>
  </si>
  <si>
    <t>poklop litinový B125 obdélníkový 900x600mm s rámem, uzamykatelný, s odvětrávacím komínkem</t>
  </si>
  <si>
    <t>484994816</t>
  </si>
  <si>
    <t>Poznámka k položce:_x000D_
- litinový poklop s tlumicí EPDM vložkou (těsnění), jištění pantem a nerezovým šroubem, povrchová úprava bitumenový nátěr, zatížení B 125, s odvětrávacím komínkem_x000D_
- dle ČSN EN 124-2_x000D_
- vnější rozměr 1010x710mm_x000D_
- vnitřní rozměr 900x600mm_x000D_
- výška 40mm_x000D_
Zabepečení: pant, nerezový šroub M12 DIN 912 s vnitřním šestihranem</t>
  </si>
  <si>
    <t>899711111</t>
  </si>
  <si>
    <t>Orientační tabulky na vodovodních a kanalizačních řadech na dřevěné konstrukci</t>
  </si>
  <si>
    <t>-933731185</t>
  </si>
  <si>
    <t>https://podminky.urs.cz/item/CS_URS_2025_02/899711111</t>
  </si>
  <si>
    <t>1605951476</t>
  </si>
  <si>
    <t>899721111</t>
  </si>
  <si>
    <t>Signalizační vodič na potrubí DN do 150 mm</t>
  </si>
  <si>
    <t>541877158</t>
  </si>
  <si>
    <t>https://podminky.urs.cz/item/CS_URS_2025_02/899721111</t>
  </si>
  <si>
    <t>Poznámka k položce:_x000D_
- včetně vyvedení vodičů do poklopů armatur dle požadavků provozovatele_x000D_
- včetně spojovacího a izolačního materiálu</t>
  </si>
  <si>
    <t>149,9+2,5*2</t>
  </si>
  <si>
    <t>154,9*1,05 'Přepočtené koeficientem množství</t>
  </si>
  <si>
    <t>1688702674</t>
  </si>
  <si>
    <t>149,9+2,1</t>
  </si>
  <si>
    <t>1903222686</t>
  </si>
  <si>
    <t>27,5*0,008 "zátkování drenáže - bude fakturováno dle skutečnosti"</t>
  </si>
  <si>
    <t>-495882241</t>
  </si>
  <si>
    <t>143810389</t>
  </si>
  <si>
    <t>41/2 "předpoklad - výměna po bourání cca 50%"</t>
  </si>
  <si>
    <t>20,5*1,01 'Přepočtené koeficientem množství</t>
  </si>
  <si>
    <t>1021195401</t>
  </si>
  <si>
    <t>4+1,35+8+41+80,6</t>
  </si>
  <si>
    <t>933901111</t>
  </si>
  <si>
    <t>Zkoušky objektů a vymývání provedení zkoušky vodotěsnosti betonové nádrže jakéhokoliv druhu a tvaru, o obsahu do 1000 m3</t>
  </si>
  <si>
    <t>-1988268646</t>
  </si>
  <si>
    <t>https://podminky.urs.cz/item/CS_URS_2025_02/933901111</t>
  </si>
  <si>
    <t>3,142*3,5</t>
  </si>
  <si>
    <t>08211321</t>
  </si>
  <si>
    <t>voda pitná pro ostatní odběratele</t>
  </si>
  <si>
    <t>-1425023933</t>
  </si>
  <si>
    <t>10,997*1,01 'Přepočtené koeficientem množství</t>
  </si>
  <si>
    <t>952903112</t>
  </si>
  <si>
    <t>Vyčištění objektů čistíren odpadních vod, nádrží, žlabů nebo kanálů světlé výšky prostoru do 3,5 m</t>
  </si>
  <si>
    <t>-15108792</t>
  </si>
  <si>
    <t>https://podminky.urs.cz/item/CS_URS_2025_02/952903112</t>
  </si>
  <si>
    <t>977151118</t>
  </si>
  <si>
    <t>Jádrové vrty diamantovými korunkami do stavebních materiálů (železobetonu, betonu, cihel, obkladů, dlažeb, kamene) průměru přes 90 do 100 mm</t>
  </si>
  <si>
    <t>-855532566</t>
  </si>
  <si>
    <t>https://podminky.urs.cz/item/CS_URS_2025_02/977151118</t>
  </si>
  <si>
    <t>0,15*2</t>
  </si>
  <si>
    <t>977151121</t>
  </si>
  <si>
    <t>Jádrové vrty diamantovými korunkami do stavebních materiálů (železobetonu, betonu, cihel, obkladů, dlažeb, kamene) průměru přes 110 do 120 mm</t>
  </si>
  <si>
    <t>252949175</t>
  </si>
  <si>
    <t>https://podminky.urs.cz/item/CS_URS_2025_02/977151121</t>
  </si>
  <si>
    <t>977151128</t>
  </si>
  <si>
    <t>Jádrové vrty diamantovými korunkami do stavebních materiálů (železobetonu, betonu, cihel, obkladů, dlažeb, kamene) průměru přes 250 do 300 mm</t>
  </si>
  <si>
    <t>-1940846659</t>
  </si>
  <si>
    <t>https://podminky.urs.cz/item/CS_URS_2025_02/977151128</t>
  </si>
  <si>
    <t>977151129</t>
  </si>
  <si>
    <t>Jádrové vrty diamantovými korunkami do stavebních materiálů (železobetonu, betonu, cihel, obkladů, dlažeb, kamene) průměru přes 300 do 350 mm</t>
  </si>
  <si>
    <t>-235205193</t>
  </si>
  <si>
    <t>https://podminky.urs.cz/item/CS_URS_2025_02/977151129</t>
  </si>
  <si>
    <t>-75145088</t>
  </si>
  <si>
    <t>20,5</t>
  </si>
  <si>
    <t>357583589</t>
  </si>
  <si>
    <t>XPZEDZA300</t>
  </si>
  <si>
    <t>Zednické začištění prostupu potrubí otvoru do DN300</t>
  </si>
  <si>
    <t>-274685969</t>
  </si>
  <si>
    <t>XPZEDZA500</t>
  </si>
  <si>
    <t>Zednické začištění prostupu potrubí otvoru do DN500</t>
  </si>
  <si>
    <t>823346446</t>
  </si>
  <si>
    <t>-1594042541</t>
  </si>
  <si>
    <t>-1121934263</t>
  </si>
  <si>
    <t>69,309*19 'Přepočtené koeficientem množství</t>
  </si>
  <si>
    <t>-1650396600</t>
  </si>
  <si>
    <t>18,92*0,1 'Přepočtené koeficientem množství</t>
  </si>
  <si>
    <t>-573775396</t>
  </si>
  <si>
    <t>-203232888</t>
  </si>
  <si>
    <t>439796128</t>
  </si>
  <si>
    <t>475148209</t>
  </si>
  <si>
    <t>18,92*0,9 'Přepočtené koeficientem množství</t>
  </si>
  <si>
    <t>-1930999566</t>
  </si>
  <si>
    <t>PSV</t>
  </si>
  <si>
    <t>Práce a dodávky PSV</t>
  </si>
  <si>
    <t>711</t>
  </si>
  <si>
    <t>Izolace proti vodě, vlhkosti a plynům</t>
  </si>
  <si>
    <t>711142559</t>
  </si>
  <si>
    <t>Provedení izolace proti zemní vlhkosti pásy přitavením NAIP na ploše svislé S</t>
  </si>
  <si>
    <t>541517725</t>
  </si>
  <si>
    <t>https://podminky.urs.cz/item/CS_URS_2025_02/711142559</t>
  </si>
  <si>
    <t>2,3*pi*2,8+2,8*pi*1,3</t>
  </si>
  <si>
    <t>62832001</t>
  </si>
  <si>
    <t>pás asfaltový natavitelný oxidovaný s vložkou ze skleněné rohože typu V60 s jemnozrnným minerálním posypem tl 3,5mm</t>
  </si>
  <si>
    <t>-1482922247</t>
  </si>
  <si>
    <t>31,667*1,2 'Přepočtené koeficientem množství</t>
  </si>
  <si>
    <t>711792721X01</t>
  </si>
  <si>
    <t>Izolace proti vodě a vlhkosti - utěsnění spár vodoubobtnajícím tmelem</t>
  </si>
  <si>
    <t>2076392417</t>
  </si>
  <si>
    <t>0,1*pi*2 "izolace prostupů chrániček elektro"</t>
  </si>
  <si>
    <t>XPIZPR400</t>
  </si>
  <si>
    <t>Izolace trubních prostupů vrtaných otvorů montáží těsnících řetězů, otvor do DN400</t>
  </si>
  <si>
    <t>1807266509</t>
  </si>
  <si>
    <t>XSTR280/350</t>
  </si>
  <si>
    <t>těsnící řetěz pro potrubí PVC DN250 a vrtaný prostup DN350, mat.: pozink</t>
  </si>
  <si>
    <t>-1636184316</t>
  </si>
  <si>
    <t>XPIZPR300</t>
  </si>
  <si>
    <t>Izolace trubních prostupů vrtaných otvorů montáží těsnících řetězů, otvor do DN300</t>
  </si>
  <si>
    <t>-1873842931</t>
  </si>
  <si>
    <t>XSTR300/200</t>
  </si>
  <si>
    <t>těsnící řetěz pro potrubí PVC DN200 a vrtaný prostup DN300, mat.: pozink</t>
  </si>
  <si>
    <t>38015430</t>
  </si>
  <si>
    <t>XPOZPR200</t>
  </si>
  <si>
    <t>Izolace trubních prostupů vrtaných otvorů montáží těsnících řetězů, otvor do DN200</t>
  </si>
  <si>
    <t>-1404416532</t>
  </si>
  <si>
    <t>XSTR110/200</t>
  </si>
  <si>
    <t>těsnící řetěz pro potrubí d75 a vrtaný prostup DN120, mat.: pozink</t>
  </si>
  <si>
    <t>-1668704310</t>
  </si>
  <si>
    <t>998711101</t>
  </si>
  <si>
    <t>Přesun hmot pro izolace proti vodě, vlhkosti a plynům stanovený z hmotnosti přesunovaného materiálu vodorovná dopravní vzdálenost do 50 m základní v objektech výšky do 6 m</t>
  </si>
  <si>
    <t>943683100</t>
  </si>
  <si>
    <t>https://podminky.urs.cz/item/CS_URS_2025_02/998711101</t>
  </si>
  <si>
    <t>767</t>
  </si>
  <si>
    <t>Konstrukce zámečnické</t>
  </si>
  <si>
    <t>998767101</t>
  </si>
  <si>
    <t>Přesun hmot pro zámečnické konstrukce stanovený z hmotnosti přesunovaného materiálu vodorovná dopravní vzdálenost do 50 m základní v objektech výšky do 6 m</t>
  </si>
  <si>
    <t>886385138</t>
  </si>
  <si>
    <t>https://podminky.urs.cz/item/CS_URS_2025_02/998767101</t>
  </si>
  <si>
    <t>R67833101</t>
  </si>
  <si>
    <t>Montáž madel, konzol a jiných prvků z trubek nebo tenkostěných profilů</t>
  </si>
  <si>
    <t>-859423321</t>
  </si>
  <si>
    <t>Poznámka k položce:_x000D_
- včetně vyvrtání otvorů pro chemické kotvení_x000D_
- včetně chemických kotev a spojovacího materiálu</t>
  </si>
  <si>
    <t>XSMADL</t>
  </si>
  <si>
    <t>madlo vstupní/výstupní kompozitní  v. 1100mm</t>
  </si>
  <si>
    <t>-1498866640</t>
  </si>
  <si>
    <t>Poznámka k položce:_x000D_
trubka 40/4 - dl. celkem 2500mm_x000D_
podlahová patka - deska 450x200/20mm, 4x kotvení hilty, 2ks</t>
  </si>
  <si>
    <t>043203000</t>
  </si>
  <si>
    <t>Měření bez rozlišení</t>
  </si>
  <si>
    <t>164608949</t>
  </si>
  <si>
    <t>https://podminky.urs.cz/item/CS_URS_2025_02/043203000</t>
  </si>
  <si>
    <t>Poznámka k položce:_x000D_
- proměření vytyčovacího vodiče, včetně vystavení dokladu o proměření</t>
  </si>
  <si>
    <t>25_11_01_01.4 - SO-01.4 Dešťová kanalizace</t>
  </si>
  <si>
    <t>-455931054</t>
  </si>
  <si>
    <t>6,2*1,9</t>
  </si>
  <si>
    <t>-758971380</t>
  </si>
  <si>
    <t>6,2*0,9 "pojížděný chodník"</t>
  </si>
  <si>
    <t>126,30 "vozovka"</t>
  </si>
  <si>
    <t>1915312256</t>
  </si>
  <si>
    <t>1220665968</t>
  </si>
  <si>
    <t>-798523537</t>
  </si>
  <si>
    <t>20*0,2</t>
  </si>
  <si>
    <t>-27512721</t>
  </si>
  <si>
    <t>4/8</t>
  </si>
  <si>
    <t>-497996551</t>
  </si>
  <si>
    <t>1389675263</t>
  </si>
  <si>
    <t>-389515130</t>
  </si>
  <si>
    <t>3+20</t>
  </si>
  <si>
    <t>-849656597</t>
  </si>
  <si>
    <t>23*1+2,2*2,5</t>
  </si>
  <si>
    <t>-1120469415</t>
  </si>
  <si>
    <t>0,5*2*1,7*5*0,5</t>
  </si>
  <si>
    <t>-1607549293</t>
  </si>
  <si>
    <t>0,5*2*1,7*5*0,3</t>
  </si>
  <si>
    <t>-153110666</t>
  </si>
  <si>
    <t>0,5*2*1,7*5*0,2</t>
  </si>
  <si>
    <t>1082468245</t>
  </si>
  <si>
    <t>23*1,0*2,3*0,5</t>
  </si>
  <si>
    <t>-1045168153</t>
  </si>
  <si>
    <t>(126,30*1,7+6,2*0,9*1,2)*0,5</t>
  </si>
  <si>
    <t>-1943925682</t>
  </si>
  <si>
    <t>22*1,0*2,3*0,3</t>
  </si>
  <si>
    <t>694016910</t>
  </si>
  <si>
    <t>(126,30*1,7+6,2*0,9*1,2)*0,3</t>
  </si>
  <si>
    <t>-2046992378</t>
  </si>
  <si>
    <t>22*1,0*2,3*0,2</t>
  </si>
  <si>
    <t>1415032092</t>
  </si>
  <si>
    <t>(126,30*1,7+6,2*0,9*1,2)*0,2</t>
  </si>
  <si>
    <t>1825379102</t>
  </si>
  <si>
    <t>35,19</t>
  </si>
  <si>
    <t>-209258770</t>
  </si>
  <si>
    <t>35,5*1,5*1,5</t>
  </si>
  <si>
    <t>2040593440</t>
  </si>
  <si>
    <t>(19+54,5)*2,1</t>
  </si>
  <si>
    <t>-1856240848</t>
  </si>
  <si>
    <t>317366611</t>
  </si>
  <si>
    <t>2137927268</t>
  </si>
  <si>
    <t>0,6*2*2,1*5</t>
  </si>
  <si>
    <t>2048469283</t>
  </si>
  <si>
    <t>-544339073</t>
  </si>
  <si>
    <t>2*2*2,1*4</t>
  </si>
  <si>
    <t>1499244221</t>
  </si>
  <si>
    <t>1900903523</t>
  </si>
  <si>
    <t>126,30*0,5 "výměna zeminy v aktivní zóně KOM"</t>
  </si>
  <si>
    <t>1,208*12,60+0,283*1,35*8 "šachty a UV"</t>
  </si>
  <si>
    <t>144,5*0,9*0,72+35,5*0,9*0,65+24,5*0,9*0,61 "potrubí"</t>
  </si>
  <si>
    <t>-56,101 "IV. třída těžitelnosti"</t>
  </si>
  <si>
    <t>1428706438</t>
  </si>
  <si>
    <t>153,18*10 'Přepočtené koeficientem množství</t>
  </si>
  <si>
    <t>1993733013</t>
  </si>
  <si>
    <t>56,101</t>
  </si>
  <si>
    <t>-1414684929</t>
  </si>
  <si>
    <t>56,101*10 'Přepočtené koeficientem množství</t>
  </si>
  <si>
    <t>1020892529</t>
  </si>
  <si>
    <t>1198344615</t>
  </si>
  <si>
    <t>597670125</t>
  </si>
  <si>
    <t>153,18+56,101</t>
  </si>
  <si>
    <t>-1231271551</t>
  </si>
  <si>
    <t>209,281*2 'Přepočtené koeficientem množství</t>
  </si>
  <si>
    <t>1125242150</t>
  </si>
  <si>
    <t>126,3*0,5 "výměna zeminy v aktivní zóně MK"</t>
  </si>
  <si>
    <t>282,806-209,281</t>
  </si>
  <si>
    <t>-685105889</t>
  </si>
  <si>
    <t>63,15</t>
  </si>
  <si>
    <t>63,15*2 'Přepočtené koeficientem množství</t>
  </si>
  <si>
    <t>-1645534315</t>
  </si>
  <si>
    <t>144,5*(0,9*0,62-0,078)+35,5*(0,9*0,50-0,031)+24,5*(0,9*0,46-0,02) "obsyp potrubí"</t>
  </si>
  <si>
    <t>2034455094</t>
  </si>
  <si>
    <t>93,888*2 'Přepočtené koeficientem množství</t>
  </si>
  <si>
    <t>-733058652</t>
  </si>
  <si>
    <t>108967494</t>
  </si>
  <si>
    <t>927195386</t>
  </si>
  <si>
    <t>28,5*0,02 'Přepočtené koeficientem množství</t>
  </si>
  <si>
    <t>1316647620</t>
  </si>
  <si>
    <t>20*0,5 "předpoklad 50% délky samostatného výkopu"</t>
  </si>
  <si>
    <t>388951608</t>
  </si>
  <si>
    <t>144,5+35,5+24,5</t>
  </si>
  <si>
    <t>704078299</t>
  </si>
  <si>
    <t>204,5</t>
  </si>
  <si>
    <t>860064080</t>
  </si>
  <si>
    <t>144,5*0,9*0,1+(35,5+24,5)*0,9*0,15</t>
  </si>
  <si>
    <t>-1536011580</t>
  </si>
  <si>
    <t>6+1</t>
  </si>
  <si>
    <t>-1291512669</t>
  </si>
  <si>
    <t>901158883</t>
  </si>
  <si>
    <t>2085607434</t>
  </si>
  <si>
    <t>1716050261</t>
  </si>
  <si>
    <t>-1531910843</t>
  </si>
  <si>
    <t>1,5*1,5*0,15*7</t>
  </si>
  <si>
    <t>44004945</t>
  </si>
  <si>
    <t>1,5*0,15*4*7</t>
  </si>
  <si>
    <t>1827888550</t>
  </si>
  <si>
    <t>18279784</t>
  </si>
  <si>
    <t>1,5*1,5*7*2,105/1000</t>
  </si>
  <si>
    <t>0,033*1,05 'Přepočtené koeficientem množství</t>
  </si>
  <si>
    <t>-1780762941</t>
  </si>
  <si>
    <t>126,3*2</t>
  </si>
  <si>
    <t>-1684117546</t>
  </si>
  <si>
    <t>-23200530</t>
  </si>
  <si>
    <t>-290240732</t>
  </si>
  <si>
    <t>-1954572631</t>
  </si>
  <si>
    <t>-2143350200</t>
  </si>
  <si>
    <t>Opravy odpadního potrubí kameninového, betoového nebo železobetonového krácení trub DN 400</t>
  </si>
  <si>
    <t>-328928071</t>
  </si>
  <si>
    <t>-1868801647</t>
  </si>
  <si>
    <t>35,5+24,5</t>
  </si>
  <si>
    <t>136190940</t>
  </si>
  <si>
    <t>24,5+8*0,5</t>
  </si>
  <si>
    <t>-1824349051</t>
  </si>
  <si>
    <t>28,5*1,03 'Přepočtené koeficientem množství</t>
  </si>
  <si>
    <t>-174354297</t>
  </si>
  <si>
    <t>35,5</t>
  </si>
  <si>
    <t>-958379964</t>
  </si>
  <si>
    <t>35,5*1,015 'Přepočtené koeficientem množství</t>
  </si>
  <si>
    <t>977216906</t>
  </si>
  <si>
    <t>284260664</t>
  </si>
  <si>
    <t>144,5*1,03 'Přepočtené koeficientem množství</t>
  </si>
  <si>
    <t>2098008224</t>
  </si>
  <si>
    <t>1547784103</t>
  </si>
  <si>
    <t>1*1,03 'Přepočtené koeficientem množství</t>
  </si>
  <si>
    <t>1409989690</t>
  </si>
  <si>
    <t>8*(2+1)</t>
  </si>
  <si>
    <t>-1066045846</t>
  </si>
  <si>
    <t>1054332158</t>
  </si>
  <si>
    <t>69132872</t>
  </si>
  <si>
    <t>378129355</t>
  </si>
  <si>
    <t>985449020</t>
  </si>
  <si>
    <t>1510457246</t>
  </si>
  <si>
    <t>-695598186</t>
  </si>
  <si>
    <t>1946252477</t>
  </si>
  <si>
    <t>12+6</t>
  </si>
  <si>
    <t>1030455549</t>
  </si>
  <si>
    <t>-24525829</t>
  </si>
  <si>
    <t>296836521</t>
  </si>
  <si>
    <t>685128977</t>
  </si>
  <si>
    <t xml:space="preserve">Poznámka k položce:_x000D_
Materiál: syntetická pryž EPDM/SBR_x000D_
               nerez ocel AISI 304 (1.4301)_x000D_
- skutečný rozměr stávajícího potrubí musí být ověřen při stavbě ve výkopu_x000D_
- včetně vyrovnávacích kroužků pro napojení trubek z různých materiálů a různých vnějších průmerů_x000D_
_x000D_
</t>
  </si>
  <si>
    <t>-212335187</t>
  </si>
  <si>
    <t>-593963367</t>
  </si>
  <si>
    <t>785566745</t>
  </si>
  <si>
    <t>59224023R525</t>
  </si>
  <si>
    <t>dno betonové šachtové betonový žlab i nástupnice DN 1000/525 KOM</t>
  </si>
  <si>
    <t>-1439054769</t>
  </si>
  <si>
    <t>59224044R</t>
  </si>
  <si>
    <t>dno betonové šachtové betonový žlab i nástupnice DN 1000/975 KOM</t>
  </si>
  <si>
    <t>-481946655</t>
  </si>
  <si>
    <t>-264392708</t>
  </si>
  <si>
    <t>1327472496</t>
  </si>
  <si>
    <t>2028085392</t>
  </si>
  <si>
    <t>-1070258731</t>
  </si>
  <si>
    <t>895941343</t>
  </si>
  <si>
    <t>Osazení vpusti uliční z betonových dílců DN 500 dno vysoké s kalištěm</t>
  </si>
  <si>
    <t>889905892</t>
  </si>
  <si>
    <t>https://podminky.urs.cz/item/CS_URS_2025_02/895941343</t>
  </si>
  <si>
    <t>59224471</t>
  </si>
  <si>
    <t>vpusť uliční DN 500 kaliště vysoké 500/820x65mm</t>
  </si>
  <si>
    <t>-875635818</t>
  </si>
  <si>
    <t>1657998257</t>
  </si>
  <si>
    <t>579172214</t>
  </si>
  <si>
    <t>1937239213</t>
  </si>
  <si>
    <t>-1110918130</t>
  </si>
  <si>
    <t>1341457334</t>
  </si>
  <si>
    <t>59224661</t>
  </si>
  <si>
    <t>poklop šachtový betonový, litinový rám 785(610)x160mm D400 s odvětráním</t>
  </si>
  <si>
    <t>-1610779303</t>
  </si>
  <si>
    <t>-1353739778</t>
  </si>
  <si>
    <t>-1544376371</t>
  </si>
  <si>
    <t>1214592063</t>
  </si>
  <si>
    <t>-1805816473</t>
  </si>
  <si>
    <t>428322248</t>
  </si>
  <si>
    <t>144,5+35,5+24,5+8*0,5</t>
  </si>
  <si>
    <t>869472122</t>
  </si>
  <si>
    <t>10,0*0,008 "zátkování drenáže - bude fakturováno dle skutečnosti"</t>
  </si>
  <si>
    <t>-1024890926</t>
  </si>
  <si>
    <t>-2050791884</t>
  </si>
  <si>
    <t>2117488061</t>
  </si>
  <si>
    <t>9,4+11,5+7,05+14,65+63,0</t>
  </si>
  <si>
    <t>333394526</t>
  </si>
  <si>
    <t>796638184</t>
  </si>
  <si>
    <t>760014223</t>
  </si>
  <si>
    <t>-910414279</t>
  </si>
  <si>
    <t>98,996*19 'Přepočtené koeficientem množství</t>
  </si>
  <si>
    <t>411964680</t>
  </si>
  <si>
    <t>27,786*0,1 'Přepočtené koeficientem množství</t>
  </si>
  <si>
    <t>788562133</t>
  </si>
  <si>
    <t>-946229936</t>
  </si>
  <si>
    <t>657223806</t>
  </si>
  <si>
    <t>-99978116</t>
  </si>
  <si>
    <t>27,786*0,9 'Přepočtené koeficientem množství</t>
  </si>
  <si>
    <t>253993463</t>
  </si>
  <si>
    <t>25_11_01_02 - PS-01 Vystrojení čerpací stanice</t>
  </si>
  <si>
    <t>M - Práce a dodávky M</t>
  </si>
  <si>
    <t>Práce a dodávky M</t>
  </si>
  <si>
    <t>TECHNO</t>
  </si>
  <si>
    <t>Souhrn prací a dodávek - Technologická část - PS-01 Vystrojení čerpací stanice !!NEVYPLŇOVAT!!</t>
  </si>
  <si>
    <t>-268060535</t>
  </si>
  <si>
    <t xml:space="preserve">Poznámka k položce:_x000D_
TUTO POLOŽKU NEVYPLŇUJTE!!_x000D_
Zahrnuje veškeré dodávky, materiál a služby technologické části stavby - PS-01 Vystrojení čerpací stanice. Zhotovitel vyplní náklady na jednotlivé položky na dalším listu tabulky - list "PS-01", položka se doplní automaticky._x000D_
</t>
  </si>
  <si>
    <t>25_11_01_03 - PS-02 Elektroinstalace čerpací stanice</t>
  </si>
  <si>
    <t>ELEKTRO</t>
  </si>
  <si>
    <t>Souhrn prací a dodávek - Elektroinstalace čerpací stanice - !!NEVYPLŇOVAT!!</t>
  </si>
  <si>
    <t>2038418194</t>
  </si>
  <si>
    <t xml:space="preserve">Poznámka k položce:_x000D_
TUTO POLOŽKU NEVYPLŇUJTE!!_x000D_
Zahrnuje veškeré dodávky, elektromontáže a služby elektroinstalace čerpací stanice, zhotovitel vyplní náklady na jednotlivé položky na dalším listu tabulky - "ČS-EL", položka se vyplní automaticky._x000D_
</t>
  </si>
  <si>
    <t>25_11_01_04 - SO Celoplošná oprava krytu MK</t>
  </si>
  <si>
    <t>25_11_01_04.1 - Oprava krytu - I. etapa</t>
  </si>
  <si>
    <t>113154523</t>
  </si>
  <si>
    <t>Frézování živičného podkladu nebo krytu s naložením hmot na dopravní prostředek plochy do 500 m2 pruhu šířky přes 0,5 m, tloušťky vrstvy 50 mm</t>
  </si>
  <si>
    <t>1421650480</t>
  </si>
  <si>
    <t>https://podminky.urs.cz/item/CS_URS_2025_02/113154523</t>
  </si>
  <si>
    <t>1625,4</t>
  </si>
  <si>
    <t>573211107</t>
  </si>
  <si>
    <t>Postřik spojovací PS bez posypu kamenivem z asfaltu silničního, v množství 0,30 kg/m2</t>
  </si>
  <si>
    <t>68858585</t>
  </si>
  <si>
    <t>https://podminky.urs.cz/item/CS_URS_2025_02/573211107</t>
  </si>
  <si>
    <t>577144111</t>
  </si>
  <si>
    <t>Asfaltový beton vrstva obrusná ACO 11 z nemodifikovaného asfaltu s rozprostřením a se zhutněním ACO 11+ v pruhu šířky přes 1,5 do 3 m, po zhutnění tl. 50 mm</t>
  </si>
  <si>
    <t>415044722</t>
  </si>
  <si>
    <t>https://podminky.urs.cz/item/CS_URS_2025_02/577144111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</si>
  <si>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</si>
  <si>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</si>
  <si>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-809037862</t>
  </si>
  <si>
    <t>https://podminky.urs.cz/item/CS_URS_2025_02/919732211</t>
  </si>
  <si>
    <t>-1574050980</t>
  </si>
  <si>
    <t>-1201436657</t>
  </si>
  <si>
    <t>186,921*19 'Přepočtené koeficientem množství</t>
  </si>
  <si>
    <t>671146927</t>
  </si>
  <si>
    <t>186,921*0,1 'Přepočtené koeficientem množství</t>
  </si>
  <si>
    <t>-678214444</t>
  </si>
  <si>
    <t>186,921*0,9 'Přepočtené koeficientem množství</t>
  </si>
  <si>
    <t>998225111</t>
  </si>
  <si>
    <t>Přesun hmot pro komunikace s krytem z kameniva, monolitickým betonovým nebo živičným dopravní vzdálenost do 200 m jakékoliv délky objektu</t>
  </si>
  <si>
    <t>-88161542</t>
  </si>
  <si>
    <t>https://podminky.urs.cz/item/CS_URS_2025_02/998225111</t>
  </si>
  <si>
    <t>25_11_01_04.2 - Oprava krytu - II. etapa</t>
  </si>
  <si>
    <t>1067350469</t>
  </si>
  <si>
    <t>988,4+18,3</t>
  </si>
  <si>
    <t>1698875077</t>
  </si>
  <si>
    <t>1006,7</t>
  </si>
  <si>
    <t>-1700435732</t>
  </si>
  <si>
    <t>-154404731</t>
  </si>
  <si>
    <t>1487104334</t>
  </si>
  <si>
    <t>-1891831613</t>
  </si>
  <si>
    <t>115,771*19 'Přepočtené koeficientem množství</t>
  </si>
  <si>
    <t>-1127011055</t>
  </si>
  <si>
    <t>115,771*0,1 'Přepočtené koeficientem množství</t>
  </si>
  <si>
    <t>1988651369</t>
  </si>
  <si>
    <t>115,771*0,9 'Přepočtené koeficientem množství</t>
  </si>
  <si>
    <t>1289566342</t>
  </si>
  <si>
    <t>25_11_01_04.3 - Oprava krytu - III. etapa</t>
  </si>
  <si>
    <t>-1228887028</t>
  </si>
  <si>
    <t>769,15</t>
  </si>
  <si>
    <t>-1435161210</t>
  </si>
  <si>
    <t>-116172630</t>
  </si>
  <si>
    <t>-132034335</t>
  </si>
  <si>
    <t>-1746527056</t>
  </si>
  <si>
    <t>-900252305</t>
  </si>
  <si>
    <t>88,452*19 'Přepočtené koeficientem množství</t>
  </si>
  <si>
    <t>1212428047</t>
  </si>
  <si>
    <t>88,452*0,1 'Přepočtené koeficientem množství</t>
  </si>
  <si>
    <t>985416820</t>
  </si>
  <si>
    <t>88,452*0,9 'Přepočtené koeficientem množství</t>
  </si>
  <si>
    <t>-1520527473</t>
  </si>
  <si>
    <t>25_11_01_04.4 - Oprava krytu - úsek SK + DK + výtlak</t>
  </si>
  <si>
    <t>1379881624</t>
  </si>
  <si>
    <t>566,25</t>
  </si>
  <si>
    <t>258189923</t>
  </si>
  <si>
    <t>-1884266709</t>
  </si>
  <si>
    <t>-1306687971</t>
  </si>
  <si>
    <t>-1586147526</t>
  </si>
  <si>
    <t>-703707463</t>
  </si>
  <si>
    <t>65,119*19 'Přepočtené koeficientem množství</t>
  </si>
  <si>
    <t>1008994978</t>
  </si>
  <si>
    <t>65,119*0,1 'Přepočtené koeficientem množství</t>
  </si>
  <si>
    <t>1238408248</t>
  </si>
  <si>
    <t>65,119*0,9 'Přepočtené koeficientem množství</t>
  </si>
  <si>
    <t>-551708276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</si>
  <si>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</si>
  <si>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</si>
  <si>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</si>
  <si>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</si>
  <si>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</si>
  <si>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</si>
  <si>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</si>
  <si>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</si>
  <si>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</si>
  <si>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</si>
  <si>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</si>
  <si>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</si>
  <si>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</si>
  <si>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</si>
  <si>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</si>
  <si>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</si>
  <si>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</si>
  <si>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</si>
  <si>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</si>
  <si>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</si>
  <si>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</si>
  <si>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</si>
  <si>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</si>
  <si>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</si>
  <si>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</si>
  <si>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</si>
  <si>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</si>
  <si>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</si>
  <si>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</si>
  <si>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</si>
  <si>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</si>
  <si>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</si>
  <si>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</si>
  <si>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</si>
  <si>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</si>
  <si>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</si>
  <si>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</si>
  <si>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</si>
  <si>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</si>
  <si>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</si>
  <si>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</si>
  <si>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</si>
  <si>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</si>
  <si>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</si>
  <si>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</si>
  <si>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</si>
  <si>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</si>
  <si>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</si>
  <si>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</si>
  <si>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</si>
  <si>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</si>
  <si>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</si>
  <si>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</si>
  <si>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</si>
  <si>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</si>
  <si>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</si>
  <si>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</si>
  <si>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</si>
  <si>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</si>
  <si>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</si>
  <si>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</si>
  <si>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</si>
  <si>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</si>
  <si>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</si>
  <si>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</si>
  <si>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</si>
  <si>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</si>
  <si>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</si>
  <si>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</si>
  <si>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</si>
  <si>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</si>
  <si>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</si>
  <si>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</si>
  <si>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</si>
  <si>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</si>
  <si>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</si>
  <si>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</si>
  <si>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</si>
  <si>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</si>
  <si>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</si>
  <si>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</si>
  <si>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</si>
  <si>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</si>
  <si>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</si>
  <si>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</si>
  <si>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</si>
  <si>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</si>
  <si>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</si>
  <si>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</si>
  <si>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</si>
  <si>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</si>
  <si>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</si>
  <si>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</si>
  <si>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</si>
  <si>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</si>
  <si>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</si>
  <si>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</si>
  <si>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</si>
  <si>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</si>
  <si>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</si>
  <si>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</si>
  <si>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</si>
  <si>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</si>
  <si>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</si>
  <si>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</si>
  <si>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</si>
  <si>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</si>
  <si>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</si>
  <si>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</si>
  <si>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</si>
  <si>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</si>
  <si>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</si>
  <si>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</si>
  <si>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</si>
  <si>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</si>
  <si>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</si>
  <si>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</si>
  <si>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</si>
  <si>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</si>
  <si>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</si>
  <si>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</si>
  <si>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</si>
  <si>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</si>
  <si>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</si>
  <si>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</si>
  <si>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</si>
  <si>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</si>
  <si>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</si>
  <si>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</si>
  <si>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</si>
  <si>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</si>
  <si>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</si>
  <si>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</si>
  <si>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</si>
  <si>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</si>
  <si>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</si>
  <si>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</si>
  <si>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</si>
  <si>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</si>
  <si>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</si>
  <si>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</si>
  <si>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</si>
  <si>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</si>
  <si>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</si>
  <si>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</si>
  <si>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</si>
  <si>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</si>
  <si>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</si>
  <si>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</si>
  <si>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</si>
  <si>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</si>
  <si>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</si>
  <si>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</si>
  <si>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</si>
  <si>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</si>
  <si>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</si>
  <si>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</si>
  <si>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</si>
  <si>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</si>
  <si>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</si>
  <si>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</si>
  <si>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</si>
  <si>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</si>
  <si>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</si>
  <si>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</si>
  <si>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</si>
  <si>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</si>
  <si>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</si>
  <si>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</si>
  <si>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</si>
  <si>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</si>
  <si>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</si>
  <si>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</si>
  <si>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</si>
  <si>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</si>
  <si>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</si>
  <si>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</si>
  <si>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</si>
  <si>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</si>
  <si>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</si>
  <si>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</si>
  <si>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</si>
  <si>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</si>
  <si>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</si>
  <si>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</si>
  <si>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</si>
  <si>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</si>
  <si>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Poz.</t>
  </si>
  <si>
    <t>Popis položky</t>
  </si>
  <si>
    <t xml:space="preserve">Cena / MJ </t>
  </si>
  <si>
    <t>Celková cena</t>
  </si>
  <si>
    <t>Výrobce</t>
  </si>
  <si>
    <t>Kč</t>
  </si>
  <si>
    <t>Kč (bez DPH)</t>
  </si>
  <si>
    <t>PS-01 Čerpací stanice - technologická část strojní</t>
  </si>
  <si>
    <t>Šedě podbarvená pole vyplnit !</t>
  </si>
  <si>
    <t>01. Čerpací stanice</t>
  </si>
  <si>
    <t>01.1</t>
  </si>
  <si>
    <t>Ponorné kalové čerpadlo v provedení s dvoutyčovým vodícím zařízením s vířivým oběžným kolem s průchodností 65 mm
Výkon čerpadla: Q = 2,0 l/s; H = 8 m
Motor: P = 1,3 kW; In = 2,8 A; U = 3x400V
Medium: splaškové odpadní vody s příměsí písku
Příslušenství: stacionární instalační sada s patním kolenem DN 65/65 s dvoutyčovým vodícím zařízením, horním držákem vodicích tyčí, spouštěcí řetěz nerez DIN 1.4301 délky 5 m převěšovací včetně závěsů po 1 m, kotevní a spojovací materiál nerez DIN 1.4301, vyhodnocovací relé vlhkosti ucpávky, ochrana proti chodu na sucho
Připojovací rozměry: příruba DN 65 PN 10
Materiálové provedení: těleso čerpadla, tlakové víko, těleso motoru a patní koleno - šedá litina EN-GJL-250, hřídel - chromová ocel 1.4021+QT800, oběžné kolo - otěruvzdorná tvrdá litina EN-GJN-HB555(CR14), těsnění - NBR, dvě mechanické ucpávky SiC/SiC/NBR v tandemovém uspořádání s olejovou nádobkou</t>
  </si>
  <si>
    <t>01.2</t>
  </si>
  <si>
    <r>
      <t xml:space="preserve">Příruba plochá přivařovací DN 65 PN 10
Napojované potrubí:  </t>
    </r>
    <r>
      <rPr>
        <sz val="9"/>
        <rFont val="Arial"/>
        <family val="2"/>
        <charset val="238"/>
      </rPr>
      <t>Ø 70</t>
    </r>
    <r>
      <rPr>
        <sz val="9"/>
        <rFont val="Arial"/>
        <family val="2"/>
      </rPr>
      <t xml:space="preserve"> mm
Materiál: nerez DIN 1.4301</t>
    </r>
  </si>
  <si>
    <t>ks</t>
  </si>
  <si>
    <t>01.3</t>
  </si>
  <si>
    <t>Trubka nerezová podélně svařovaná, mořená Ø70x2 mm
Materiál: nerez DIN 1.4301</t>
  </si>
  <si>
    <t>01.4</t>
  </si>
  <si>
    <t>Zpětná klapka s koulí pro odpadní vodu DN 65 PN 10
Materiál: těleso a víko z tvárné litiny, koule z hliníku povrstvená pryží z NBR, spojovací šrouby nerez, těsnění NBR
Povrchová ochrana: těžká protikorozní ochrana vně i uvnitř epoxidový prášek</t>
  </si>
  <si>
    <t>01.5</t>
  </si>
  <si>
    <t>Celonerezová axiálně pevná potrubní spojka pro potrubí o vnějším průměru 54 (53 - 55) mm, PN 16, těsnící manžeta EPDM, plášť i šroubení spojky - nerez DIN 1.4404, možnost vyosení 2°
Certifikát pro trvalý styk s pitnou vodou</t>
  </si>
  <si>
    <t>01.6</t>
  </si>
  <si>
    <t>Nožové uzavírací šoupátko pro odpadní vodu DN 65 PN 10 bezpřírubové
Materiál: těleso ze šedé litiny, uzavírací deska z nerez oceli min. 17% Cr, vřeteno z nerez oceli min. 13% Cr, těsnění z NBR, tažná matice z mosazi
Povrchová ochrana: povrstvení vně i uvnitř epoxidovým práškem
Včetně ručního kola</t>
  </si>
  <si>
    <t>01.7</t>
  </si>
  <si>
    <t>Koleno 90° nerezové podélně svařované, mořené Ø 70x2 mm, R = 1,5D
Materiál: nerez DIN 1.4301</t>
  </si>
  <si>
    <t>01.8</t>
  </si>
  <si>
    <t>Příruba jištěná proti axiálnímu posunu DN 65 PN 10 pro potrubí PE Ø 75 mm
Materiál: příruba a upínací kroužek tvárná litina GGG 400, s epoxidovou ochrannou vrstvou, těsnící kroužek s chlopněmi (EPDM), ploché těsnění EPDM, šrouby A2</t>
  </si>
  <si>
    <t>01.9</t>
  </si>
  <si>
    <t>Trubka nerezová podélně svařovaná, mořená Ø 54x2 mm
Materiál: nerez DIN 1.4301</t>
  </si>
  <si>
    <t>01.10</t>
  </si>
  <si>
    <t>Koleno 45° nerezové podélně svařované, mořené Ø 54x2 mm, R = 1,5D
Materiál: nerez DIN 1.4301</t>
  </si>
  <si>
    <t>01.11</t>
  </si>
  <si>
    <t>Nipl přivařovací DN 50 s vnějším závitem 2"
Materiál: nerez DIN 1.4301</t>
  </si>
  <si>
    <t>01.12</t>
  </si>
  <si>
    <t>Kulový kohout DN 2" s vnitřními závity
Materiál: mosaz</t>
  </si>
  <si>
    <t>01.13</t>
  </si>
  <si>
    <t>Vsuvka 2" vnější závity
Materiál: mosaz</t>
  </si>
  <si>
    <t xml:space="preserve">ks </t>
  </si>
  <si>
    <t>01.14</t>
  </si>
  <si>
    <t>Rychlospojka C52 s vnitřním závitem 2"
Materiál: mosaz</t>
  </si>
  <si>
    <t>01.15</t>
  </si>
  <si>
    <r>
      <t>Přenosné zdvihací zařízení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</rPr>
      <t xml:space="preserve">(přenosný jeřábek s navijákem s ručním ovládáním) včetně kotevní patky a kotevního materiálu
Délka výložného ramene: 800 mm
Výška jeřábku: cca 2000 mm
Min. nosnost: 150 kg
Materiálové provedení: ocel tř.11; žárově zinkovaná.
Účel: manipulace s ponornými čerpadly osazenými v čerpací stanice.
Přenosné zařízení bude uloženo v prostorách provozovatele, </t>
    </r>
  </si>
  <si>
    <t>02. Instalační materiál</t>
  </si>
  <si>
    <t>02.1</t>
  </si>
  <si>
    <t>Označení potrubí - spotřebiště, medium, směr toku, funkce</t>
  </si>
  <si>
    <t>02.2</t>
  </si>
  <si>
    <t>Spojovací materiál přírubových spojů 
Materiál: kombinace nerez  A2/A4 - kompletní sada
šroub metrický se šestihrannou hlavou DIN 931/A2, podložka plochá DIN125A/A2, matice šestihranná přesná DIN 934/A4
Při montáži bude používána speciální voduodpudivá pasta proti zadírání</t>
  </si>
  <si>
    <t>02.3</t>
  </si>
  <si>
    <t>Těsnící materiál přírubových spojů - NBR</t>
  </si>
  <si>
    <t>02.4</t>
  </si>
  <si>
    <t>Drobný montážní materiál</t>
  </si>
  <si>
    <t>02.5</t>
  </si>
  <si>
    <t>Bezpečnostní tabulky a ohraničovací žluto-černě šrafovaná páska dle potřeby</t>
  </si>
  <si>
    <t>02.6</t>
  </si>
  <si>
    <r>
      <t>Zakrytí potrubí netkanou textílií 400 g/m</t>
    </r>
    <r>
      <rPr>
        <vertAlign val="superscript"/>
        <sz val="9"/>
        <rFont val="Arial CE"/>
        <family val="2"/>
        <charset val="238"/>
      </rPr>
      <t>2</t>
    </r>
    <r>
      <rPr>
        <sz val="9"/>
        <rFont val="Arial CE"/>
        <family val="2"/>
        <charset val="238"/>
      </rPr>
      <t xml:space="preserve"> včetně upevňovacího mat. - 25 m</t>
    </r>
    <r>
      <rPr>
        <vertAlign val="superscript"/>
        <sz val="9"/>
        <rFont val="Arial CE"/>
        <family val="2"/>
        <charset val="238"/>
      </rPr>
      <t>2</t>
    </r>
  </si>
  <si>
    <t>03. Služby</t>
  </si>
  <si>
    <t>03.1</t>
  </si>
  <si>
    <t>Montáž nového technologického zařízení</t>
  </si>
  <si>
    <t>03.2</t>
  </si>
  <si>
    <t>Komplexní zkoušky</t>
  </si>
  <si>
    <t>03.3</t>
  </si>
  <si>
    <t>Funkční zkoušky, uvedení zařízení do provozu</t>
  </si>
  <si>
    <t>03.4</t>
  </si>
  <si>
    <t>Očištění ocelového a nerezového potrubí a svarů</t>
  </si>
  <si>
    <t>03.5</t>
  </si>
  <si>
    <t>Moření povrchu a pasivace spojů nerezového potrubí a svarů</t>
  </si>
  <si>
    <t>03.6</t>
  </si>
  <si>
    <t>Zaškolení personálu obsluhy a údržby</t>
  </si>
  <si>
    <t>03.7</t>
  </si>
  <si>
    <t>Projekt skutečného provedení technologie</t>
  </si>
  <si>
    <t>Akce:</t>
  </si>
  <si>
    <t>ČS  Zliv</t>
  </si>
  <si>
    <t>Část</t>
  </si>
  <si>
    <t>Elektrotechnická část</t>
  </si>
  <si>
    <t xml:space="preserve">PS  02 - elektroinstalace  </t>
  </si>
  <si>
    <t>Propočet  nákladů  (ZDS)</t>
  </si>
  <si>
    <t xml:space="preserve">D.2.2.1 - elektroinstalace    -    ČERPACÍ   STANICE </t>
  </si>
  <si>
    <t>Poř. číslo</t>
  </si>
  <si>
    <t>ozn.</t>
  </si>
  <si>
    <t>M.j.</t>
  </si>
  <si>
    <t>Výměra</t>
  </si>
  <si>
    <t>Jedn. cena</t>
  </si>
  <si>
    <t>celkem</t>
  </si>
  <si>
    <t>RM1</t>
  </si>
  <si>
    <t>Rozvaděč RM1</t>
  </si>
  <si>
    <t>ROZVADĚČ    DODÁVKA   TECHNOLOGIE</t>
  </si>
  <si>
    <t xml:space="preserve">ČÁST   ELEKTRO - MONTÁŽ </t>
  </si>
  <si>
    <t>Technologický rozvaděč tvořený plastovou závěsnou skříní Thalassa o</t>
  </si>
  <si>
    <r>
      <t>rozměrech 1000x 750x 320/370mm (</t>
    </r>
    <r>
      <rPr>
        <i/>
        <sz val="9"/>
        <color indexed="8"/>
        <rFont val="Verdana"/>
        <family val="2"/>
        <charset val="238"/>
      </rPr>
      <t xml:space="preserve">v x š x hl) </t>
    </r>
    <r>
      <rPr>
        <sz val="9"/>
        <color indexed="8"/>
        <rFont val="Verdana"/>
        <family val="2"/>
        <charset val="238"/>
      </rPr>
      <t>vystrojený dle poptávky a obsahující:</t>
    </r>
  </si>
  <si>
    <t>- hlavní vypínač v kombinaci s přepínačem sítí (síť - 0 - záložní zdroj)</t>
  </si>
  <si>
    <t>proudové chrániče</t>
  </si>
  <si>
    <t>ventilátoru, průtokoměru a zařízení pro přenosy.</t>
  </si>
  <si>
    <t>- 2x softstartéry pro spínání čerpadel (3,65 kW) včetně jistících prvků proti zkratu a</t>
  </si>
  <si>
    <t>proudovému přetížení</t>
  </si>
  <si>
    <t>- svodiče přepětí třídy B+C</t>
  </si>
  <si>
    <t>- relé pro monitorování elektrické sítě</t>
  </si>
  <si>
    <t>- relé hlídání zaplavení suchého prostoru šachty pomocí elektrod</t>
  </si>
  <si>
    <t>- vytápění, osvětlení rozváděče a koncový spínač vstupu do rozvaděče</t>
  </si>
  <si>
    <t>- hlídání průsaku mech. ucpávkami čerpadel a teploty ve vinutí motorů (NIV 101A)</t>
  </si>
  <si>
    <t>- oddělovací transformátor 230VAC, napájecí zdroj 24VDC, pomocná relé</t>
  </si>
  <si>
    <t>- kombinovanou zásuvku 400/230V/16A na boku rozvaděče</t>
  </si>
  <si>
    <t>- přívodku pro napájení z náhradního zdroje 400V/ 32A na boku rozvaděče</t>
  </si>
  <si>
    <t>- řídící OPLC Unitronics (hladina 6 m) na dveřích rozvaděče</t>
  </si>
  <si>
    <t>- ovladače, přepínače, signalizaci provozních a poruchových stavů, 2 ampérmetry a</t>
  </si>
  <si>
    <t>voltmetr na dveřích rozvaděče</t>
  </si>
  <si>
    <t>- binární signály provozních a poruchových stavů pro přenosy na dispečink: chod a</t>
  </si>
  <si>
    <t>porucha hlavních čerpadel, výpadek napájení, havarijní hladina ve sběrné nádrži,</t>
  </si>
  <si>
    <t>zaplavení suchého prostoru šachty, vstup do rozvaděče a šachty ČS</t>
  </si>
  <si>
    <t>- analogové signály pro přenosy na dispečink: hladina v ČS, okamžitý a součtový průtok</t>
  </si>
  <si>
    <t>montáž rozvaděče</t>
  </si>
  <si>
    <t>Rozvaděč RE</t>
  </si>
  <si>
    <t>RE</t>
  </si>
  <si>
    <t>elektroměrový rozvaděč  RE  IP 44 , jistič  1x 20A/3/B ,  příprava pro elektroměr .  +1x nulový  můstek ,  plombovatelný kryt</t>
  </si>
  <si>
    <t>Kabeláž - vodiče</t>
  </si>
  <si>
    <t>Kabel CYKY-J 5x10 mm2</t>
  </si>
  <si>
    <t>Kabel  CYKY-J 4x1,5 mm2</t>
  </si>
  <si>
    <t>Kabel  CYKY-J 5x1,5 mm2</t>
  </si>
  <si>
    <t>CMSM 3x1,5</t>
  </si>
  <si>
    <t>Uzemňovací vodič Cu 10 mm2</t>
  </si>
  <si>
    <t>Uzemňovací vodič Cu 6 mm2</t>
  </si>
  <si>
    <t>Montáž  kabelů volně , pevně,  čerpadel M1  , M2,   a snímačů šachta  separace , dodávka  kabelů čerpadel</t>
  </si>
  <si>
    <t>Materiál pro uchycení a značení kabelů a svorky</t>
  </si>
  <si>
    <t>kabelová ucpávka - průniku  vody</t>
  </si>
  <si>
    <t>Uzemnění - pospojení</t>
  </si>
  <si>
    <t>hlavní ochranná přípojnice  HOP</t>
  </si>
  <si>
    <t>Uzemňovací vodič FeZn 30x4 mm</t>
  </si>
  <si>
    <t xml:space="preserve">Zemnící svorky </t>
  </si>
  <si>
    <t>Zemnící svorky CU-Fe pro pospojení konstrukcí v jímce - různé</t>
  </si>
  <si>
    <t xml:space="preserve">Zemnící svorky CU-Fe pro pospojení konstrukcí v jímce </t>
  </si>
  <si>
    <t xml:space="preserve">Nerez průchodna -pro zemnič </t>
  </si>
  <si>
    <t>ochran. nátěr antikorozní</t>
  </si>
  <si>
    <t>Polní  přístroje</t>
  </si>
  <si>
    <t>M1</t>
  </si>
  <si>
    <t>čerpadlo  1,3 kW  -  dodávka  technologie - napojení</t>
  </si>
  <si>
    <t>M2</t>
  </si>
  <si>
    <t>L</t>
  </si>
  <si>
    <t>Prachotěsné svítidlo s opálovým krytem LED 830, korpus ABS, opálový PC kryt, IP66</t>
  </si>
  <si>
    <t>montáž osv.  tělesa  přisazené</t>
  </si>
  <si>
    <t>Kabelové trasy - zemní  práce</t>
  </si>
  <si>
    <t xml:space="preserve">Signalizační folie </t>
  </si>
  <si>
    <t xml:space="preserve">Chránička korunovaná D 110 mm </t>
  </si>
  <si>
    <t>Ohebné chráničky kabelů do d 50 mm včetně upevnění v jímce cca 10 m</t>
  </si>
  <si>
    <t>Pískové lože 400 x 300 mm</t>
  </si>
  <si>
    <t>Prostup betonovou stěnou vodotěsný  tl. 300 mm pro 2 x silové napájecí čerpadel cca d 11 mm, 2 x kabel plovákového snímače cca d 8,1 mm, 1 x kabel hydrostatické sondy SELV cca d 9,6 mm. Kabel PE pospojení cca d 11,9 mm. Prostupy musí být snadno demontovatelné</t>
  </si>
  <si>
    <t>Krycí desky kabelové trasy šířka 600 mm</t>
  </si>
  <si>
    <t>Montážní práce, pomocné zemní práce včetně drobného materiálu</t>
  </si>
  <si>
    <t>Elektro pilíř</t>
  </si>
  <si>
    <t>zemní práce + základ beton + bednění - dle výkresu  viz   technologie</t>
  </si>
  <si>
    <t>el pilíř z cementových cihel  dle výkresu včetně niky pro rozvaděče  RE, RM</t>
  </si>
  <si>
    <t>kpt</t>
  </si>
  <si>
    <t>oplechování pozik plech tl 1,5 , komplet včetně betonové desky s výztuží</t>
  </si>
  <si>
    <t>revizní otvor - nerez - 400x400 se zámkem a utěsněnám proti vodě</t>
  </si>
  <si>
    <t>odvoz  zeminy  -  viz  technologie</t>
  </si>
  <si>
    <t>Uvedení do provozu a výchozí revize vč. plánu skut provedení</t>
  </si>
  <si>
    <t>Ukončení  kabelů  do 2,5mm2 na svorkách</t>
  </si>
  <si>
    <t>Software PLC systému</t>
  </si>
  <si>
    <t>Úprava vizualizace na centrálním dispečinku provozovatele (přenosy)</t>
  </si>
  <si>
    <t>revize</t>
  </si>
  <si>
    <t>proj dokumetace skutečné provedení</t>
  </si>
  <si>
    <t>REGULACE</t>
  </si>
  <si>
    <t>LIC01</t>
  </si>
  <si>
    <r>
      <t xml:space="preserve">Ponorná sonda nerezová k měření výšky  hladiny  -  10m kabel - měření hladiny kalové  vody   </t>
    </r>
    <r>
      <rPr>
        <b/>
        <sz val="9"/>
        <color indexed="8"/>
        <rFont val="Arial"/>
        <family val="2"/>
        <charset val="238"/>
      </rPr>
      <t>dodávka  technologie - montáž</t>
    </r>
  </si>
  <si>
    <t>LI 02</t>
  </si>
  <si>
    <r>
      <t xml:space="preserve">Plovákový spínač hladiny kabelový   , 10 m kabel  včetně úchytu   </t>
    </r>
    <r>
      <rPr>
        <b/>
        <sz val="9"/>
        <color indexed="8"/>
        <rFont val="Arial"/>
        <family val="2"/>
        <charset val="238"/>
      </rPr>
      <t>dodávka  technologie  - montáž</t>
    </r>
  </si>
  <si>
    <t>Plastová rozvodnice MXS1 pro přepojeni plovákových snímačů, třída II, IP66, 3xprůchodky, řadové svorky 6x2,5 vč. montáže na stěnu</t>
  </si>
  <si>
    <t>Plastová rozvodnice MXS2 pro přepojeni kabelu hydrostatické sondy, třída II, IP66, 2xprůchodky, řadové svorky 4x2,5 + svorka stínění vč. motáže na stěnu</t>
  </si>
  <si>
    <t>Montáž  kabelů volně , pevně,   snímačů šachta  , dodávka  kabelů   snímačů</t>
  </si>
  <si>
    <t>Řízení  - dálkový  přenos</t>
  </si>
  <si>
    <t>100.01</t>
  </si>
  <si>
    <t>Univerzální multikanálová měřící a záznamová jednotka pro sběr dat a řízení navázané technologie  referenční  typ  H3 - Fiedler  - GSM/GPRS (Wi-Fi) Data Logger.krytí IP67 má i USB konektor a zabudovaný GSM /GPRS , barevný dotykový displej a hmatníková klávesnice.AIN1-AIN6: kombinované Digitálně-Analogové Vstupy (číslicový DCL, proudový 4(0)-20 mA, 1(0)-5 mA)
AIN7, AIN8: napěťové vstupy 0-2,5 V, jeden diferenciální vstup
PIN1-PIN6: pulsně-binární vstupy (OPTO nebo READ snímače od vodoměrů, kontakty relé, senzory s otevřeným kolektorem)
SDI-12: připojení měřících sond a snímačů
RS485-I, RS485-II: dvě nezávislé sériové sběrnice pro připojení měřících sond a rozšiřujících modulů pod protokolem FINET, MODBUS RTU,...</t>
  </si>
  <si>
    <t>100.03</t>
  </si>
  <si>
    <t>Síťový zdroj Delta 13,8V/30W</t>
  </si>
  <si>
    <t>100.04</t>
  </si>
  <si>
    <t xml:space="preserve">AKU-12/7 bezúdržbový akumulátor 12V/ 7 Ah </t>
  </si>
  <si>
    <t>100.05</t>
  </si>
  <si>
    <t>přep. Ochrana   III tř</t>
  </si>
  <si>
    <t>montáž  řídící  jednotky</t>
  </si>
  <si>
    <t>programové  vybavení</t>
  </si>
  <si>
    <t>plánovaná  cena  celkem  bez DPH</t>
  </si>
  <si>
    <t>KABELOVÁ LISTINA</t>
  </si>
  <si>
    <t>ROZVADĚČ   RE</t>
  </si>
  <si>
    <t>WL</t>
  </si>
  <si>
    <t>CYKY  J 4x10</t>
  </si>
  <si>
    <t>PRIS</t>
  </si>
  <si>
    <t>napájení rozv RE</t>
  </si>
  <si>
    <t>ROZVADĚČ   RM1</t>
  </si>
  <si>
    <t xml:space="preserve">P.Č. </t>
  </si>
  <si>
    <t>Č KABELU</t>
  </si>
  <si>
    <t>Z</t>
  </si>
  <si>
    <t>DO</t>
  </si>
  <si>
    <t>POZN.</t>
  </si>
  <si>
    <t>RM</t>
  </si>
  <si>
    <t>CYKY  J 5x10</t>
  </si>
  <si>
    <t>napájení rozv RM</t>
  </si>
  <si>
    <t>CY</t>
  </si>
  <si>
    <t>CY 16 zž</t>
  </si>
  <si>
    <t>uzem</t>
  </si>
  <si>
    <t>SV</t>
  </si>
  <si>
    <t>CYKY  J 3x1,5</t>
  </si>
  <si>
    <t>osvětlení</t>
  </si>
  <si>
    <t>CYKY  J 4x1,5</t>
  </si>
  <si>
    <t>čerpadlo  M1</t>
  </si>
  <si>
    <t>WS</t>
  </si>
  <si>
    <t>CYKY  J 5x1,5</t>
  </si>
  <si>
    <t>termo kontakt</t>
  </si>
  <si>
    <t>čerpadlo  M2</t>
  </si>
  <si>
    <t>smínač hladiny 4-20mA</t>
  </si>
  <si>
    <t>ws</t>
  </si>
  <si>
    <t>LI02</t>
  </si>
  <si>
    <t>plovák snímač</t>
  </si>
  <si>
    <t>LI03</t>
  </si>
  <si>
    <t>KS1</t>
  </si>
  <si>
    <t>konc. Spínač</t>
  </si>
  <si>
    <t>CY 6 zž</t>
  </si>
  <si>
    <t>pospojení</t>
  </si>
  <si>
    <t>Výkopy a zemní  práce (viz. stavební část)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</si>
</sst>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.00%"/>
    <numFmt numFmtId="165" formatCode="dd\.mm\.yyyy"/>
    <numFmt numFmtId="166" formatCode="#,##0.00000"/>
    <numFmt numFmtId="167" formatCode="#,##0.000"/>
    <numFmt numFmtId="168" formatCode="#,##0\ _K_č"/>
    <numFmt numFmtId="169" formatCode="#,##0.00\ _K_č"/>
    <numFmt numFmtId="170" formatCode="#,##0\ &quot;Kč&quot;"/>
    <numFmt numFmtId="171" formatCode="#,##0.0"/>
    <numFmt numFmtId="172" formatCode="_-* #,##0\ &quot;Kč&quot;_-;\-* #,##0\ &quot;Kč&quot;_-;_-* &quot;-&quot;??\ &quot;Kč&quot;_-;_-@_-"/>
  </numFmts>
  <fonts count="93">
    <font>
      <sz val="8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u/>
      <sz val="9"/>
      <name val="Arial CE"/>
      <family val="2"/>
      <charset val="238"/>
    </font>
    <font>
      <sz val="9"/>
      <name val="Arial"/>
      <family val="2"/>
      <charset val="238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 CE"/>
      <family val="2"/>
      <charset val="238"/>
    </font>
    <font>
      <vertAlign val="superscript"/>
      <sz val="9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Times New Roman CE"/>
      <family val="2"/>
      <charset val="238"/>
    </font>
    <font>
      <b/>
      <sz val="10"/>
      <name val="Arial Narrow"/>
      <family val="2"/>
      <charset val="238"/>
    </font>
    <font>
      <b/>
      <sz val="10"/>
      <name val="Times New Roman C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i/>
      <sz val="9"/>
      <color indexed="8"/>
      <name val="Verdana"/>
      <family val="2"/>
      <charset val="238"/>
    </font>
    <font>
      <sz val="9"/>
      <color indexed="8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indexed="8"/>
      <name val="Arial"/>
      <family val="2"/>
      <charset val="238"/>
    </font>
    <font>
      <b/>
      <i/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8"/>
      <color rgb="FF4D4D4D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1" fillId="0" borderId="0" applyNumberFormat="0" applyFill="0" applyBorder="0" applyAlignment="0" applyProtection="0"/>
    <xf numFmtId="0" fontId="54" fillId="0" borderId="1"/>
    <xf numFmtId="0" fontId="61" fillId="0" borderId="1"/>
    <xf numFmtId="43" fontId="66" fillId="0" borderId="1" applyFont="0" applyFill="0" applyBorder="0" applyAlignment="0" applyProtection="0"/>
    <xf numFmtId="44" fontId="66" fillId="0" borderId="1" applyFont="0" applyFill="0" applyBorder="0" applyAlignment="0" applyProtection="0"/>
    <xf numFmtId="0" fontId="61" fillId="0" borderId="1"/>
    <xf numFmtId="0" fontId="1" fillId="0" borderId="1"/>
    <xf numFmtId="0" fontId="67" fillId="0" borderId="1"/>
  </cellStyleXfs>
  <cellXfs count="56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49" fontId="3" fillId="2" borderId="0" xfId="0" applyNumberFormat="1" applyFont="1" applyFill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5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5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3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6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6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" fillId="0" borderId="15" xfId="0" applyNumberFormat="1" applyFont="1" applyBorder="1" applyAlignment="1" applyProtection="1">
      <alignment vertical="center"/>
    </xf>
    <xf numFmtId="4" fontId="2" fillId="0" borderId="0" xfId="0" applyNumberFormat="1" applyFont="1" applyBorder="1" applyAlignment="1" applyProtection="1">
      <alignment vertical="center"/>
    </xf>
    <xf numFmtId="166" fontId="2" fillId="0" borderId="0" xfId="0" applyNumberFormat="1" applyFont="1" applyBorder="1" applyAlignment="1" applyProtection="1">
      <alignment vertical="center"/>
    </xf>
    <xf numFmtId="4" fontId="2" fillId="0" borderId="16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4" fontId="2" fillId="0" borderId="20" xfId="0" applyNumberFormat="1" applyFont="1" applyBorder="1" applyAlignment="1" applyProtection="1">
      <alignment vertical="center"/>
    </xf>
    <xf numFmtId="4" fontId="2" fillId="0" borderId="21" xfId="0" applyNumberFormat="1" applyFont="1" applyBorder="1" applyAlignment="1" applyProtection="1">
      <alignment vertical="center"/>
    </xf>
    <xf numFmtId="166" fontId="2" fillId="0" borderId="21" xfId="0" applyNumberFormat="1" applyFont="1" applyBorder="1" applyAlignment="1" applyProtection="1">
      <alignment vertical="center"/>
    </xf>
    <xf numFmtId="4" fontId="2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5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center" vertical="center"/>
    </xf>
    <xf numFmtId="4" fontId="5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21" xfId="0" applyFont="1" applyBorder="1" applyAlignment="1" applyProtection="1">
      <alignment horizontal="left" vertical="center"/>
    </xf>
    <xf numFmtId="0" fontId="8" fillId="0" borderId="21" xfId="0" applyFont="1" applyBorder="1" applyAlignment="1" applyProtection="1">
      <alignment vertical="center"/>
    </xf>
    <xf numFmtId="4" fontId="8" fillId="0" borderId="21" xfId="0" applyNumberFormat="1" applyFont="1" applyBorder="1" applyAlignment="1" applyProtection="1">
      <alignment vertical="center"/>
    </xf>
    <xf numFmtId="0" fontId="8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9" fillId="0" borderId="4" xfId="0" applyFont="1" applyBorder="1" applyAlignment="1" applyProtection="1"/>
    <xf numFmtId="0" fontId="9" fillId="0" borderId="0" xfId="0" applyFont="1" applyAlignment="1" applyProtection="1"/>
    <xf numFmtId="0" fontId="9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>
      <protection locked="0"/>
    </xf>
    <xf numFmtId="4" fontId="7" fillId="0" borderId="0" xfId="0" applyNumberFormat="1" applyFont="1" applyAlignment="1" applyProtection="1"/>
    <xf numFmtId="0" fontId="9" fillId="0" borderId="4" xfId="0" applyFont="1" applyBorder="1" applyAlignment="1"/>
    <xf numFmtId="0" fontId="9" fillId="0" borderId="15" xfId="0" applyFont="1" applyBorder="1" applyAlignment="1" applyProtection="1"/>
    <xf numFmtId="0" fontId="9" fillId="0" borderId="0" xfId="0" applyFont="1" applyBorder="1" applyAlignment="1" applyProtection="1"/>
    <xf numFmtId="166" fontId="9" fillId="0" borderId="0" xfId="0" applyNumberFormat="1" applyFont="1" applyBorder="1" applyAlignment="1" applyProtection="1"/>
    <xf numFmtId="166" fontId="9" fillId="0" borderId="16" xfId="0" applyNumberFormat="1" applyFont="1" applyBorder="1" applyAlignment="1" applyProtection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left"/>
    </xf>
    <xf numFmtId="4" fontId="8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vertical="center" wrapText="1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168" fontId="55" fillId="0" borderId="1" xfId="2" applyNumberFormat="1" applyFont="1" applyBorder="1" applyAlignment="1">
      <alignment horizontal="center" vertical="top" wrapText="1"/>
    </xf>
    <xf numFmtId="169" fontId="55" fillId="0" borderId="1" xfId="2" applyNumberFormat="1" applyFont="1" applyBorder="1" applyAlignment="1">
      <alignment horizontal="center" vertical="top" wrapText="1"/>
    </xf>
    <xf numFmtId="0" fontId="56" fillId="0" borderId="1" xfId="2" applyFont="1" applyAlignment="1">
      <alignment vertical="top" wrapText="1"/>
    </xf>
    <xf numFmtId="0" fontId="55" fillId="0" borderId="1" xfId="2" applyFont="1" applyAlignment="1">
      <alignment horizontal="center" vertical="top" wrapText="1"/>
    </xf>
    <xf numFmtId="1" fontId="55" fillId="0" borderId="1" xfId="2" applyNumberFormat="1" applyFont="1" applyFill="1" applyAlignment="1">
      <alignment horizontal="center" vertical="top" wrapText="1"/>
    </xf>
    <xf numFmtId="169" fontId="55" fillId="0" borderId="1" xfId="2" applyNumberFormat="1" applyFont="1" applyAlignment="1">
      <alignment horizontal="center" vertical="top" wrapText="1"/>
    </xf>
    <xf numFmtId="49" fontId="57" fillId="0" borderId="1" xfId="2" applyNumberFormat="1" applyFont="1" applyBorder="1" applyAlignment="1">
      <alignment horizontal="left" vertical="center" wrapText="1"/>
    </xf>
    <xf numFmtId="49" fontId="57" fillId="0" borderId="1" xfId="2" applyNumberFormat="1" applyFont="1" applyFill="1" applyBorder="1" applyAlignment="1">
      <alignment horizontal="left" vertical="center" wrapText="1"/>
    </xf>
    <xf numFmtId="49" fontId="57" fillId="5" borderId="1" xfId="2" applyNumberFormat="1" applyFont="1" applyFill="1" applyBorder="1" applyAlignment="1">
      <alignment horizontal="left" vertical="center" wrapText="1"/>
    </xf>
    <xf numFmtId="0" fontId="60" fillId="0" borderId="1" xfId="2" applyFont="1" applyBorder="1" applyAlignment="1">
      <alignment horizontal="center" vertical="top" wrapText="1"/>
    </xf>
    <xf numFmtId="0" fontId="60" fillId="0" borderId="1" xfId="2" applyFont="1" applyFill="1" applyBorder="1" applyAlignment="1">
      <alignment horizontal="center" vertical="top" wrapText="1"/>
    </xf>
    <xf numFmtId="49" fontId="58" fillId="0" borderId="1" xfId="2" applyNumberFormat="1" applyFont="1" applyAlignment="1">
      <alignment horizontal="left" vertical="top" wrapText="1"/>
    </xf>
    <xf numFmtId="0" fontId="59" fillId="0" borderId="1" xfId="2" applyFont="1" applyAlignment="1">
      <alignment horizontal="left" vertical="top" wrapText="1"/>
    </xf>
    <xf numFmtId="49" fontId="55" fillId="0" borderId="32" xfId="2" applyNumberFormat="1" applyFont="1" applyBorder="1" applyAlignment="1">
      <alignment horizontal="left" vertical="top" wrapText="1"/>
    </xf>
    <xf numFmtId="0" fontId="60" fillId="0" borderId="32" xfId="2" applyFont="1" applyBorder="1" applyAlignment="1" applyProtection="1">
      <alignment horizontal="left" vertical="top" wrapText="1"/>
      <protection locked="0"/>
    </xf>
    <xf numFmtId="0" fontId="60" fillId="0" borderId="32" xfId="2" applyFont="1" applyBorder="1" applyAlignment="1">
      <alignment horizontal="center" vertical="top" wrapText="1"/>
    </xf>
    <xf numFmtId="169" fontId="55" fillId="0" borderId="32" xfId="2" applyNumberFormat="1" applyFont="1" applyBorder="1" applyAlignment="1">
      <alignment horizontal="center" vertical="top" wrapText="1"/>
    </xf>
    <xf numFmtId="0" fontId="60" fillId="5" borderId="32" xfId="2" applyFont="1" applyFill="1" applyBorder="1" applyAlignment="1">
      <alignment horizontal="center" vertical="top" wrapText="1"/>
    </xf>
    <xf numFmtId="0" fontId="55" fillId="0" borderId="32" xfId="2" applyFont="1" applyFill="1" applyBorder="1" applyAlignment="1">
      <alignment horizontal="left" vertical="top" wrapText="1"/>
    </xf>
    <xf numFmtId="0" fontId="60" fillId="0" borderId="32" xfId="2" applyFont="1" applyFill="1" applyBorder="1" applyAlignment="1">
      <alignment horizontal="center" vertical="top" wrapText="1"/>
    </xf>
    <xf numFmtId="0" fontId="60" fillId="0" borderId="32" xfId="2" applyFont="1" applyBorder="1" applyAlignment="1">
      <alignment horizontal="left" vertical="top" wrapText="1"/>
    </xf>
    <xf numFmtId="0" fontId="60" fillId="0" borderId="32" xfId="2" applyFont="1" applyFill="1" applyBorder="1" applyAlignment="1">
      <alignment horizontal="left" vertical="top" wrapText="1"/>
    </xf>
    <xf numFmtId="0" fontId="60" fillId="0" borderId="32" xfId="3" applyFont="1" applyBorder="1" applyAlignment="1">
      <alignment horizontal="left" vertical="top" wrapText="1"/>
    </xf>
    <xf numFmtId="49" fontId="55" fillId="0" borderId="1" xfId="2" applyNumberFormat="1" applyFont="1" applyBorder="1" applyAlignment="1">
      <alignment horizontal="left" vertical="top" wrapText="1"/>
    </xf>
    <xf numFmtId="0" fontId="60" fillId="0" borderId="1" xfId="2" applyFont="1" applyBorder="1" applyAlignment="1">
      <alignment horizontal="left" vertical="top" wrapText="1"/>
    </xf>
    <xf numFmtId="0" fontId="63" fillId="0" borderId="1" xfId="2" applyFont="1" applyBorder="1" applyAlignment="1">
      <alignment horizontal="center" vertical="top" wrapText="1"/>
    </xf>
    <xf numFmtId="0" fontId="55" fillId="0" borderId="1" xfId="2" applyFont="1" applyBorder="1" applyAlignment="1">
      <alignment horizontal="left" vertical="top" wrapText="1"/>
    </xf>
    <xf numFmtId="0" fontId="55" fillId="0" borderId="32" xfId="2" applyFont="1" applyBorder="1" applyAlignment="1">
      <alignment horizontal="left" vertical="top" wrapText="1"/>
    </xf>
    <xf numFmtId="0" fontId="63" fillId="0" borderId="32" xfId="2" applyFont="1" applyBorder="1" applyAlignment="1">
      <alignment horizontal="center" vertical="top" wrapText="1"/>
    </xf>
    <xf numFmtId="0" fontId="60" fillId="0" borderId="32" xfId="3" applyFont="1" applyFill="1" applyBorder="1" applyAlignment="1" applyProtection="1">
      <alignment horizontal="left" vertical="top" wrapText="1"/>
    </xf>
    <xf numFmtId="0" fontId="64" fillId="0" borderId="32" xfId="2" applyFont="1" applyBorder="1" applyAlignment="1">
      <alignment horizontal="left" vertical="top" wrapText="1"/>
    </xf>
    <xf numFmtId="9" fontId="56" fillId="0" borderId="1" xfId="2" applyNumberFormat="1" applyFont="1" applyAlignment="1">
      <alignment vertical="top" wrapText="1"/>
    </xf>
    <xf numFmtId="3" fontId="56" fillId="0" borderId="1" xfId="2" applyNumberFormat="1" applyFont="1" applyAlignment="1">
      <alignment vertical="top" wrapText="1"/>
    </xf>
    <xf numFmtId="0" fontId="60" fillId="0" borderId="1" xfId="2" applyFont="1" applyAlignment="1">
      <alignment horizontal="left" vertical="top" wrapText="1"/>
    </xf>
    <xf numFmtId="169" fontId="56" fillId="0" borderId="1" xfId="2" applyNumberFormat="1" applyFont="1" applyAlignment="1">
      <alignment vertical="top" wrapText="1"/>
    </xf>
    <xf numFmtId="4" fontId="56" fillId="0" borderId="1" xfId="2" applyNumberFormat="1" applyFont="1" applyAlignment="1">
      <alignment vertical="top" wrapText="1"/>
    </xf>
    <xf numFmtId="49" fontId="56" fillId="0" borderId="1" xfId="2" applyNumberFormat="1" applyFont="1" applyAlignment="1">
      <alignment horizontal="left" vertical="top" wrapText="1"/>
    </xf>
    <xf numFmtId="0" fontId="56" fillId="0" borderId="1" xfId="2" applyFont="1" applyAlignment="1">
      <alignment horizontal="left" vertical="top" wrapText="1"/>
    </xf>
    <xf numFmtId="0" fontId="56" fillId="0" borderId="1" xfId="2" applyFont="1" applyAlignment="1">
      <alignment horizontal="center" vertical="top" wrapText="1"/>
    </xf>
    <xf numFmtId="170" fontId="56" fillId="0" borderId="1" xfId="2" applyNumberFormat="1" applyFont="1" applyAlignment="1">
      <alignment horizontal="center" vertical="top" wrapText="1"/>
    </xf>
    <xf numFmtId="169" fontId="56" fillId="0" borderId="1" xfId="2" applyNumberFormat="1" applyFont="1" applyAlignment="1">
      <alignment horizontal="center" vertical="top" wrapText="1"/>
    </xf>
    <xf numFmtId="4" fontId="38" fillId="0" borderId="23" xfId="0" applyNumberFormat="1" applyFont="1" applyFill="1" applyBorder="1" applyAlignment="1" applyProtection="1">
      <alignment vertical="center"/>
    </xf>
    <xf numFmtId="4" fontId="55" fillId="0" borderId="32" xfId="2" applyNumberFormat="1" applyFont="1" applyFill="1" applyBorder="1" applyAlignment="1">
      <alignment horizontal="center" vertical="top" wrapText="1"/>
    </xf>
    <xf numFmtId="4" fontId="55" fillId="6" borderId="32" xfId="2" applyNumberFormat="1" applyFont="1" applyFill="1" applyBorder="1" applyAlignment="1">
      <alignment horizontal="center" vertical="top" wrapText="1"/>
    </xf>
    <xf numFmtId="3" fontId="55" fillId="6" borderId="32" xfId="2" applyNumberFormat="1" applyFont="1" applyFill="1" applyBorder="1" applyAlignment="1">
      <alignment horizontal="center" vertical="top" wrapText="1"/>
    </xf>
    <xf numFmtId="0" fontId="68" fillId="7" borderId="1" xfId="7" applyFont="1" applyFill="1" applyAlignment="1">
      <alignment horizontal="left" vertical="top"/>
    </xf>
    <xf numFmtId="0" fontId="68" fillId="7" borderId="1" xfId="7" applyFont="1" applyFill="1" applyAlignment="1">
      <alignment horizontal="center" vertical="top"/>
    </xf>
    <xf numFmtId="0" fontId="1" fillId="0" borderId="1" xfId="7"/>
    <xf numFmtId="0" fontId="68" fillId="7" borderId="1" xfId="7" applyFont="1" applyFill="1" applyAlignment="1">
      <alignment horizontal="right" vertical="top"/>
    </xf>
    <xf numFmtId="0" fontId="69" fillId="8" borderId="1" xfId="7" applyFont="1" applyFill="1" applyAlignment="1">
      <alignment horizontal="left"/>
    </xf>
    <xf numFmtId="0" fontId="70" fillId="8" borderId="1" xfId="7" applyFont="1" applyFill="1"/>
    <xf numFmtId="0" fontId="67" fillId="8" borderId="1" xfId="7" applyFont="1" applyFill="1"/>
    <xf numFmtId="171" fontId="67" fillId="8" borderId="1" xfId="8" applyNumberFormat="1" applyFill="1"/>
    <xf numFmtId="0" fontId="71" fillId="9" borderId="33" xfId="7" applyFont="1" applyFill="1" applyBorder="1" applyAlignment="1">
      <alignment horizontal="center" vertical="center" wrapText="1"/>
    </xf>
    <xf numFmtId="0" fontId="71" fillId="9" borderId="34" xfId="7" applyFont="1" applyFill="1" applyBorder="1" applyAlignment="1">
      <alignment horizontal="center" vertical="center" wrapText="1"/>
    </xf>
    <xf numFmtId="0" fontId="71" fillId="9" borderId="35" xfId="7" applyFont="1" applyFill="1" applyBorder="1" applyAlignment="1">
      <alignment horizontal="center" vertical="center" wrapText="1"/>
    </xf>
    <xf numFmtId="1" fontId="72" fillId="0" borderId="36" xfId="4" applyNumberFormat="1" applyFont="1" applyBorder="1" applyAlignment="1">
      <alignment horizontal="center" vertical="center" wrapText="1"/>
    </xf>
    <xf numFmtId="0" fontId="53" fillId="0" borderId="25" xfId="7" applyFont="1" applyBorder="1"/>
    <xf numFmtId="0" fontId="73" fillId="10" borderId="37" xfId="7" applyFont="1" applyFill="1" applyBorder="1" applyAlignment="1">
      <alignment horizontal="left" vertical="center"/>
    </xf>
    <xf numFmtId="0" fontId="72" fillId="0" borderId="25" xfId="7" applyFont="1" applyBorder="1" applyAlignment="1">
      <alignment horizontal="center"/>
    </xf>
    <xf numFmtId="0" fontId="1" fillId="0" borderId="25" xfId="7" applyBorder="1"/>
    <xf numFmtId="170" fontId="74" fillId="0" borderId="38" xfId="7" applyNumberFormat="1" applyFont="1" applyBorder="1" applyAlignment="1">
      <alignment horizontal="right" vertical="center" wrapText="1"/>
    </xf>
    <xf numFmtId="0" fontId="1" fillId="0" borderId="27" xfId="7" applyBorder="1"/>
    <xf numFmtId="0" fontId="1" fillId="0" borderId="1" xfId="7" applyBorder="1"/>
    <xf numFmtId="0" fontId="53" fillId="0" borderId="1" xfId="7" applyFont="1" applyBorder="1"/>
    <xf numFmtId="0" fontId="1" fillId="0" borderId="28" xfId="7" applyBorder="1"/>
    <xf numFmtId="0" fontId="75" fillId="0" borderId="1" xfId="7" applyFont="1" applyBorder="1" applyAlignment="1">
      <alignment horizontal="left" vertical="center" indent="4"/>
    </xf>
    <xf numFmtId="0" fontId="1" fillId="0" borderId="30" xfId="7" applyBorder="1"/>
    <xf numFmtId="0" fontId="75" fillId="0" borderId="29" xfId="7" applyFont="1" applyBorder="1" applyAlignment="1">
      <alignment horizontal="left" vertical="center" indent="4"/>
    </xf>
    <xf numFmtId="0" fontId="1" fillId="0" borderId="29" xfId="7" applyBorder="1"/>
    <xf numFmtId="0" fontId="1" fillId="0" borderId="31" xfId="7" applyBorder="1"/>
    <xf numFmtId="0" fontId="1" fillId="0" borderId="32" xfId="7" applyBorder="1" applyAlignment="1">
      <alignment horizontal="center" vertical="center"/>
    </xf>
    <xf numFmtId="0" fontId="1" fillId="0" borderId="32" xfId="7" applyBorder="1"/>
    <xf numFmtId="0" fontId="1" fillId="0" borderId="32" xfId="7" applyBorder="1" applyAlignment="1">
      <alignment horizontal="center"/>
    </xf>
    <xf numFmtId="170" fontId="74" fillId="0" borderId="32" xfId="7" applyNumberFormat="1" applyFont="1" applyBorder="1" applyAlignment="1">
      <alignment horizontal="right" vertical="center" wrapText="1"/>
    </xf>
    <xf numFmtId="0" fontId="72" fillId="0" borderId="32" xfId="7" applyFont="1" applyBorder="1"/>
    <xf numFmtId="0" fontId="73" fillId="10" borderId="32" xfId="7" applyFont="1" applyFill="1" applyBorder="1" applyAlignment="1">
      <alignment horizontal="left" vertical="center"/>
    </xf>
    <xf numFmtId="0" fontId="53" fillId="0" borderId="32" xfId="7" applyFont="1" applyBorder="1" applyAlignment="1">
      <alignment vertical="center"/>
    </xf>
    <xf numFmtId="0" fontId="78" fillId="0" borderId="32" xfId="7" applyFont="1" applyBorder="1" applyAlignment="1">
      <alignment wrapText="1"/>
    </xf>
    <xf numFmtId="0" fontId="78" fillId="0" borderId="32" xfId="7" applyFont="1" applyBorder="1" applyAlignment="1">
      <alignment horizontal="center" vertical="center"/>
    </xf>
    <xf numFmtId="0" fontId="73" fillId="0" borderId="32" xfId="7" applyFont="1" applyBorder="1" applyAlignment="1">
      <alignment horizontal="center" vertical="center"/>
    </xf>
    <xf numFmtId="0" fontId="79" fillId="0" borderId="32" xfId="7" applyFont="1" applyBorder="1" applyAlignment="1">
      <alignment horizontal="center" vertical="center"/>
    </xf>
    <xf numFmtId="0" fontId="72" fillId="0" borderId="32" xfId="7" applyFont="1" applyBorder="1" applyAlignment="1">
      <alignment horizontal="center" vertical="center" wrapText="1"/>
    </xf>
    <xf numFmtId="0" fontId="72" fillId="0" borderId="32" xfId="7" applyFont="1" applyBorder="1" applyAlignment="1">
      <alignment horizontal="left" vertical="center" wrapText="1"/>
    </xf>
    <xf numFmtId="0" fontId="72" fillId="0" borderId="32" xfId="7" applyFont="1" applyBorder="1" applyAlignment="1">
      <alignment horizontal="center" wrapText="1"/>
    </xf>
    <xf numFmtId="168" fontId="72" fillId="0" borderId="32" xfId="7" applyNumberFormat="1" applyFont="1" applyBorder="1" applyAlignment="1">
      <alignment horizontal="right" vertical="center" wrapText="1"/>
    </xf>
    <xf numFmtId="0" fontId="72" fillId="0" borderId="32" xfId="7" applyFont="1" applyFill="1" applyBorder="1" applyAlignment="1">
      <alignment horizontal="center" vertical="center" wrapText="1"/>
    </xf>
    <xf numFmtId="168" fontId="72" fillId="0" borderId="32" xfId="7" applyNumberFormat="1" applyFont="1" applyFill="1" applyBorder="1" applyAlignment="1">
      <alignment horizontal="right" vertical="center" wrapText="1"/>
    </xf>
    <xf numFmtId="0" fontId="72" fillId="0" borderId="32" xfId="7" applyFont="1" applyFill="1" applyBorder="1" applyAlignment="1">
      <alignment horizontal="left" vertical="center" wrapText="1"/>
    </xf>
    <xf numFmtId="0" fontId="72" fillId="0" borderId="32" xfId="7" applyFont="1" applyFill="1" applyBorder="1" applyAlignment="1">
      <alignment horizontal="center" wrapText="1"/>
    </xf>
    <xf numFmtId="0" fontId="80" fillId="10" borderId="32" xfId="7" applyFont="1" applyFill="1" applyBorder="1" applyAlignment="1">
      <alignment horizontal="left" vertical="center"/>
    </xf>
    <xf numFmtId="0" fontId="74" fillId="0" borderId="32" xfId="7" applyFont="1" applyBorder="1" applyAlignment="1">
      <alignment horizontal="center"/>
    </xf>
    <xf numFmtId="0" fontId="72" fillId="0" borderId="1" xfId="7" applyFont="1" applyFill="1" applyBorder="1" applyAlignment="1">
      <alignment horizontal="center" wrapText="1"/>
    </xf>
    <xf numFmtId="0" fontId="72" fillId="0" borderId="1" xfId="7" applyFont="1" applyFill="1" applyBorder="1" applyAlignment="1">
      <alignment horizontal="center" vertical="center" wrapText="1"/>
    </xf>
    <xf numFmtId="0" fontId="78" fillId="0" borderId="32" xfId="7" applyFont="1" applyBorder="1"/>
    <xf numFmtId="0" fontId="74" fillId="0" borderId="32" xfId="7" applyFont="1" applyBorder="1" applyAlignment="1">
      <alignment horizontal="left" vertical="center" wrapText="1"/>
    </xf>
    <xf numFmtId="0" fontId="74" fillId="0" borderId="32" xfId="7" applyFont="1" applyBorder="1" applyAlignment="1">
      <alignment horizontal="center" vertical="center" wrapText="1"/>
    </xf>
    <xf numFmtId="168" fontId="74" fillId="0" borderId="32" xfId="7" applyNumberFormat="1" applyFont="1" applyBorder="1" applyAlignment="1">
      <alignment horizontal="right" vertical="center" wrapText="1"/>
    </xf>
    <xf numFmtId="0" fontId="74" fillId="0" borderId="32" xfId="7" applyFont="1" applyBorder="1" applyAlignment="1">
      <alignment horizontal="center" wrapText="1"/>
    </xf>
    <xf numFmtId="0" fontId="72" fillId="0" borderId="32" xfId="7" applyFont="1" applyBorder="1" applyAlignment="1">
      <alignment horizontal="center"/>
    </xf>
    <xf numFmtId="0" fontId="72" fillId="0" borderId="32" xfId="7" applyFont="1" applyBorder="1" applyAlignment="1">
      <alignment horizontal="right"/>
    </xf>
    <xf numFmtId="0" fontId="1" fillId="0" borderId="32" xfId="7" applyFont="1" applyBorder="1"/>
    <xf numFmtId="0" fontId="1" fillId="0" borderId="32" xfId="7" applyBorder="1" applyAlignment="1">
      <alignment wrapText="1"/>
    </xf>
    <xf numFmtId="0" fontId="1" fillId="0" borderId="32" xfId="7" applyFont="1" applyBorder="1" applyAlignment="1">
      <alignment horizontal="center"/>
    </xf>
    <xf numFmtId="170" fontId="81" fillId="0" borderId="32" xfId="7" applyNumberFormat="1" applyFont="1" applyBorder="1" applyAlignment="1">
      <alignment horizontal="right" vertical="center" wrapText="1"/>
    </xf>
    <xf numFmtId="0" fontId="1" fillId="0" borderId="32" xfId="7" applyBorder="1" applyAlignment="1">
      <alignment vertical="center"/>
    </xf>
    <xf numFmtId="0" fontId="73" fillId="5" borderId="32" xfId="7" applyFont="1" applyFill="1" applyBorder="1" applyAlignment="1">
      <alignment horizontal="left" vertical="center" wrapText="1"/>
    </xf>
    <xf numFmtId="0" fontId="73" fillId="10" borderId="32" xfId="7" applyFont="1" applyFill="1" applyBorder="1" applyAlignment="1">
      <alignment horizontal="left" vertical="center" wrapText="1"/>
    </xf>
    <xf numFmtId="0" fontId="53" fillId="0" borderId="32" xfId="7" applyFont="1" applyBorder="1"/>
    <xf numFmtId="0" fontId="53" fillId="0" borderId="32" xfId="7" applyFont="1" applyBorder="1" applyAlignment="1">
      <alignment horizontal="center" vertical="center"/>
    </xf>
    <xf numFmtId="0" fontId="72" fillId="0" borderId="32" xfId="7" applyFont="1" applyBorder="1" applyAlignment="1">
      <alignment horizontal="left" vertical="center"/>
    </xf>
    <xf numFmtId="0" fontId="72" fillId="0" borderId="32" xfId="7" applyFont="1" applyBorder="1" applyAlignment="1">
      <alignment wrapText="1"/>
    </xf>
    <xf numFmtId="0" fontId="72" fillId="0" borderId="32" xfId="7" applyFont="1" applyBorder="1" applyAlignment="1">
      <alignment horizontal="center" vertical="center"/>
    </xf>
    <xf numFmtId="170" fontId="83" fillId="0" borderId="32" xfId="7" applyNumberFormat="1" applyFont="1" applyBorder="1" applyAlignment="1">
      <alignment horizontal="right" vertical="center" wrapText="1"/>
    </xf>
    <xf numFmtId="0" fontId="53" fillId="0" borderId="32" xfId="7" applyFont="1" applyBorder="1" applyAlignment="1">
      <alignment horizontal="center"/>
    </xf>
    <xf numFmtId="0" fontId="72" fillId="0" borderId="32" xfId="7" applyFont="1" applyBorder="1" applyAlignment="1">
      <alignment horizontal="left"/>
    </xf>
    <xf numFmtId="0" fontId="73" fillId="0" borderId="32" xfId="7" applyFont="1" applyBorder="1" applyAlignment="1">
      <alignment horizontal="left" vertical="center"/>
    </xf>
    <xf numFmtId="168" fontId="84" fillId="0" borderId="32" xfId="7" applyNumberFormat="1" applyFont="1" applyFill="1" applyBorder="1" applyAlignment="1">
      <alignment horizontal="right" vertical="center" wrapText="1"/>
    </xf>
    <xf numFmtId="168" fontId="83" fillId="0" borderId="32" xfId="7" applyNumberFormat="1" applyFont="1" applyBorder="1" applyAlignment="1">
      <alignment horizontal="right" vertical="center" wrapText="1"/>
    </xf>
    <xf numFmtId="168" fontId="85" fillId="0" borderId="32" xfId="7" applyNumberFormat="1" applyFont="1" applyFill="1" applyBorder="1" applyAlignment="1">
      <alignment horizontal="right"/>
    </xf>
    <xf numFmtId="0" fontId="86" fillId="11" borderId="32" xfId="7" applyFont="1" applyFill="1" applyBorder="1"/>
    <xf numFmtId="0" fontId="87" fillId="0" borderId="32" xfId="7" applyFont="1" applyBorder="1"/>
    <xf numFmtId="0" fontId="1" fillId="0" borderId="32" xfId="7" applyBorder="1" applyAlignment="1">
      <alignment vertical="top" wrapText="1"/>
    </xf>
    <xf numFmtId="172" fontId="84" fillId="0" borderId="32" xfId="5" applyNumberFormat="1" applyFont="1" applyFill="1" applyBorder="1" applyAlignment="1">
      <alignment vertical="center" wrapText="1"/>
    </xf>
    <xf numFmtId="0" fontId="72" fillId="12" borderId="32" xfId="7" applyFont="1" applyFill="1" applyBorder="1"/>
    <xf numFmtId="0" fontId="88" fillId="12" borderId="32" xfId="7" applyFont="1" applyFill="1" applyBorder="1" applyAlignment="1">
      <alignment horizontal="left" vertical="center" wrapText="1"/>
    </xf>
    <xf numFmtId="170" fontId="85" fillId="12" borderId="32" xfId="7" applyNumberFormat="1" applyFont="1" applyFill="1" applyBorder="1" applyAlignment="1">
      <alignment horizontal="right"/>
    </xf>
    <xf numFmtId="0" fontId="89" fillId="0" borderId="1" xfId="7" applyFont="1" applyAlignment="1">
      <alignment wrapText="1"/>
    </xf>
    <xf numFmtId="172" fontId="84" fillId="0" borderId="1" xfId="5" applyNumberFormat="1" applyFont="1" applyFill="1" applyBorder="1" applyAlignment="1">
      <alignment vertical="center" wrapText="1"/>
    </xf>
    <xf numFmtId="0" fontId="90" fillId="0" borderId="1" xfId="7" applyFont="1"/>
    <xf numFmtId="0" fontId="90" fillId="13" borderId="1" xfId="7" applyFont="1" applyFill="1"/>
    <xf numFmtId="0" fontId="1" fillId="13" borderId="1" xfId="7" applyFill="1"/>
    <xf numFmtId="0" fontId="84" fillId="0" borderId="32" xfId="7" applyFont="1" applyBorder="1" applyAlignment="1">
      <alignment horizontal="left" vertical="top"/>
    </xf>
    <xf numFmtId="0" fontId="87" fillId="0" borderId="32" xfId="7" applyFont="1" applyBorder="1" applyAlignment="1">
      <alignment horizontal="right"/>
    </xf>
    <xf numFmtId="0" fontId="87" fillId="0" borderId="32" xfId="7" applyFont="1" applyBorder="1" applyAlignment="1">
      <alignment horizontal="center" vertical="center"/>
    </xf>
    <xf numFmtId="0" fontId="87" fillId="5" borderId="32" xfId="7" applyFont="1" applyFill="1" applyBorder="1"/>
    <xf numFmtId="0" fontId="91" fillId="5" borderId="39" xfId="7" applyFont="1" applyFill="1" applyBorder="1" applyAlignment="1">
      <alignment horizontal="center"/>
    </xf>
    <xf numFmtId="0" fontId="91" fillId="5" borderId="38" xfId="7" applyFont="1" applyFill="1" applyBorder="1" applyAlignment="1">
      <alignment horizontal="center"/>
    </xf>
    <xf numFmtId="0" fontId="91" fillId="5" borderId="32" xfId="7" applyFont="1" applyFill="1" applyBorder="1" applyAlignment="1">
      <alignment horizontal="center"/>
    </xf>
    <xf numFmtId="0" fontId="87" fillId="0" borderId="32" xfId="7" applyFont="1" applyBorder="1" applyAlignment="1">
      <alignment horizontal="left" vertical="top"/>
    </xf>
    <xf numFmtId="0" fontId="84" fillId="0" borderId="32" xfId="7" applyFont="1" applyBorder="1" applyAlignment="1">
      <alignment horizontal="center" vertical="center"/>
    </xf>
    <xf numFmtId="0" fontId="87" fillId="0" borderId="32" xfId="7" applyFont="1" applyFill="1" applyBorder="1" applyAlignment="1">
      <alignment horizontal="right"/>
    </xf>
    <xf numFmtId="0" fontId="87" fillId="0" borderId="32" xfId="7" applyFont="1" applyFill="1" applyBorder="1"/>
    <xf numFmtId="0" fontId="92" fillId="0" borderId="32" xfId="7" applyFont="1" applyFill="1" applyBorder="1"/>
    <xf numFmtId="16" fontId="87" fillId="0" borderId="32" xfId="7" applyNumberFormat="1" applyFont="1" applyBorder="1" applyAlignment="1">
      <alignment horizontal="center" vertical="center"/>
    </xf>
    <xf numFmtId="0" fontId="87" fillId="0" borderId="32" xfId="7" applyFont="1" applyFill="1" applyBorder="1" applyAlignment="1">
      <alignment horizontal="center" vertical="center"/>
    </xf>
    <xf numFmtId="0" fontId="87" fillId="0" borderId="32" xfId="7" applyFont="1" applyFill="1" applyBorder="1" applyAlignment="1">
      <alignment horizontal="center"/>
    </xf>
    <xf numFmtId="0" fontId="87" fillId="0" borderId="1" xfId="7" applyFont="1" applyBorder="1" applyAlignment="1">
      <alignment horizontal="left" vertical="top"/>
    </xf>
    <xf numFmtId="0" fontId="84" fillId="0" borderId="1" xfId="7" applyFont="1" applyBorder="1" applyAlignment="1">
      <alignment horizontal="left" vertical="top"/>
    </xf>
    <xf numFmtId="0" fontId="87" fillId="0" borderId="1" xfId="7" applyFont="1" applyBorder="1" applyAlignment="1">
      <alignment horizontal="right"/>
    </xf>
    <xf numFmtId="0" fontId="87" fillId="0" borderId="1" xfId="7" applyFont="1" applyBorder="1"/>
    <xf numFmtId="0" fontId="87" fillId="0" borderId="1" xfId="7" applyFont="1" applyBorder="1" applyAlignment="1">
      <alignment horizontal="center" vertical="center"/>
    </xf>
    <xf numFmtId="0" fontId="87" fillId="0" borderId="1" xfId="7" applyFont="1" applyBorder="1" applyAlignment="1">
      <alignment horizontal="center"/>
    </xf>
    <xf numFmtId="0" fontId="87" fillId="0" borderId="1" xfId="7" applyFont="1" applyFill="1" applyBorder="1" applyAlignment="1">
      <alignment horizontal="right"/>
    </xf>
    <xf numFmtId="0" fontId="87" fillId="0" borderId="1" xfId="7" applyFont="1" applyFill="1" applyBorder="1"/>
    <xf numFmtId="168" fontId="72" fillId="6" borderId="32" xfId="7" applyNumberFormat="1" applyFont="1" applyFill="1" applyBorder="1" applyAlignment="1">
      <alignment horizontal="right" vertical="center" wrapText="1"/>
    </xf>
    <xf numFmtId="0" fontId="72" fillId="6" borderId="32" xfId="7" applyFont="1" applyFill="1" applyBorder="1"/>
    <xf numFmtId="0" fontId="1" fillId="6" borderId="32" xfId="7" applyFill="1" applyBorder="1" applyAlignment="1">
      <alignment vertical="center"/>
    </xf>
    <xf numFmtId="0" fontId="1" fillId="6" borderId="32" xfId="7" applyFill="1" applyBorder="1"/>
    <xf numFmtId="0" fontId="72" fillId="6" borderId="32" xfId="7" applyFont="1" applyFill="1" applyBorder="1" applyAlignment="1">
      <alignment horizontal="right" vertical="center"/>
    </xf>
    <xf numFmtId="0" fontId="72" fillId="6" borderId="32" xfId="7" applyFont="1" applyFill="1" applyBorder="1" applyAlignment="1">
      <alignment horizontal="right"/>
    </xf>
    <xf numFmtId="3" fontId="1" fillId="6" borderId="32" xfId="7" applyNumberFormat="1" applyFill="1" applyBorder="1"/>
    <xf numFmtId="0" fontId="78" fillId="6" borderId="32" xfId="7" applyFont="1" applyFill="1" applyBorder="1" applyAlignment="1">
      <alignment vertical="center"/>
    </xf>
    <xf numFmtId="0" fontId="1" fillId="6" borderId="32" xfId="7" applyFont="1" applyFill="1" applyBorder="1"/>
    <xf numFmtId="168" fontId="72" fillId="6" borderId="1" xfId="7" applyNumberFormat="1" applyFont="1" applyFill="1" applyBorder="1" applyAlignment="1">
      <alignment horizontal="right" vertical="center" wrapText="1"/>
    </xf>
    <xf numFmtId="168" fontId="74" fillId="6" borderId="32" xfId="7" applyNumberFormat="1" applyFont="1" applyFill="1" applyBorder="1" applyAlignment="1">
      <alignment horizontal="right" vertical="center" wrapText="1"/>
    </xf>
    <xf numFmtId="3" fontId="1" fillId="6" borderId="26" xfId="7" applyNumberFormat="1" applyFill="1" applyBorder="1"/>
    <xf numFmtId="4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0" fontId="0" fillId="0" borderId="0" xfId="0"/>
    <xf numFmtId="0" fontId="21" fillId="4" borderId="8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4" fontId="8" fillId="0" borderId="0" xfId="0" applyNumberFormat="1" applyFont="1" applyAlignment="1" applyProtection="1">
      <alignment horizontal="right" vertical="center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165" fontId="3" fillId="0" borderId="0" xfId="0" applyNumberFormat="1" applyFont="1" applyAlignment="1" applyProtection="1">
      <alignment horizontal="left" vertical="center"/>
    </xf>
    <xf numFmtId="0" fontId="21" fillId="4" borderId="8" xfId="0" applyFont="1" applyFill="1" applyBorder="1" applyAlignment="1" applyProtection="1">
      <alignment horizontal="center" vertical="center"/>
    </xf>
    <xf numFmtId="4" fontId="18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164" fontId="2" fillId="0" borderId="0" xfId="0" applyNumberFormat="1" applyFont="1" applyAlignment="1" applyProtection="1">
      <alignment horizontal="left" vertical="center"/>
    </xf>
    <xf numFmtId="4" fontId="5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5" fillId="3" borderId="8" xfId="0" applyFont="1" applyFill="1" applyBorder="1" applyAlignment="1" applyProtection="1">
      <alignment horizontal="left" vertical="center"/>
    </xf>
    <xf numFmtId="0" fontId="29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0" fillId="0" borderId="0" xfId="0" applyProtection="1"/>
    <xf numFmtId="0" fontId="4" fillId="0" borderId="0" xfId="0" applyFont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4" fontId="17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1" fillId="4" borderId="7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0" fillId="0" borderId="0" xfId="0" applyFont="1" applyAlignment="1" applyProtection="1">
      <alignment horizontal="left" vertical="center"/>
    </xf>
    <xf numFmtId="0" fontId="20" fillId="0" borderId="0" xfId="0" applyFont="1" applyAlignment="1">
      <alignment horizontal="left" vertical="center"/>
    </xf>
    <xf numFmtId="49" fontId="57" fillId="0" borderId="1" xfId="2" applyNumberFormat="1" applyFont="1" applyBorder="1" applyAlignment="1">
      <alignment horizontal="left" vertical="center" wrapText="1"/>
    </xf>
    <xf numFmtId="49" fontId="58" fillId="0" borderId="1" xfId="2" applyNumberFormat="1" applyFont="1" applyAlignment="1">
      <alignment horizontal="left" vertical="top" wrapText="1"/>
    </xf>
    <xf numFmtId="0" fontId="59" fillId="0" borderId="1" xfId="2" applyFont="1" applyAlignment="1">
      <alignment horizontal="left" vertical="top" wrapText="1"/>
    </xf>
    <xf numFmtId="49" fontId="55" fillId="0" borderId="1" xfId="2" applyNumberFormat="1" applyFont="1" applyBorder="1" applyAlignment="1">
      <alignment horizontal="center" vertical="center" wrapText="1"/>
    </xf>
    <xf numFmtId="0" fontId="55" fillId="0" borderId="1" xfId="2" applyFont="1" applyBorder="1" applyAlignment="1">
      <alignment horizontal="center" vertical="center" wrapText="1"/>
    </xf>
    <xf numFmtId="0" fontId="1" fillId="0" borderId="27" xfId="7" applyBorder="1" applyAlignment="1">
      <alignment horizontal="left" wrapText="1"/>
    </xf>
    <xf numFmtId="0" fontId="1" fillId="0" borderId="1" xfId="7" applyAlignment="1">
      <alignment horizontal="left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left"/>
    </xf>
    <xf numFmtId="0" fontId="41" fillId="0" borderId="1" xfId="0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</cellXfs>
  <cellStyles count="9">
    <cellStyle name="Čárka 2" xfId="4"/>
    <cellStyle name="Hypertextový odkaz" xfId="1" builtinId="8"/>
    <cellStyle name="Měna 2" xfId="5"/>
    <cellStyle name="Normální" xfId="0" builtinId="0" customBuiltin="1"/>
    <cellStyle name="Normální 2" xfId="2"/>
    <cellStyle name="normální 2 2" xfId="3"/>
    <cellStyle name="Normální 3" xfId="6"/>
    <cellStyle name="Normální 4" xfId="7"/>
    <cellStyle name="normální_položkový rozpočet_vzor" xfId="8"/>
  </cellStyles>
  <dxfs count="0"/>
  <tableStyles count="0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39</xdr:row>
      <xdr:rowOff>142875</xdr:rowOff>
    </xdr:from>
    <xdr:to>
      <xdr:col>10</xdr:col>
      <xdr:colOff>428625</xdr:colOff>
      <xdr:row>46</xdr:row>
      <xdr:rowOff>142875</xdr:rowOff>
    </xdr:to>
    <xdr:pic>
      <xdr:nvPicPr>
        <xdr:cNvPr id="2" name="Obrázek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8029575"/>
          <a:ext cx="2162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</xdr:colOff>
      <xdr:row>53</xdr:row>
      <xdr:rowOff>0</xdr:rowOff>
    </xdr:from>
    <xdr:to>
      <xdr:col>8</xdr:col>
      <xdr:colOff>257175</xdr:colOff>
      <xdr:row>56</xdr:row>
      <xdr:rowOff>0</xdr:rowOff>
    </xdr:to>
    <xdr:pic>
      <xdr:nvPicPr>
        <xdr:cNvPr id="3" name="Obráze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0782300"/>
          <a:ext cx="10382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049303000" TargetMode="External"/><Relationship Id="rId3" Type="http://schemas.openxmlformats.org/officeDocument/2006/relationships/hyperlink" Target="https://podminky.urs.cz/item/CS_URS_2025_02/012303000" TargetMode="External"/><Relationship Id="rId7" Type="http://schemas.openxmlformats.org/officeDocument/2006/relationships/hyperlink" Target="https://podminky.urs.cz/item/CS_URS_2025_02/043134000" TargetMode="External"/><Relationship Id="rId2" Type="http://schemas.openxmlformats.org/officeDocument/2006/relationships/hyperlink" Target="https://podminky.urs.cz/item/CS_URS_2025_02/012103000" TargetMode="External"/><Relationship Id="rId1" Type="http://schemas.openxmlformats.org/officeDocument/2006/relationships/hyperlink" Target="https://podminky.urs.cz/item/CS_URS_2025_02/011403000" TargetMode="External"/><Relationship Id="rId6" Type="http://schemas.openxmlformats.org/officeDocument/2006/relationships/hyperlink" Target="https://podminky.urs.cz/item/CS_URS_2025_02/041903000" TargetMode="External"/><Relationship Id="rId5" Type="http://schemas.openxmlformats.org/officeDocument/2006/relationships/hyperlink" Target="https://podminky.urs.cz/item/CS_URS_2025_02/030001000" TargetMode="External"/><Relationship Id="rId4" Type="http://schemas.openxmlformats.org/officeDocument/2006/relationships/hyperlink" Target="https://podminky.urs.cz/item/CS_URS_2025_02/013254000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101" TargetMode="External"/><Relationship Id="rId117" Type="http://schemas.openxmlformats.org/officeDocument/2006/relationships/hyperlink" Target="https://podminky.urs.cz/item/CS_URS_2025_02/997013875" TargetMode="External"/><Relationship Id="rId21" Type="http://schemas.openxmlformats.org/officeDocument/2006/relationships/hyperlink" Target="https://podminky.urs.cz/item/CS_URS_2025_02/132251256" TargetMode="External"/><Relationship Id="rId42" Type="http://schemas.openxmlformats.org/officeDocument/2006/relationships/hyperlink" Target="https://podminky.urs.cz/item/CS_URS_2025_02/174101101" TargetMode="External"/><Relationship Id="rId47" Type="http://schemas.openxmlformats.org/officeDocument/2006/relationships/hyperlink" Target="https://podminky.urs.cz/item/CS_URS_2025_02/184818233" TargetMode="External"/><Relationship Id="rId63" Type="http://schemas.openxmlformats.org/officeDocument/2006/relationships/hyperlink" Target="https://podminky.urs.cz/item/CS_URS_2025_02/565155101" TargetMode="External"/><Relationship Id="rId68" Type="http://schemas.openxmlformats.org/officeDocument/2006/relationships/hyperlink" Target="https://podminky.urs.cz/item/CS_URS_2025_02/810391811" TargetMode="External"/><Relationship Id="rId84" Type="http://schemas.openxmlformats.org/officeDocument/2006/relationships/hyperlink" Target="https://podminky.urs.cz/item/CS_URS_2025_02/877390330" TargetMode="External"/><Relationship Id="rId89" Type="http://schemas.openxmlformats.org/officeDocument/2006/relationships/hyperlink" Target="https://podminky.urs.cz/item/CS_URS_2025_02/894411141" TargetMode="External"/><Relationship Id="rId112" Type="http://schemas.openxmlformats.org/officeDocument/2006/relationships/hyperlink" Target="https://podminky.urs.cz/item/CS_URS_2025_02/997013509" TargetMode="External"/><Relationship Id="rId16" Type="http://schemas.openxmlformats.org/officeDocument/2006/relationships/hyperlink" Target="https://podminky.urs.cz/item/CS_URS_2025_02/131151206" TargetMode="External"/><Relationship Id="rId107" Type="http://schemas.openxmlformats.org/officeDocument/2006/relationships/hyperlink" Target="https://podminky.urs.cz/item/CS_URS_2025_02/919735112" TargetMode="External"/><Relationship Id="rId11" Type="http://schemas.openxmlformats.org/officeDocument/2006/relationships/hyperlink" Target="https://podminky.urs.cz/item/CS_URS_2025_02/119001401ET" TargetMode="External"/><Relationship Id="rId32" Type="http://schemas.openxmlformats.org/officeDocument/2006/relationships/hyperlink" Target="https://podminky.urs.cz/item/CS_URS_2025_02/151101301" TargetMode="External"/><Relationship Id="rId37" Type="http://schemas.openxmlformats.org/officeDocument/2006/relationships/hyperlink" Target="https://podminky.urs.cz/item/CS_URS_2025_02/162751139" TargetMode="External"/><Relationship Id="rId53" Type="http://schemas.openxmlformats.org/officeDocument/2006/relationships/hyperlink" Target="https://podminky.urs.cz/item/CS_URS_2025_02/359901212" TargetMode="External"/><Relationship Id="rId58" Type="http://schemas.openxmlformats.org/officeDocument/2006/relationships/hyperlink" Target="https://podminky.urs.cz/item/CS_URS_2025_02/452351111" TargetMode="External"/><Relationship Id="rId74" Type="http://schemas.openxmlformats.org/officeDocument/2006/relationships/hyperlink" Target="https://podminky.urs.cz/item/CS_URS_2025_02/871393123" TargetMode="External"/><Relationship Id="rId79" Type="http://schemas.openxmlformats.org/officeDocument/2006/relationships/hyperlink" Target="https://podminky.urs.cz/item/CS_URS_2025_02/877350320" TargetMode="External"/><Relationship Id="rId102" Type="http://schemas.openxmlformats.org/officeDocument/2006/relationships/hyperlink" Target="https://podminky.urs.cz/item/CS_URS_2025_02/899722113" TargetMode="External"/><Relationship Id="rId5" Type="http://schemas.openxmlformats.org/officeDocument/2006/relationships/hyperlink" Target="https://podminky.urs.cz/item/CS_URS_2025_02/113107163" TargetMode="External"/><Relationship Id="rId90" Type="http://schemas.openxmlformats.org/officeDocument/2006/relationships/hyperlink" Target="https://podminky.urs.cz/item/CS_URS_2025_02/894812326" TargetMode="External"/><Relationship Id="rId95" Type="http://schemas.openxmlformats.org/officeDocument/2006/relationships/hyperlink" Target="https://podminky.urs.cz/item/CS_URS_2025_02/895941342" TargetMode="External"/><Relationship Id="rId22" Type="http://schemas.openxmlformats.org/officeDocument/2006/relationships/hyperlink" Target="https://podminky.urs.cz/item/CS_URS_2025_02/132254206" TargetMode="External"/><Relationship Id="rId27" Type="http://schemas.openxmlformats.org/officeDocument/2006/relationships/hyperlink" Target="https://podminky.urs.cz/item/CS_URS_2025_02/151101102" TargetMode="External"/><Relationship Id="rId43" Type="http://schemas.openxmlformats.org/officeDocument/2006/relationships/hyperlink" Target="https://podminky.urs.cz/item/CS_URS_2025_02/175151101" TargetMode="External"/><Relationship Id="rId48" Type="http://schemas.openxmlformats.org/officeDocument/2006/relationships/hyperlink" Target="https://podminky.urs.cz/item/CS_URS_2025_02/212752101" TargetMode="External"/><Relationship Id="rId64" Type="http://schemas.openxmlformats.org/officeDocument/2006/relationships/hyperlink" Target="https://podminky.urs.cz/item/CS_URS_2025_02/573111111" TargetMode="External"/><Relationship Id="rId69" Type="http://schemas.openxmlformats.org/officeDocument/2006/relationships/hyperlink" Target="https://podminky.urs.cz/item/CS_URS_2025_02/820391811" TargetMode="External"/><Relationship Id="rId113" Type="http://schemas.openxmlformats.org/officeDocument/2006/relationships/hyperlink" Target="https://podminky.urs.cz/item/CS_URS_2025_02/997013847" TargetMode="External"/><Relationship Id="rId118" Type="http://schemas.openxmlformats.org/officeDocument/2006/relationships/hyperlink" Target="https://podminky.urs.cz/item/CS_URS_2025_02/998276101" TargetMode="External"/><Relationship Id="rId80" Type="http://schemas.openxmlformats.org/officeDocument/2006/relationships/hyperlink" Target="https://podminky.urs.cz/item/CS_URS_2025_02/877350330" TargetMode="External"/><Relationship Id="rId85" Type="http://schemas.openxmlformats.org/officeDocument/2006/relationships/hyperlink" Target="https://podminky.urs.cz/item/CS_URS_2025_02/877420330" TargetMode="External"/><Relationship Id="rId12" Type="http://schemas.openxmlformats.org/officeDocument/2006/relationships/hyperlink" Target="https://podminky.urs.cz/item/CS_URS_2025_02/119001411" TargetMode="External"/><Relationship Id="rId17" Type="http://schemas.openxmlformats.org/officeDocument/2006/relationships/hyperlink" Target="https://podminky.urs.cz/item/CS_URS_2025_02/131251206" TargetMode="External"/><Relationship Id="rId33" Type="http://schemas.openxmlformats.org/officeDocument/2006/relationships/hyperlink" Target="https://podminky.urs.cz/item/CS_URS_2025_02/151101311" TargetMode="External"/><Relationship Id="rId38" Type="http://schemas.openxmlformats.org/officeDocument/2006/relationships/hyperlink" Target="https://podminky.urs.cz/item/CS_URS_2025_02/167151111" TargetMode="External"/><Relationship Id="rId59" Type="http://schemas.openxmlformats.org/officeDocument/2006/relationships/hyperlink" Target="https://podminky.urs.cz/item/CS_URS_2025_02/452351112" TargetMode="External"/><Relationship Id="rId103" Type="http://schemas.openxmlformats.org/officeDocument/2006/relationships/hyperlink" Target="https://podminky.urs.cz/item/CS_URS_2025_02/899910212" TargetMode="External"/><Relationship Id="rId108" Type="http://schemas.openxmlformats.org/officeDocument/2006/relationships/hyperlink" Target="https://podminky.urs.cz/item/CS_URS_2025_02/979024442" TargetMode="External"/><Relationship Id="rId54" Type="http://schemas.openxmlformats.org/officeDocument/2006/relationships/hyperlink" Target="https://podminky.urs.cz/item/CS_URS_2025_02/451573111" TargetMode="External"/><Relationship Id="rId70" Type="http://schemas.openxmlformats.org/officeDocument/2006/relationships/hyperlink" Target="https://podminky.urs.cz/item/CS_URS_2025_02/820441811" TargetMode="External"/><Relationship Id="rId75" Type="http://schemas.openxmlformats.org/officeDocument/2006/relationships/hyperlink" Target="https://podminky.urs.cz/item/CS_URS_2025_02/871423123" TargetMode="External"/><Relationship Id="rId91" Type="http://schemas.openxmlformats.org/officeDocument/2006/relationships/hyperlink" Target="https://podminky.urs.cz/item/CS_URS_2025_02/894812332" TargetMode="External"/><Relationship Id="rId96" Type="http://schemas.openxmlformats.org/officeDocument/2006/relationships/hyperlink" Target="https://podminky.urs.cz/item/CS_URS_2025_02/895941351" TargetMode="External"/><Relationship Id="rId1" Type="http://schemas.openxmlformats.org/officeDocument/2006/relationships/hyperlink" Target="https://podminky.urs.cz/item/CS_URS_2025_02/111251101" TargetMode="External"/><Relationship Id="rId6" Type="http://schemas.openxmlformats.org/officeDocument/2006/relationships/hyperlink" Target="https://podminky.urs.cz/item/CS_URS_2025_02/113107182" TargetMode="External"/><Relationship Id="rId23" Type="http://schemas.openxmlformats.org/officeDocument/2006/relationships/hyperlink" Target="https://podminky.urs.cz/item/CS_URS_2025_02/132351256" TargetMode="External"/><Relationship Id="rId28" Type="http://schemas.openxmlformats.org/officeDocument/2006/relationships/hyperlink" Target="https://podminky.urs.cz/item/CS_URS_2025_02/151101111" TargetMode="External"/><Relationship Id="rId49" Type="http://schemas.openxmlformats.org/officeDocument/2006/relationships/hyperlink" Target="https://podminky.urs.cz/item/CS_URS_2025_02/358315114" TargetMode="External"/><Relationship Id="rId114" Type="http://schemas.openxmlformats.org/officeDocument/2006/relationships/hyperlink" Target="https://podminky.urs.cz/item/CS_URS_2025_02/997013861" TargetMode="External"/><Relationship Id="rId119" Type="http://schemas.openxmlformats.org/officeDocument/2006/relationships/drawing" Target="../drawings/drawing3.xml"/><Relationship Id="rId10" Type="http://schemas.openxmlformats.org/officeDocument/2006/relationships/hyperlink" Target="https://podminky.urs.cz/item/CS_URS_2025_02/119001401" TargetMode="External"/><Relationship Id="rId31" Type="http://schemas.openxmlformats.org/officeDocument/2006/relationships/hyperlink" Target="https://podminky.urs.cz/item/CS_URS_2025_02/151101211" TargetMode="External"/><Relationship Id="rId44" Type="http://schemas.openxmlformats.org/officeDocument/2006/relationships/hyperlink" Target="https://podminky.urs.cz/item/CS_URS_2025_02/181351003" TargetMode="External"/><Relationship Id="rId52" Type="http://schemas.openxmlformats.org/officeDocument/2006/relationships/hyperlink" Target="https://podminky.urs.cz/item/CS_URS_2025_02/359901211" TargetMode="External"/><Relationship Id="rId60" Type="http://schemas.openxmlformats.org/officeDocument/2006/relationships/hyperlink" Target="https://podminky.urs.cz/item/CS_URS_2025_02/452368211" TargetMode="External"/><Relationship Id="rId65" Type="http://schemas.openxmlformats.org/officeDocument/2006/relationships/hyperlink" Target="https://podminky.urs.cz/item/CS_URS_2025_02/596211110" TargetMode="External"/><Relationship Id="rId73" Type="http://schemas.openxmlformats.org/officeDocument/2006/relationships/hyperlink" Target="https://podminky.urs.cz/item/CS_URS_2025_02/871373123" TargetMode="External"/><Relationship Id="rId78" Type="http://schemas.openxmlformats.org/officeDocument/2006/relationships/hyperlink" Target="https://podminky.urs.cz/item/CS_URS_2025_02/877350310" TargetMode="External"/><Relationship Id="rId81" Type="http://schemas.openxmlformats.org/officeDocument/2006/relationships/hyperlink" Target="https://podminky.urs.cz/item/CS_URS_2025_02/877370320" TargetMode="External"/><Relationship Id="rId86" Type="http://schemas.openxmlformats.org/officeDocument/2006/relationships/hyperlink" Target="https://podminky.urs.cz/item/CS_URS_2025_02/894118001" TargetMode="External"/><Relationship Id="rId94" Type="http://schemas.openxmlformats.org/officeDocument/2006/relationships/hyperlink" Target="https://podminky.urs.cz/item/CS_URS_2025_02/894812377" TargetMode="External"/><Relationship Id="rId99" Type="http://schemas.openxmlformats.org/officeDocument/2006/relationships/hyperlink" Target="https://podminky.urs.cz/item/CS_URS_2025_02/899104112" TargetMode="External"/><Relationship Id="rId101" Type="http://schemas.openxmlformats.org/officeDocument/2006/relationships/hyperlink" Target="https://podminky.urs.cz/item/CS_URS_2025_02/899713111" TargetMode="External"/><Relationship Id="rId4" Type="http://schemas.openxmlformats.org/officeDocument/2006/relationships/hyperlink" Target="https://podminky.urs.cz/item/CS_URS_2025_02/113107162" TargetMode="External"/><Relationship Id="rId9" Type="http://schemas.openxmlformats.org/officeDocument/2006/relationships/hyperlink" Target="https://podminky.urs.cz/item/CS_URS_2025_02/115101301" TargetMode="External"/><Relationship Id="rId13" Type="http://schemas.openxmlformats.org/officeDocument/2006/relationships/hyperlink" Target="https://podminky.urs.cz/item/CS_URS_2025_02/119001412" TargetMode="External"/><Relationship Id="rId18" Type="http://schemas.openxmlformats.org/officeDocument/2006/relationships/hyperlink" Target="https://podminky.urs.cz/item/CS_URS_2025_02/131351206" TargetMode="External"/><Relationship Id="rId39" Type="http://schemas.openxmlformats.org/officeDocument/2006/relationships/hyperlink" Target="https://podminky.urs.cz/item/CS_URS_2025_02/167151112" TargetMode="External"/><Relationship Id="rId109" Type="http://schemas.openxmlformats.org/officeDocument/2006/relationships/hyperlink" Target="https://podminky.urs.cz/item/CS_URS_2025_02/979024443" TargetMode="External"/><Relationship Id="rId34" Type="http://schemas.openxmlformats.org/officeDocument/2006/relationships/hyperlink" Target="https://podminky.urs.cz/item/CS_URS_2025_02/162751117" TargetMode="External"/><Relationship Id="rId50" Type="http://schemas.openxmlformats.org/officeDocument/2006/relationships/hyperlink" Target="https://podminky.urs.cz/item/CS_URS_2025_02/358325114" TargetMode="External"/><Relationship Id="rId55" Type="http://schemas.openxmlformats.org/officeDocument/2006/relationships/hyperlink" Target="https://podminky.urs.cz/item/CS_URS_2025_02/452112111" TargetMode="External"/><Relationship Id="rId76" Type="http://schemas.openxmlformats.org/officeDocument/2006/relationships/hyperlink" Target="https://podminky.urs.cz/item/CS_URS_2025_02/877310310" TargetMode="External"/><Relationship Id="rId97" Type="http://schemas.openxmlformats.org/officeDocument/2006/relationships/hyperlink" Target="https://podminky.urs.cz/item/CS_URS_2025_02/895941362" TargetMode="External"/><Relationship Id="rId104" Type="http://schemas.openxmlformats.org/officeDocument/2006/relationships/hyperlink" Target="https://podminky.urs.cz/item/CS_URS_2025_02/916111113" TargetMode="External"/><Relationship Id="rId7" Type="http://schemas.openxmlformats.org/officeDocument/2006/relationships/hyperlink" Target="https://podminky.urs.cz/item/CS_URS_2025_02/113202111" TargetMode="External"/><Relationship Id="rId71" Type="http://schemas.openxmlformats.org/officeDocument/2006/relationships/hyperlink" Target="https://podminky.urs.cz/item/CS_URS_2025_02/871313121" TargetMode="External"/><Relationship Id="rId92" Type="http://schemas.openxmlformats.org/officeDocument/2006/relationships/hyperlink" Target="https://podminky.urs.cz/item/CS_URS_2025_02/894812333" TargetMode="External"/><Relationship Id="rId2" Type="http://schemas.openxmlformats.org/officeDocument/2006/relationships/hyperlink" Target="https://podminky.urs.cz/item/CS_URS_2025_02/113106123" TargetMode="External"/><Relationship Id="rId29" Type="http://schemas.openxmlformats.org/officeDocument/2006/relationships/hyperlink" Target="https://podminky.urs.cz/item/CS_URS_2025_02/151101112" TargetMode="External"/><Relationship Id="rId24" Type="http://schemas.openxmlformats.org/officeDocument/2006/relationships/hyperlink" Target="https://podminky.urs.cz/item/CS_URS_2025_02/132354206" TargetMode="External"/><Relationship Id="rId40" Type="http://schemas.openxmlformats.org/officeDocument/2006/relationships/hyperlink" Target="https://podminky.urs.cz/item/CS_URS_2025_02/171201201" TargetMode="External"/><Relationship Id="rId45" Type="http://schemas.openxmlformats.org/officeDocument/2006/relationships/hyperlink" Target="https://podminky.urs.cz/item/CS_URS_2025_02/181411121" TargetMode="External"/><Relationship Id="rId66" Type="http://schemas.openxmlformats.org/officeDocument/2006/relationships/hyperlink" Target="https://podminky.urs.cz/item/CS_URS_2025_02/596212210" TargetMode="External"/><Relationship Id="rId87" Type="http://schemas.openxmlformats.org/officeDocument/2006/relationships/hyperlink" Target="https://podminky.urs.cz/item/CS_URS_2025_02/894411121" TargetMode="External"/><Relationship Id="rId110" Type="http://schemas.openxmlformats.org/officeDocument/2006/relationships/hyperlink" Target="https://podminky.urs.cz/item/CS_URS_2025_02/979054451" TargetMode="External"/><Relationship Id="rId115" Type="http://schemas.openxmlformats.org/officeDocument/2006/relationships/hyperlink" Target="https://podminky.urs.cz/item/CS_URS_2025_02/997013862" TargetMode="External"/><Relationship Id="rId61" Type="http://schemas.openxmlformats.org/officeDocument/2006/relationships/hyperlink" Target="https://podminky.urs.cz/item/CS_URS_2025_02/564851111" TargetMode="External"/><Relationship Id="rId82" Type="http://schemas.openxmlformats.org/officeDocument/2006/relationships/hyperlink" Target="https://podminky.urs.cz/item/CS_URS_2025_02/877390310" TargetMode="External"/><Relationship Id="rId19" Type="http://schemas.openxmlformats.org/officeDocument/2006/relationships/hyperlink" Target="https://podminky.urs.cz/item/CS_URS_2025_02/132151256" TargetMode="External"/><Relationship Id="rId14" Type="http://schemas.openxmlformats.org/officeDocument/2006/relationships/hyperlink" Target="https://podminky.urs.cz/item/CS_URS_2025_02/119001421" TargetMode="External"/><Relationship Id="rId30" Type="http://schemas.openxmlformats.org/officeDocument/2006/relationships/hyperlink" Target="https://podminky.urs.cz/item/CS_URS_2025_02/151101201" TargetMode="External"/><Relationship Id="rId35" Type="http://schemas.openxmlformats.org/officeDocument/2006/relationships/hyperlink" Target="https://podminky.urs.cz/item/CS_URS_2025_02/162751119" TargetMode="External"/><Relationship Id="rId56" Type="http://schemas.openxmlformats.org/officeDocument/2006/relationships/hyperlink" Target="https://podminky.urs.cz/item/CS_URS_2025_02/452112121" TargetMode="External"/><Relationship Id="rId77" Type="http://schemas.openxmlformats.org/officeDocument/2006/relationships/hyperlink" Target="https://podminky.urs.cz/item/CS_URS_2025_02/877310330" TargetMode="External"/><Relationship Id="rId100" Type="http://schemas.openxmlformats.org/officeDocument/2006/relationships/hyperlink" Target="https://podminky.urs.cz/item/CS_URS_2025_02/899204112" TargetMode="External"/><Relationship Id="rId105" Type="http://schemas.openxmlformats.org/officeDocument/2006/relationships/hyperlink" Target="https://podminky.urs.cz/item/CS_URS_2025_02/916131213" TargetMode="External"/><Relationship Id="rId8" Type="http://schemas.openxmlformats.org/officeDocument/2006/relationships/hyperlink" Target="https://podminky.urs.cz/item/CS_URS_2025_02/115101201" TargetMode="External"/><Relationship Id="rId51" Type="http://schemas.openxmlformats.org/officeDocument/2006/relationships/hyperlink" Target="https://podminky.urs.cz/item/CS_URS_2025_02/359901111" TargetMode="External"/><Relationship Id="rId72" Type="http://schemas.openxmlformats.org/officeDocument/2006/relationships/hyperlink" Target="https://podminky.urs.cz/item/CS_URS_2025_02/871353121" TargetMode="External"/><Relationship Id="rId93" Type="http://schemas.openxmlformats.org/officeDocument/2006/relationships/hyperlink" Target="https://podminky.urs.cz/item/CS_URS_2025_02/894812339" TargetMode="External"/><Relationship Id="rId98" Type="http://schemas.openxmlformats.org/officeDocument/2006/relationships/hyperlink" Target="https://podminky.urs.cz/item/CS_URS_2025_02/895941367" TargetMode="External"/><Relationship Id="rId3" Type="http://schemas.openxmlformats.org/officeDocument/2006/relationships/hyperlink" Target="https://podminky.urs.cz/item/CS_URS_2025_02/113106171" TargetMode="External"/><Relationship Id="rId25" Type="http://schemas.openxmlformats.org/officeDocument/2006/relationships/hyperlink" Target="https://podminky.urs.cz/item/CS_URS_2025_02/139001101" TargetMode="External"/><Relationship Id="rId46" Type="http://schemas.openxmlformats.org/officeDocument/2006/relationships/hyperlink" Target="https://podminky.urs.cz/item/CS_URS_2025_02/184818231" TargetMode="External"/><Relationship Id="rId67" Type="http://schemas.openxmlformats.org/officeDocument/2006/relationships/hyperlink" Target="https://podminky.urs.cz/item/CS_URS_2025_02/810351811" TargetMode="External"/><Relationship Id="rId116" Type="http://schemas.openxmlformats.org/officeDocument/2006/relationships/hyperlink" Target="https://podminky.urs.cz/item/CS_URS_2025_02/997013873" TargetMode="External"/><Relationship Id="rId20" Type="http://schemas.openxmlformats.org/officeDocument/2006/relationships/hyperlink" Target="https://podminky.urs.cz/item/CS_URS_2025_02/132154206" TargetMode="External"/><Relationship Id="rId41" Type="http://schemas.openxmlformats.org/officeDocument/2006/relationships/hyperlink" Target="https://podminky.urs.cz/item/CS_URS_2025_02/171201231" TargetMode="External"/><Relationship Id="rId62" Type="http://schemas.openxmlformats.org/officeDocument/2006/relationships/hyperlink" Target="https://podminky.urs.cz/item/CS_URS_2025_02/564871111" TargetMode="External"/><Relationship Id="rId83" Type="http://schemas.openxmlformats.org/officeDocument/2006/relationships/hyperlink" Target="https://podminky.urs.cz/item/CS_URS_2025_02/877390320" TargetMode="External"/><Relationship Id="rId88" Type="http://schemas.openxmlformats.org/officeDocument/2006/relationships/hyperlink" Target="https://podminky.urs.cz/item/CS_URS_2025_02/894411131" TargetMode="External"/><Relationship Id="rId111" Type="http://schemas.openxmlformats.org/officeDocument/2006/relationships/hyperlink" Target="https://podminky.urs.cz/item/CS_URS_2025_02/997013501" TargetMode="External"/><Relationship Id="rId15" Type="http://schemas.openxmlformats.org/officeDocument/2006/relationships/hyperlink" Target="https://podminky.urs.cz/item/CS_URS_2025_02/121151103" TargetMode="External"/><Relationship Id="rId36" Type="http://schemas.openxmlformats.org/officeDocument/2006/relationships/hyperlink" Target="https://podminky.urs.cz/item/CS_URS_2025_02/162751137" TargetMode="External"/><Relationship Id="rId57" Type="http://schemas.openxmlformats.org/officeDocument/2006/relationships/hyperlink" Target="https://podminky.urs.cz/item/CS_URS_2025_02/452321131" TargetMode="External"/><Relationship Id="rId106" Type="http://schemas.openxmlformats.org/officeDocument/2006/relationships/hyperlink" Target="https://podminky.urs.cz/item/CS_URS_2025_02/916231213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32254206" TargetMode="External"/><Relationship Id="rId21" Type="http://schemas.openxmlformats.org/officeDocument/2006/relationships/hyperlink" Target="https://podminky.urs.cz/item/CS_URS_2025_02/131251206" TargetMode="External"/><Relationship Id="rId42" Type="http://schemas.openxmlformats.org/officeDocument/2006/relationships/hyperlink" Target="https://podminky.urs.cz/item/CS_URS_2025_02/167151111" TargetMode="External"/><Relationship Id="rId47" Type="http://schemas.openxmlformats.org/officeDocument/2006/relationships/hyperlink" Target="https://podminky.urs.cz/item/CS_URS_2025_02/175151101" TargetMode="External"/><Relationship Id="rId63" Type="http://schemas.openxmlformats.org/officeDocument/2006/relationships/hyperlink" Target="https://podminky.urs.cz/item/CS_URS_2025_02/564851111" TargetMode="External"/><Relationship Id="rId68" Type="http://schemas.openxmlformats.org/officeDocument/2006/relationships/hyperlink" Target="https://podminky.urs.cz/item/CS_URS_2025_02/596211110" TargetMode="External"/><Relationship Id="rId84" Type="http://schemas.openxmlformats.org/officeDocument/2006/relationships/hyperlink" Target="https://podminky.urs.cz/item/CS_URS_2025_02/877370320" TargetMode="External"/><Relationship Id="rId89" Type="http://schemas.openxmlformats.org/officeDocument/2006/relationships/hyperlink" Target="https://podminky.urs.cz/item/CS_URS_2025_02/895941342" TargetMode="External"/><Relationship Id="rId112" Type="http://schemas.openxmlformats.org/officeDocument/2006/relationships/hyperlink" Target="https://podminky.urs.cz/item/CS_URS_2025_02/998276101" TargetMode="External"/><Relationship Id="rId16" Type="http://schemas.openxmlformats.org/officeDocument/2006/relationships/hyperlink" Target="https://podminky.urs.cz/item/CS_URS_2025_02/119001411" TargetMode="External"/><Relationship Id="rId107" Type="http://schemas.openxmlformats.org/officeDocument/2006/relationships/hyperlink" Target="https://podminky.urs.cz/item/CS_URS_2025_02/997013847" TargetMode="External"/><Relationship Id="rId11" Type="http://schemas.openxmlformats.org/officeDocument/2006/relationships/hyperlink" Target="https://podminky.urs.cz/item/CS_URS_2025_02/115101201" TargetMode="External"/><Relationship Id="rId32" Type="http://schemas.openxmlformats.org/officeDocument/2006/relationships/hyperlink" Target="https://podminky.urs.cz/item/CS_URS_2025_02/151101111" TargetMode="External"/><Relationship Id="rId37" Type="http://schemas.openxmlformats.org/officeDocument/2006/relationships/hyperlink" Target="https://podminky.urs.cz/item/CS_URS_2025_02/151101311" TargetMode="External"/><Relationship Id="rId53" Type="http://schemas.openxmlformats.org/officeDocument/2006/relationships/hyperlink" Target="https://podminky.urs.cz/item/CS_URS_2025_02/358325114" TargetMode="External"/><Relationship Id="rId58" Type="http://schemas.openxmlformats.org/officeDocument/2006/relationships/hyperlink" Target="https://podminky.urs.cz/item/CS_URS_2025_02/452112121" TargetMode="External"/><Relationship Id="rId74" Type="http://schemas.openxmlformats.org/officeDocument/2006/relationships/hyperlink" Target="https://podminky.urs.cz/item/CS_URS_2025_02/871313121" TargetMode="External"/><Relationship Id="rId79" Type="http://schemas.openxmlformats.org/officeDocument/2006/relationships/hyperlink" Target="https://podminky.urs.cz/item/CS_URS_2025_02/877310330" TargetMode="External"/><Relationship Id="rId102" Type="http://schemas.openxmlformats.org/officeDocument/2006/relationships/hyperlink" Target="https://podminky.urs.cz/item/CS_URS_2025_02/979024443" TargetMode="External"/><Relationship Id="rId5" Type="http://schemas.openxmlformats.org/officeDocument/2006/relationships/hyperlink" Target="https://podminky.urs.cz/item/CS_URS_2025_02/113106161" TargetMode="External"/><Relationship Id="rId90" Type="http://schemas.openxmlformats.org/officeDocument/2006/relationships/hyperlink" Target="https://podminky.urs.cz/item/CS_URS_2025_02/895941351" TargetMode="External"/><Relationship Id="rId95" Type="http://schemas.openxmlformats.org/officeDocument/2006/relationships/hyperlink" Target="https://podminky.urs.cz/item/CS_URS_2025_02/899713111" TargetMode="External"/><Relationship Id="rId22" Type="http://schemas.openxmlformats.org/officeDocument/2006/relationships/hyperlink" Target="https://podminky.urs.cz/item/CS_URS_2025_02/131351206" TargetMode="External"/><Relationship Id="rId27" Type="http://schemas.openxmlformats.org/officeDocument/2006/relationships/hyperlink" Target="https://podminky.urs.cz/item/CS_URS_2025_02/132351256" TargetMode="External"/><Relationship Id="rId43" Type="http://schemas.openxmlformats.org/officeDocument/2006/relationships/hyperlink" Target="https://podminky.urs.cz/item/CS_URS_2025_02/167151112" TargetMode="External"/><Relationship Id="rId48" Type="http://schemas.openxmlformats.org/officeDocument/2006/relationships/hyperlink" Target="https://podminky.urs.cz/item/CS_URS_2025_02/181351003" TargetMode="External"/><Relationship Id="rId64" Type="http://schemas.openxmlformats.org/officeDocument/2006/relationships/hyperlink" Target="https://podminky.urs.cz/item/CS_URS_2025_02/564871111" TargetMode="External"/><Relationship Id="rId69" Type="http://schemas.openxmlformats.org/officeDocument/2006/relationships/hyperlink" Target="https://podminky.urs.cz/item/CS_URS_2025_02/596212210" TargetMode="External"/><Relationship Id="rId113" Type="http://schemas.openxmlformats.org/officeDocument/2006/relationships/drawing" Target="../drawings/drawing4.xml"/><Relationship Id="rId80" Type="http://schemas.openxmlformats.org/officeDocument/2006/relationships/hyperlink" Target="https://podminky.urs.cz/item/CS_URS_2025_02/877350310" TargetMode="External"/><Relationship Id="rId85" Type="http://schemas.openxmlformats.org/officeDocument/2006/relationships/hyperlink" Target="https://podminky.urs.cz/item/CS_URS_2025_02/877370330" TargetMode="External"/><Relationship Id="rId12" Type="http://schemas.openxmlformats.org/officeDocument/2006/relationships/hyperlink" Target="https://podminky.urs.cz/item/CS_URS_2025_02/115101301" TargetMode="External"/><Relationship Id="rId17" Type="http://schemas.openxmlformats.org/officeDocument/2006/relationships/hyperlink" Target="https://podminky.urs.cz/item/CS_URS_2025_02/119001412" TargetMode="External"/><Relationship Id="rId33" Type="http://schemas.openxmlformats.org/officeDocument/2006/relationships/hyperlink" Target="https://podminky.urs.cz/item/CS_URS_2025_02/151101112" TargetMode="External"/><Relationship Id="rId38" Type="http://schemas.openxmlformats.org/officeDocument/2006/relationships/hyperlink" Target="https://podminky.urs.cz/item/CS_URS_2025_02/162751117" TargetMode="External"/><Relationship Id="rId59" Type="http://schemas.openxmlformats.org/officeDocument/2006/relationships/hyperlink" Target="https://podminky.urs.cz/item/CS_URS_2025_02/452321131" TargetMode="External"/><Relationship Id="rId103" Type="http://schemas.openxmlformats.org/officeDocument/2006/relationships/hyperlink" Target="https://podminky.urs.cz/item/CS_URS_2025_02/979054441" TargetMode="External"/><Relationship Id="rId108" Type="http://schemas.openxmlformats.org/officeDocument/2006/relationships/hyperlink" Target="https://podminky.urs.cz/item/CS_URS_2025_02/997013861" TargetMode="External"/><Relationship Id="rId54" Type="http://schemas.openxmlformats.org/officeDocument/2006/relationships/hyperlink" Target="https://podminky.urs.cz/item/CS_URS_2025_02/359901111" TargetMode="External"/><Relationship Id="rId70" Type="http://schemas.openxmlformats.org/officeDocument/2006/relationships/hyperlink" Target="https://podminky.urs.cz/item/CS_URS_2025_02/721170979" TargetMode="External"/><Relationship Id="rId75" Type="http://schemas.openxmlformats.org/officeDocument/2006/relationships/hyperlink" Target="https://podminky.urs.cz/item/CS_URS_2025_02/871353121" TargetMode="External"/><Relationship Id="rId91" Type="http://schemas.openxmlformats.org/officeDocument/2006/relationships/hyperlink" Target="https://podminky.urs.cz/item/CS_URS_2025_02/895941362" TargetMode="External"/><Relationship Id="rId96" Type="http://schemas.openxmlformats.org/officeDocument/2006/relationships/hyperlink" Target="https://podminky.urs.cz/item/CS_URS_2025_02/899722113" TargetMode="External"/><Relationship Id="rId1" Type="http://schemas.openxmlformats.org/officeDocument/2006/relationships/hyperlink" Target="https://podminky.urs.cz/item/CS_URS_2025_02/111251101" TargetMode="External"/><Relationship Id="rId6" Type="http://schemas.openxmlformats.org/officeDocument/2006/relationships/hyperlink" Target="https://podminky.urs.cz/item/CS_URS_2025_02/113106171" TargetMode="External"/><Relationship Id="rId15" Type="http://schemas.openxmlformats.org/officeDocument/2006/relationships/hyperlink" Target="https://podminky.urs.cz/item/CS_URS_2025_02/119001406" TargetMode="External"/><Relationship Id="rId23" Type="http://schemas.openxmlformats.org/officeDocument/2006/relationships/hyperlink" Target="https://podminky.urs.cz/item/CS_URS_2025_02/132151256" TargetMode="External"/><Relationship Id="rId28" Type="http://schemas.openxmlformats.org/officeDocument/2006/relationships/hyperlink" Target="https://podminky.urs.cz/item/CS_URS_2025_02/132354206" TargetMode="External"/><Relationship Id="rId36" Type="http://schemas.openxmlformats.org/officeDocument/2006/relationships/hyperlink" Target="https://podminky.urs.cz/item/CS_URS_2025_02/151101301" TargetMode="External"/><Relationship Id="rId49" Type="http://schemas.openxmlformats.org/officeDocument/2006/relationships/hyperlink" Target="https://podminky.urs.cz/item/CS_URS_2025_02/181411121" TargetMode="External"/><Relationship Id="rId57" Type="http://schemas.openxmlformats.org/officeDocument/2006/relationships/hyperlink" Target="https://podminky.urs.cz/item/CS_URS_2025_02/452112111" TargetMode="External"/><Relationship Id="rId106" Type="http://schemas.openxmlformats.org/officeDocument/2006/relationships/hyperlink" Target="https://podminky.urs.cz/item/CS_URS_2025_02/997013509" TargetMode="External"/><Relationship Id="rId10" Type="http://schemas.openxmlformats.org/officeDocument/2006/relationships/hyperlink" Target="https://podminky.urs.cz/item/CS_URS_2025_02/113202111" TargetMode="External"/><Relationship Id="rId31" Type="http://schemas.openxmlformats.org/officeDocument/2006/relationships/hyperlink" Target="https://podminky.urs.cz/item/CS_URS_2025_02/151101102" TargetMode="External"/><Relationship Id="rId44" Type="http://schemas.openxmlformats.org/officeDocument/2006/relationships/hyperlink" Target="https://podminky.urs.cz/item/CS_URS_2025_02/171201201" TargetMode="External"/><Relationship Id="rId52" Type="http://schemas.openxmlformats.org/officeDocument/2006/relationships/hyperlink" Target="https://podminky.urs.cz/item/CS_URS_2025_02/358315114" TargetMode="External"/><Relationship Id="rId60" Type="http://schemas.openxmlformats.org/officeDocument/2006/relationships/hyperlink" Target="https://podminky.urs.cz/item/CS_URS_2025_02/452351111" TargetMode="External"/><Relationship Id="rId65" Type="http://schemas.openxmlformats.org/officeDocument/2006/relationships/hyperlink" Target="https://podminky.urs.cz/item/CS_URS_2025_02/565155101" TargetMode="External"/><Relationship Id="rId73" Type="http://schemas.openxmlformats.org/officeDocument/2006/relationships/hyperlink" Target="https://podminky.urs.cz/item/CS_URS_2025_02/820391811" TargetMode="External"/><Relationship Id="rId78" Type="http://schemas.openxmlformats.org/officeDocument/2006/relationships/hyperlink" Target="https://podminky.urs.cz/item/CS_URS_2025_02/877310310" TargetMode="External"/><Relationship Id="rId81" Type="http://schemas.openxmlformats.org/officeDocument/2006/relationships/hyperlink" Target="https://podminky.urs.cz/item/CS_URS_2025_02/877350320" TargetMode="External"/><Relationship Id="rId86" Type="http://schemas.openxmlformats.org/officeDocument/2006/relationships/hyperlink" Target="https://podminky.urs.cz/item/CS_URS_2025_02/894118001" TargetMode="External"/><Relationship Id="rId94" Type="http://schemas.openxmlformats.org/officeDocument/2006/relationships/hyperlink" Target="https://podminky.urs.cz/item/CS_URS_2025_02/899204112" TargetMode="External"/><Relationship Id="rId99" Type="http://schemas.openxmlformats.org/officeDocument/2006/relationships/hyperlink" Target="https://podminky.urs.cz/item/CS_URS_2025_02/916231213" TargetMode="External"/><Relationship Id="rId101" Type="http://schemas.openxmlformats.org/officeDocument/2006/relationships/hyperlink" Target="https://podminky.urs.cz/item/CS_URS_2025_02/979024442" TargetMode="External"/><Relationship Id="rId4" Type="http://schemas.openxmlformats.org/officeDocument/2006/relationships/hyperlink" Target="https://podminky.urs.cz/item/CS_URS_2025_02/113106123" TargetMode="External"/><Relationship Id="rId9" Type="http://schemas.openxmlformats.org/officeDocument/2006/relationships/hyperlink" Target="https://podminky.urs.cz/item/CS_URS_2025_02/113107182" TargetMode="External"/><Relationship Id="rId13" Type="http://schemas.openxmlformats.org/officeDocument/2006/relationships/hyperlink" Target="https://podminky.urs.cz/item/CS_URS_2025_02/119001401" TargetMode="External"/><Relationship Id="rId18" Type="http://schemas.openxmlformats.org/officeDocument/2006/relationships/hyperlink" Target="https://podminky.urs.cz/item/CS_URS_2025_02/119001421" TargetMode="External"/><Relationship Id="rId39" Type="http://schemas.openxmlformats.org/officeDocument/2006/relationships/hyperlink" Target="https://podminky.urs.cz/item/CS_URS_2025_02/162751119" TargetMode="External"/><Relationship Id="rId109" Type="http://schemas.openxmlformats.org/officeDocument/2006/relationships/hyperlink" Target="https://podminky.urs.cz/item/CS_URS_2025_02/997013862" TargetMode="External"/><Relationship Id="rId34" Type="http://schemas.openxmlformats.org/officeDocument/2006/relationships/hyperlink" Target="https://podminky.urs.cz/item/CS_URS_2025_02/151101201" TargetMode="External"/><Relationship Id="rId50" Type="http://schemas.openxmlformats.org/officeDocument/2006/relationships/hyperlink" Target="https://podminky.urs.cz/item/CS_URS_2025_02/184818231" TargetMode="External"/><Relationship Id="rId55" Type="http://schemas.openxmlformats.org/officeDocument/2006/relationships/hyperlink" Target="https://podminky.urs.cz/item/CS_URS_2025_02/359901211" TargetMode="External"/><Relationship Id="rId76" Type="http://schemas.openxmlformats.org/officeDocument/2006/relationships/hyperlink" Target="https://podminky.urs.cz/item/CS_URS_2025_02/871373123" TargetMode="External"/><Relationship Id="rId97" Type="http://schemas.openxmlformats.org/officeDocument/2006/relationships/hyperlink" Target="https://podminky.urs.cz/item/CS_URS_2025_02/899910212" TargetMode="External"/><Relationship Id="rId104" Type="http://schemas.openxmlformats.org/officeDocument/2006/relationships/hyperlink" Target="https://podminky.urs.cz/item/CS_URS_2025_02/979054451" TargetMode="External"/><Relationship Id="rId7" Type="http://schemas.openxmlformats.org/officeDocument/2006/relationships/hyperlink" Target="https://podminky.urs.cz/item/CS_URS_2025_02/113107162" TargetMode="External"/><Relationship Id="rId71" Type="http://schemas.openxmlformats.org/officeDocument/2006/relationships/hyperlink" Target="https://podminky.urs.cz/item/CS_URS_2025_02/810351811" TargetMode="External"/><Relationship Id="rId92" Type="http://schemas.openxmlformats.org/officeDocument/2006/relationships/hyperlink" Target="https://podminky.urs.cz/item/CS_URS_2025_02/895941367" TargetMode="External"/><Relationship Id="rId2" Type="http://schemas.openxmlformats.org/officeDocument/2006/relationships/hyperlink" Target="https://podminky.urs.cz/item/CS_URS_2025_02/112101101" TargetMode="External"/><Relationship Id="rId29" Type="http://schemas.openxmlformats.org/officeDocument/2006/relationships/hyperlink" Target="https://podminky.urs.cz/item/CS_URS_2025_02/139001101" TargetMode="External"/><Relationship Id="rId24" Type="http://schemas.openxmlformats.org/officeDocument/2006/relationships/hyperlink" Target="https://podminky.urs.cz/item/CS_URS_2025_02/132154206" TargetMode="External"/><Relationship Id="rId40" Type="http://schemas.openxmlformats.org/officeDocument/2006/relationships/hyperlink" Target="https://podminky.urs.cz/item/CS_URS_2025_02/162751137" TargetMode="External"/><Relationship Id="rId45" Type="http://schemas.openxmlformats.org/officeDocument/2006/relationships/hyperlink" Target="https://podminky.urs.cz/item/CS_URS_2025_02/171201231" TargetMode="External"/><Relationship Id="rId66" Type="http://schemas.openxmlformats.org/officeDocument/2006/relationships/hyperlink" Target="https://podminky.urs.cz/item/CS_URS_2025_02/573111111" TargetMode="External"/><Relationship Id="rId87" Type="http://schemas.openxmlformats.org/officeDocument/2006/relationships/hyperlink" Target="https://podminky.urs.cz/item/CS_URS_2025_02/894411121" TargetMode="External"/><Relationship Id="rId110" Type="http://schemas.openxmlformats.org/officeDocument/2006/relationships/hyperlink" Target="https://podminky.urs.cz/item/CS_URS_2025_02/997013873" TargetMode="External"/><Relationship Id="rId61" Type="http://schemas.openxmlformats.org/officeDocument/2006/relationships/hyperlink" Target="https://podminky.urs.cz/item/CS_URS_2025_02/452351112" TargetMode="External"/><Relationship Id="rId82" Type="http://schemas.openxmlformats.org/officeDocument/2006/relationships/hyperlink" Target="https://podminky.urs.cz/item/CS_URS_2025_02/877350330" TargetMode="External"/><Relationship Id="rId19" Type="http://schemas.openxmlformats.org/officeDocument/2006/relationships/hyperlink" Target="https://podminky.urs.cz/item/CS_URS_2025_02/121151103" TargetMode="External"/><Relationship Id="rId14" Type="http://schemas.openxmlformats.org/officeDocument/2006/relationships/hyperlink" Target="https://podminky.urs.cz/item/CS_URS_2025_02/119001405" TargetMode="External"/><Relationship Id="rId30" Type="http://schemas.openxmlformats.org/officeDocument/2006/relationships/hyperlink" Target="https://podminky.urs.cz/item/CS_URS_2025_02/151101101" TargetMode="External"/><Relationship Id="rId35" Type="http://schemas.openxmlformats.org/officeDocument/2006/relationships/hyperlink" Target="https://podminky.urs.cz/item/CS_URS_2025_02/151101211" TargetMode="External"/><Relationship Id="rId56" Type="http://schemas.openxmlformats.org/officeDocument/2006/relationships/hyperlink" Target="https://podminky.urs.cz/item/CS_URS_2025_02/451573111" TargetMode="External"/><Relationship Id="rId77" Type="http://schemas.openxmlformats.org/officeDocument/2006/relationships/hyperlink" Target="https://podminky.urs.cz/item/CS_URS_2025_02/871423123" TargetMode="External"/><Relationship Id="rId100" Type="http://schemas.openxmlformats.org/officeDocument/2006/relationships/hyperlink" Target="https://podminky.urs.cz/item/CS_URS_2025_02/919735112" TargetMode="External"/><Relationship Id="rId105" Type="http://schemas.openxmlformats.org/officeDocument/2006/relationships/hyperlink" Target="https://podminky.urs.cz/item/CS_URS_2025_02/997013501" TargetMode="External"/><Relationship Id="rId8" Type="http://schemas.openxmlformats.org/officeDocument/2006/relationships/hyperlink" Target="https://podminky.urs.cz/item/CS_URS_2025_02/113107163" TargetMode="External"/><Relationship Id="rId51" Type="http://schemas.openxmlformats.org/officeDocument/2006/relationships/hyperlink" Target="https://podminky.urs.cz/item/CS_URS_2025_02/212752101" TargetMode="External"/><Relationship Id="rId72" Type="http://schemas.openxmlformats.org/officeDocument/2006/relationships/hyperlink" Target="https://podminky.urs.cz/item/CS_URS_2025_02/810391811" TargetMode="External"/><Relationship Id="rId93" Type="http://schemas.openxmlformats.org/officeDocument/2006/relationships/hyperlink" Target="https://podminky.urs.cz/item/CS_URS_2025_02/899104112" TargetMode="External"/><Relationship Id="rId98" Type="http://schemas.openxmlformats.org/officeDocument/2006/relationships/hyperlink" Target="https://podminky.urs.cz/item/CS_URS_2025_02/916131213" TargetMode="External"/><Relationship Id="rId3" Type="http://schemas.openxmlformats.org/officeDocument/2006/relationships/hyperlink" Target="https://podminky.urs.cz/item/CS_URS_2025_02/112251101" TargetMode="External"/><Relationship Id="rId25" Type="http://schemas.openxmlformats.org/officeDocument/2006/relationships/hyperlink" Target="https://podminky.urs.cz/item/CS_URS_2025_02/132251256" TargetMode="External"/><Relationship Id="rId46" Type="http://schemas.openxmlformats.org/officeDocument/2006/relationships/hyperlink" Target="https://podminky.urs.cz/item/CS_URS_2025_02/174101101" TargetMode="External"/><Relationship Id="rId67" Type="http://schemas.openxmlformats.org/officeDocument/2006/relationships/hyperlink" Target="https://podminky.urs.cz/item/CS_URS_2025_02/591211111" TargetMode="External"/><Relationship Id="rId20" Type="http://schemas.openxmlformats.org/officeDocument/2006/relationships/hyperlink" Target="https://podminky.urs.cz/item/CS_URS_2025_02/131151206" TargetMode="External"/><Relationship Id="rId41" Type="http://schemas.openxmlformats.org/officeDocument/2006/relationships/hyperlink" Target="https://podminky.urs.cz/item/CS_URS_2025_02/162751139" TargetMode="External"/><Relationship Id="rId62" Type="http://schemas.openxmlformats.org/officeDocument/2006/relationships/hyperlink" Target="https://podminky.urs.cz/item/CS_URS_2025_02/452368211" TargetMode="External"/><Relationship Id="rId83" Type="http://schemas.openxmlformats.org/officeDocument/2006/relationships/hyperlink" Target="https://podminky.urs.cz/item/CS_URS_2025_02/877370310" TargetMode="External"/><Relationship Id="rId88" Type="http://schemas.openxmlformats.org/officeDocument/2006/relationships/hyperlink" Target="https://podminky.urs.cz/item/CS_URS_2025_02/894411141" TargetMode="External"/><Relationship Id="rId111" Type="http://schemas.openxmlformats.org/officeDocument/2006/relationships/hyperlink" Target="https://podminky.urs.cz/item/CS_URS_2025_02/997013875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311" TargetMode="External"/><Relationship Id="rId21" Type="http://schemas.openxmlformats.org/officeDocument/2006/relationships/hyperlink" Target="https://podminky.urs.cz/item/CS_URS_2025_02/151101111" TargetMode="External"/><Relationship Id="rId42" Type="http://schemas.openxmlformats.org/officeDocument/2006/relationships/hyperlink" Target="https://podminky.urs.cz/item/CS_URS_2025_02/451573111" TargetMode="External"/><Relationship Id="rId47" Type="http://schemas.openxmlformats.org/officeDocument/2006/relationships/hyperlink" Target="https://podminky.urs.cz/item/CS_URS_2025_02/452351112" TargetMode="External"/><Relationship Id="rId63" Type="http://schemas.openxmlformats.org/officeDocument/2006/relationships/hyperlink" Target="https://podminky.urs.cz/item/CS_URS_2025_02/877350310" TargetMode="External"/><Relationship Id="rId68" Type="http://schemas.openxmlformats.org/officeDocument/2006/relationships/hyperlink" Target="https://podminky.urs.cz/item/CS_URS_2025_02/877390320" TargetMode="External"/><Relationship Id="rId84" Type="http://schemas.openxmlformats.org/officeDocument/2006/relationships/hyperlink" Target="https://podminky.urs.cz/item/CS_URS_2025_02/919735112" TargetMode="External"/><Relationship Id="rId89" Type="http://schemas.openxmlformats.org/officeDocument/2006/relationships/hyperlink" Target="https://podminky.urs.cz/item/CS_URS_2025_02/997013847" TargetMode="External"/><Relationship Id="rId16" Type="http://schemas.openxmlformats.org/officeDocument/2006/relationships/hyperlink" Target="https://podminky.urs.cz/item/CS_URS_2025_02/132254206" TargetMode="External"/><Relationship Id="rId11" Type="http://schemas.openxmlformats.org/officeDocument/2006/relationships/hyperlink" Target="https://podminky.urs.cz/item/CS_URS_2025_02/119001421" TargetMode="External"/><Relationship Id="rId32" Type="http://schemas.openxmlformats.org/officeDocument/2006/relationships/hyperlink" Target="https://podminky.urs.cz/item/CS_URS_2025_02/167151112" TargetMode="External"/><Relationship Id="rId37" Type="http://schemas.openxmlformats.org/officeDocument/2006/relationships/hyperlink" Target="https://podminky.urs.cz/item/CS_URS_2025_02/212752101" TargetMode="External"/><Relationship Id="rId53" Type="http://schemas.openxmlformats.org/officeDocument/2006/relationships/hyperlink" Target="https://podminky.urs.cz/item/CS_URS_2025_02/596212210" TargetMode="External"/><Relationship Id="rId58" Type="http://schemas.openxmlformats.org/officeDocument/2006/relationships/hyperlink" Target="https://podminky.urs.cz/item/CS_URS_2025_02/871353121" TargetMode="External"/><Relationship Id="rId74" Type="http://schemas.openxmlformats.org/officeDocument/2006/relationships/hyperlink" Target="https://podminky.urs.cz/item/CS_URS_2025_02/895941367" TargetMode="External"/><Relationship Id="rId79" Type="http://schemas.openxmlformats.org/officeDocument/2006/relationships/hyperlink" Target="https://podminky.urs.cz/item/CS_URS_2025_02/899643122" TargetMode="External"/><Relationship Id="rId5" Type="http://schemas.openxmlformats.org/officeDocument/2006/relationships/hyperlink" Target="https://podminky.urs.cz/item/CS_URS_2025_02/115101201" TargetMode="External"/><Relationship Id="rId90" Type="http://schemas.openxmlformats.org/officeDocument/2006/relationships/hyperlink" Target="https://podminky.urs.cz/item/CS_URS_2025_02/997013861" TargetMode="External"/><Relationship Id="rId95" Type="http://schemas.openxmlformats.org/officeDocument/2006/relationships/hyperlink" Target="https://podminky.urs.cz/item/CS_URS_2025_02/998276101" TargetMode="External"/><Relationship Id="rId22" Type="http://schemas.openxmlformats.org/officeDocument/2006/relationships/hyperlink" Target="https://podminky.urs.cz/item/CS_URS_2025_02/151101112" TargetMode="External"/><Relationship Id="rId27" Type="http://schemas.openxmlformats.org/officeDocument/2006/relationships/hyperlink" Target="https://podminky.urs.cz/item/CS_URS_2025_02/162751117" TargetMode="External"/><Relationship Id="rId43" Type="http://schemas.openxmlformats.org/officeDocument/2006/relationships/hyperlink" Target="https://podminky.urs.cz/item/CS_URS_2025_02/452112111" TargetMode="External"/><Relationship Id="rId48" Type="http://schemas.openxmlformats.org/officeDocument/2006/relationships/hyperlink" Target="https://podminky.urs.cz/item/CS_URS_2025_02/452368211" TargetMode="External"/><Relationship Id="rId64" Type="http://schemas.openxmlformats.org/officeDocument/2006/relationships/hyperlink" Target="https://podminky.urs.cz/item/CS_URS_2025_02/877350320" TargetMode="External"/><Relationship Id="rId69" Type="http://schemas.openxmlformats.org/officeDocument/2006/relationships/hyperlink" Target="https://podminky.urs.cz/item/CS_URS_2025_02/894118001" TargetMode="External"/><Relationship Id="rId8" Type="http://schemas.openxmlformats.org/officeDocument/2006/relationships/hyperlink" Target="https://podminky.urs.cz/item/CS_URS_2025_02/119001406" TargetMode="External"/><Relationship Id="rId51" Type="http://schemas.openxmlformats.org/officeDocument/2006/relationships/hyperlink" Target="https://podminky.urs.cz/item/CS_URS_2025_02/565155101" TargetMode="External"/><Relationship Id="rId72" Type="http://schemas.openxmlformats.org/officeDocument/2006/relationships/hyperlink" Target="https://podminky.urs.cz/item/CS_URS_2025_02/895941351" TargetMode="External"/><Relationship Id="rId80" Type="http://schemas.openxmlformats.org/officeDocument/2006/relationships/hyperlink" Target="https://podminky.urs.cz/item/CS_URS_2025_02/899713111" TargetMode="External"/><Relationship Id="rId85" Type="http://schemas.openxmlformats.org/officeDocument/2006/relationships/hyperlink" Target="https://podminky.urs.cz/item/CS_URS_2025_02/979024443" TargetMode="External"/><Relationship Id="rId93" Type="http://schemas.openxmlformats.org/officeDocument/2006/relationships/hyperlink" Target="https://podminky.urs.cz/item/CS_URS_2025_02/997013873" TargetMode="External"/><Relationship Id="rId3" Type="http://schemas.openxmlformats.org/officeDocument/2006/relationships/hyperlink" Target="https://podminky.urs.cz/item/CS_URS_2025_02/113107182" TargetMode="External"/><Relationship Id="rId12" Type="http://schemas.openxmlformats.org/officeDocument/2006/relationships/hyperlink" Target="https://podminky.urs.cz/item/CS_URS_2025_02/131151206" TargetMode="External"/><Relationship Id="rId17" Type="http://schemas.openxmlformats.org/officeDocument/2006/relationships/hyperlink" Target="https://podminky.urs.cz/item/CS_URS_2025_02/132354206" TargetMode="External"/><Relationship Id="rId25" Type="http://schemas.openxmlformats.org/officeDocument/2006/relationships/hyperlink" Target="https://podminky.urs.cz/item/CS_URS_2025_02/151101301" TargetMode="External"/><Relationship Id="rId33" Type="http://schemas.openxmlformats.org/officeDocument/2006/relationships/hyperlink" Target="https://podminky.urs.cz/item/CS_URS_2025_02/171201201" TargetMode="External"/><Relationship Id="rId38" Type="http://schemas.openxmlformats.org/officeDocument/2006/relationships/hyperlink" Target="https://podminky.urs.cz/item/CS_URS_2025_02/358315114" TargetMode="External"/><Relationship Id="rId46" Type="http://schemas.openxmlformats.org/officeDocument/2006/relationships/hyperlink" Target="https://podminky.urs.cz/item/CS_URS_2025_02/452351111" TargetMode="External"/><Relationship Id="rId59" Type="http://schemas.openxmlformats.org/officeDocument/2006/relationships/hyperlink" Target="https://podminky.urs.cz/item/CS_URS_2025_02/871373123" TargetMode="External"/><Relationship Id="rId67" Type="http://schemas.openxmlformats.org/officeDocument/2006/relationships/hyperlink" Target="https://podminky.urs.cz/item/CS_URS_2025_02/877370330" TargetMode="External"/><Relationship Id="rId20" Type="http://schemas.openxmlformats.org/officeDocument/2006/relationships/hyperlink" Target="https://podminky.urs.cz/item/CS_URS_2025_02/151101102" TargetMode="External"/><Relationship Id="rId41" Type="http://schemas.openxmlformats.org/officeDocument/2006/relationships/hyperlink" Target="https://podminky.urs.cz/item/CS_URS_2025_02/359901211" TargetMode="External"/><Relationship Id="rId54" Type="http://schemas.openxmlformats.org/officeDocument/2006/relationships/hyperlink" Target="https://podminky.urs.cz/item/CS_URS_2025_02/721170979" TargetMode="External"/><Relationship Id="rId62" Type="http://schemas.openxmlformats.org/officeDocument/2006/relationships/hyperlink" Target="https://podminky.urs.cz/item/CS_URS_2025_02/877310330" TargetMode="External"/><Relationship Id="rId70" Type="http://schemas.openxmlformats.org/officeDocument/2006/relationships/hyperlink" Target="https://podminky.urs.cz/item/CS_URS_2025_02/894411131" TargetMode="External"/><Relationship Id="rId75" Type="http://schemas.openxmlformats.org/officeDocument/2006/relationships/hyperlink" Target="https://podminky.urs.cz/item/CS_URS_2025_02/899104112" TargetMode="External"/><Relationship Id="rId83" Type="http://schemas.openxmlformats.org/officeDocument/2006/relationships/hyperlink" Target="https://podminky.urs.cz/item/CS_URS_2025_02/916131213" TargetMode="External"/><Relationship Id="rId88" Type="http://schemas.openxmlformats.org/officeDocument/2006/relationships/hyperlink" Target="https://podminky.urs.cz/item/CS_URS_2025_02/997013509" TargetMode="External"/><Relationship Id="rId91" Type="http://schemas.openxmlformats.org/officeDocument/2006/relationships/hyperlink" Target="https://podminky.urs.cz/item/CS_URS_2025_02/997013862" TargetMode="External"/><Relationship Id="rId96" Type="http://schemas.openxmlformats.org/officeDocument/2006/relationships/drawing" Target="../drawings/drawing5.xml"/><Relationship Id="rId1" Type="http://schemas.openxmlformats.org/officeDocument/2006/relationships/hyperlink" Target="https://podminky.urs.cz/item/CS_URS_2025_02/113106171" TargetMode="External"/><Relationship Id="rId6" Type="http://schemas.openxmlformats.org/officeDocument/2006/relationships/hyperlink" Target="https://podminky.urs.cz/item/CS_URS_2025_02/115101301" TargetMode="External"/><Relationship Id="rId15" Type="http://schemas.openxmlformats.org/officeDocument/2006/relationships/hyperlink" Target="https://podminky.urs.cz/item/CS_URS_2025_02/132154206" TargetMode="External"/><Relationship Id="rId23" Type="http://schemas.openxmlformats.org/officeDocument/2006/relationships/hyperlink" Target="https://podminky.urs.cz/item/CS_URS_2025_02/151101201" TargetMode="External"/><Relationship Id="rId28" Type="http://schemas.openxmlformats.org/officeDocument/2006/relationships/hyperlink" Target="https://podminky.urs.cz/item/CS_URS_2025_02/162751119" TargetMode="External"/><Relationship Id="rId36" Type="http://schemas.openxmlformats.org/officeDocument/2006/relationships/hyperlink" Target="https://podminky.urs.cz/item/CS_URS_2025_02/175151101" TargetMode="External"/><Relationship Id="rId49" Type="http://schemas.openxmlformats.org/officeDocument/2006/relationships/hyperlink" Target="https://podminky.urs.cz/item/CS_URS_2025_02/564851111" TargetMode="External"/><Relationship Id="rId57" Type="http://schemas.openxmlformats.org/officeDocument/2006/relationships/hyperlink" Target="https://podminky.urs.cz/item/CS_URS_2025_02/871313121" TargetMode="External"/><Relationship Id="rId10" Type="http://schemas.openxmlformats.org/officeDocument/2006/relationships/hyperlink" Target="https://podminky.urs.cz/item/CS_URS_2025_02/119001412" TargetMode="External"/><Relationship Id="rId31" Type="http://schemas.openxmlformats.org/officeDocument/2006/relationships/hyperlink" Target="https://podminky.urs.cz/item/CS_URS_2025_02/167151111" TargetMode="External"/><Relationship Id="rId44" Type="http://schemas.openxmlformats.org/officeDocument/2006/relationships/hyperlink" Target="https://podminky.urs.cz/item/CS_URS_2025_02/452112121" TargetMode="External"/><Relationship Id="rId52" Type="http://schemas.openxmlformats.org/officeDocument/2006/relationships/hyperlink" Target="https://podminky.urs.cz/item/CS_URS_2025_02/573111111" TargetMode="External"/><Relationship Id="rId60" Type="http://schemas.openxmlformats.org/officeDocument/2006/relationships/hyperlink" Target="https://podminky.urs.cz/item/CS_URS_2025_02/871393123" TargetMode="External"/><Relationship Id="rId65" Type="http://schemas.openxmlformats.org/officeDocument/2006/relationships/hyperlink" Target="https://podminky.urs.cz/item/CS_URS_2025_02/877350330" TargetMode="External"/><Relationship Id="rId73" Type="http://schemas.openxmlformats.org/officeDocument/2006/relationships/hyperlink" Target="https://podminky.urs.cz/item/CS_URS_2025_02/895941362" TargetMode="External"/><Relationship Id="rId78" Type="http://schemas.openxmlformats.org/officeDocument/2006/relationships/hyperlink" Target="https://podminky.urs.cz/item/CS_URS_2025_02/899643121" TargetMode="External"/><Relationship Id="rId81" Type="http://schemas.openxmlformats.org/officeDocument/2006/relationships/hyperlink" Target="https://podminky.urs.cz/item/CS_URS_2025_02/899722113" TargetMode="External"/><Relationship Id="rId86" Type="http://schemas.openxmlformats.org/officeDocument/2006/relationships/hyperlink" Target="https://podminky.urs.cz/item/CS_URS_2025_02/979054451" TargetMode="External"/><Relationship Id="rId94" Type="http://schemas.openxmlformats.org/officeDocument/2006/relationships/hyperlink" Target="https://podminky.urs.cz/item/CS_URS_2025_02/997013875" TargetMode="External"/><Relationship Id="rId4" Type="http://schemas.openxmlformats.org/officeDocument/2006/relationships/hyperlink" Target="https://podminky.urs.cz/item/CS_URS_2025_02/113202111" TargetMode="External"/><Relationship Id="rId9" Type="http://schemas.openxmlformats.org/officeDocument/2006/relationships/hyperlink" Target="https://podminky.urs.cz/item/CS_URS_2025_02/119001411" TargetMode="External"/><Relationship Id="rId13" Type="http://schemas.openxmlformats.org/officeDocument/2006/relationships/hyperlink" Target="https://podminky.urs.cz/item/CS_URS_2025_02/131251206" TargetMode="External"/><Relationship Id="rId18" Type="http://schemas.openxmlformats.org/officeDocument/2006/relationships/hyperlink" Target="https://podminky.urs.cz/item/CS_URS_2025_02/139001101" TargetMode="External"/><Relationship Id="rId39" Type="http://schemas.openxmlformats.org/officeDocument/2006/relationships/hyperlink" Target="https://podminky.urs.cz/item/CS_URS_2025_02/358325114" TargetMode="External"/><Relationship Id="rId34" Type="http://schemas.openxmlformats.org/officeDocument/2006/relationships/hyperlink" Target="https://podminky.urs.cz/item/CS_URS_2025_02/171201231" TargetMode="External"/><Relationship Id="rId50" Type="http://schemas.openxmlformats.org/officeDocument/2006/relationships/hyperlink" Target="https://podminky.urs.cz/item/CS_URS_2025_02/564871111" TargetMode="External"/><Relationship Id="rId55" Type="http://schemas.openxmlformats.org/officeDocument/2006/relationships/hyperlink" Target="https://podminky.urs.cz/item/CS_URS_2025_02/810351811" TargetMode="External"/><Relationship Id="rId76" Type="http://schemas.openxmlformats.org/officeDocument/2006/relationships/hyperlink" Target="https://podminky.urs.cz/item/CS_URS_2025_02/899204112" TargetMode="External"/><Relationship Id="rId7" Type="http://schemas.openxmlformats.org/officeDocument/2006/relationships/hyperlink" Target="https://podminky.urs.cz/item/CS_URS_2025_02/119001405" TargetMode="External"/><Relationship Id="rId71" Type="http://schemas.openxmlformats.org/officeDocument/2006/relationships/hyperlink" Target="https://podminky.urs.cz/item/CS_URS_2025_02/895941342" TargetMode="External"/><Relationship Id="rId92" Type="http://schemas.openxmlformats.org/officeDocument/2006/relationships/hyperlink" Target="https://podminky.urs.cz/item/CS_URS_2025_02/997013867" TargetMode="External"/><Relationship Id="rId2" Type="http://schemas.openxmlformats.org/officeDocument/2006/relationships/hyperlink" Target="https://podminky.urs.cz/item/CS_URS_2025_02/113107163" TargetMode="External"/><Relationship Id="rId29" Type="http://schemas.openxmlformats.org/officeDocument/2006/relationships/hyperlink" Target="https://podminky.urs.cz/item/CS_URS_2025_02/162751137" TargetMode="External"/><Relationship Id="rId24" Type="http://schemas.openxmlformats.org/officeDocument/2006/relationships/hyperlink" Target="https://podminky.urs.cz/item/CS_URS_2025_02/151101211" TargetMode="External"/><Relationship Id="rId40" Type="http://schemas.openxmlformats.org/officeDocument/2006/relationships/hyperlink" Target="https://podminky.urs.cz/item/CS_URS_2025_02/359901111" TargetMode="External"/><Relationship Id="rId45" Type="http://schemas.openxmlformats.org/officeDocument/2006/relationships/hyperlink" Target="https://podminky.urs.cz/item/CS_URS_2025_02/452321131" TargetMode="External"/><Relationship Id="rId66" Type="http://schemas.openxmlformats.org/officeDocument/2006/relationships/hyperlink" Target="https://podminky.urs.cz/item/CS_URS_2025_02/877370320" TargetMode="External"/><Relationship Id="rId87" Type="http://schemas.openxmlformats.org/officeDocument/2006/relationships/hyperlink" Target="https://podminky.urs.cz/item/CS_URS_2025_02/997013501" TargetMode="External"/><Relationship Id="rId61" Type="http://schemas.openxmlformats.org/officeDocument/2006/relationships/hyperlink" Target="https://podminky.urs.cz/item/CS_URS_2025_02/877310310" TargetMode="External"/><Relationship Id="rId82" Type="http://schemas.openxmlformats.org/officeDocument/2006/relationships/hyperlink" Target="https://podminky.urs.cz/item/CS_URS_2025_02/899910212" TargetMode="External"/><Relationship Id="rId19" Type="http://schemas.openxmlformats.org/officeDocument/2006/relationships/hyperlink" Target="https://podminky.urs.cz/item/CS_URS_2025_02/151101101" TargetMode="External"/><Relationship Id="rId14" Type="http://schemas.openxmlformats.org/officeDocument/2006/relationships/hyperlink" Target="https://podminky.urs.cz/item/CS_URS_2025_02/131351206" TargetMode="External"/><Relationship Id="rId30" Type="http://schemas.openxmlformats.org/officeDocument/2006/relationships/hyperlink" Target="https://podminky.urs.cz/item/CS_URS_2025_02/162751139" TargetMode="External"/><Relationship Id="rId35" Type="http://schemas.openxmlformats.org/officeDocument/2006/relationships/hyperlink" Target="https://podminky.urs.cz/item/CS_URS_2025_02/174101101" TargetMode="External"/><Relationship Id="rId56" Type="http://schemas.openxmlformats.org/officeDocument/2006/relationships/hyperlink" Target="https://podminky.urs.cz/item/CS_URS_2025_02/830391811" TargetMode="External"/><Relationship Id="rId77" Type="http://schemas.openxmlformats.org/officeDocument/2006/relationships/hyperlink" Target="https://podminky.urs.cz/item/CS_URS_2025_02/899623141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102" TargetMode="External"/><Relationship Id="rId21" Type="http://schemas.openxmlformats.org/officeDocument/2006/relationships/hyperlink" Target="https://podminky.urs.cz/item/CS_URS_2025_02/132254206" TargetMode="External"/><Relationship Id="rId42" Type="http://schemas.openxmlformats.org/officeDocument/2006/relationships/hyperlink" Target="https://podminky.urs.cz/item/CS_URS_2025_02/175151101" TargetMode="External"/><Relationship Id="rId47" Type="http://schemas.openxmlformats.org/officeDocument/2006/relationships/hyperlink" Target="https://podminky.urs.cz/item/CS_URS_2025_02/358325114" TargetMode="External"/><Relationship Id="rId63" Type="http://schemas.openxmlformats.org/officeDocument/2006/relationships/hyperlink" Target="https://podminky.urs.cz/item/CS_URS_2025_02/596212210" TargetMode="External"/><Relationship Id="rId68" Type="http://schemas.openxmlformats.org/officeDocument/2006/relationships/hyperlink" Target="https://podminky.urs.cz/item/CS_URS_2025_02/877350310" TargetMode="External"/><Relationship Id="rId84" Type="http://schemas.openxmlformats.org/officeDocument/2006/relationships/hyperlink" Target="https://podminky.urs.cz/item/CS_URS_2025_02/997013861" TargetMode="External"/><Relationship Id="rId89" Type="http://schemas.openxmlformats.org/officeDocument/2006/relationships/drawing" Target="../drawings/drawing6.xml"/><Relationship Id="rId16" Type="http://schemas.openxmlformats.org/officeDocument/2006/relationships/hyperlink" Target="https://podminky.urs.cz/item/CS_URS_2025_02/131351106" TargetMode="External"/><Relationship Id="rId11" Type="http://schemas.openxmlformats.org/officeDocument/2006/relationships/hyperlink" Target="https://podminky.urs.cz/item/CS_URS_2025_02/121151103" TargetMode="External"/><Relationship Id="rId32" Type="http://schemas.openxmlformats.org/officeDocument/2006/relationships/hyperlink" Target="https://podminky.urs.cz/item/CS_URS_2025_02/151101311" TargetMode="External"/><Relationship Id="rId37" Type="http://schemas.openxmlformats.org/officeDocument/2006/relationships/hyperlink" Target="https://podminky.urs.cz/item/CS_URS_2025_02/167151111" TargetMode="External"/><Relationship Id="rId53" Type="http://schemas.openxmlformats.org/officeDocument/2006/relationships/hyperlink" Target="https://podminky.urs.cz/item/CS_URS_2025_02/452321131" TargetMode="External"/><Relationship Id="rId58" Type="http://schemas.openxmlformats.org/officeDocument/2006/relationships/hyperlink" Target="https://podminky.urs.cz/item/CS_URS_2025_02/564851111" TargetMode="External"/><Relationship Id="rId74" Type="http://schemas.openxmlformats.org/officeDocument/2006/relationships/hyperlink" Target="https://podminky.urs.cz/item/CS_URS_2025_02/899713111" TargetMode="External"/><Relationship Id="rId79" Type="http://schemas.openxmlformats.org/officeDocument/2006/relationships/hyperlink" Target="https://podminky.urs.cz/item/CS_URS_2025_02/979024443" TargetMode="External"/><Relationship Id="rId5" Type="http://schemas.openxmlformats.org/officeDocument/2006/relationships/hyperlink" Target="https://podminky.urs.cz/item/CS_URS_2025_02/113202111" TargetMode="External"/><Relationship Id="rId14" Type="http://schemas.openxmlformats.org/officeDocument/2006/relationships/hyperlink" Target="https://podminky.urs.cz/item/CS_URS_2025_02/131251106" TargetMode="External"/><Relationship Id="rId22" Type="http://schemas.openxmlformats.org/officeDocument/2006/relationships/hyperlink" Target="https://podminky.urs.cz/item/CS_URS_2025_02/132351256" TargetMode="External"/><Relationship Id="rId27" Type="http://schemas.openxmlformats.org/officeDocument/2006/relationships/hyperlink" Target="https://podminky.urs.cz/item/CS_URS_2025_02/151101111" TargetMode="External"/><Relationship Id="rId30" Type="http://schemas.openxmlformats.org/officeDocument/2006/relationships/hyperlink" Target="https://podminky.urs.cz/item/CS_URS_2025_02/151101211" TargetMode="External"/><Relationship Id="rId35" Type="http://schemas.openxmlformats.org/officeDocument/2006/relationships/hyperlink" Target="https://podminky.urs.cz/item/CS_URS_2025_02/162751137" TargetMode="External"/><Relationship Id="rId43" Type="http://schemas.openxmlformats.org/officeDocument/2006/relationships/hyperlink" Target="https://podminky.urs.cz/item/CS_URS_2025_02/181351003" TargetMode="External"/><Relationship Id="rId48" Type="http://schemas.openxmlformats.org/officeDocument/2006/relationships/hyperlink" Target="https://podminky.urs.cz/item/CS_URS_2025_02/359901111" TargetMode="External"/><Relationship Id="rId56" Type="http://schemas.openxmlformats.org/officeDocument/2006/relationships/hyperlink" Target="https://podminky.urs.cz/item/CS_URS_2025_02/452368211" TargetMode="External"/><Relationship Id="rId64" Type="http://schemas.openxmlformats.org/officeDocument/2006/relationships/hyperlink" Target="https://podminky.urs.cz/item/CS_URS_2025_02/820371811" TargetMode="External"/><Relationship Id="rId69" Type="http://schemas.openxmlformats.org/officeDocument/2006/relationships/hyperlink" Target="https://podminky.urs.cz/item/CS_URS_2025_02/877350330" TargetMode="External"/><Relationship Id="rId77" Type="http://schemas.openxmlformats.org/officeDocument/2006/relationships/hyperlink" Target="https://podminky.urs.cz/item/CS_URS_2025_02/916131213" TargetMode="External"/><Relationship Id="rId8" Type="http://schemas.openxmlformats.org/officeDocument/2006/relationships/hyperlink" Target="https://podminky.urs.cz/item/CS_URS_2025_02/119001405" TargetMode="External"/><Relationship Id="rId51" Type="http://schemas.openxmlformats.org/officeDocument/2006/relationships/hyperlink" Target="https://podminky.urs.cz/item/CS_URS_2025_02/452112111" TargetMode="External"/><Relationship Id="rId72" Type="http://schemas.openxmlformats.org/officeDocument/2006/relationships/hyperlink" Target="https://podminky.urs.cz/item/CS_URS_2025_02/894411121" TargetMode="External"/><Relationship Id="rId80" Type="http://schemas.openxmlformats.org/officeDocument/2006/relationships/hyperlink" Target="https://podminky.urs.cz/item/CS_URS_2025_02/979054451" TargetMode="External"/><Relationship Id="rId85" Type="http://schemas.openxmlformats.org/officeDocument/2006/relationships/hyperlink" Target="https://podminky.urs.cz/item/CS_URS_2025_02/997013862" TargetMode="External"/><Relationship Id="rId3" Type="http://schemas.openxmlformats.org/officeDocument/2006/relationships/hyperlink" Target="https://podminky.urs.cz/item/CS_URS_2025_02/113107164" TargetMode="External"/><Relationship Id="rId12" Type="http://schemas.openxmlformats.org/officeDocument/2006/relationships/hyperlink" Target="https://podminky.urs.cz/item/CS_URS_2025_02/131151106" TargetMode="External"/><Relationship Id="rId17" Type="http://schemas.openxmlformats.org/officeDocument/2006/relationships/hyperlink" Target="https://podminky.urs.cz/item/CS_URS_2025_02/131351206" TargetMode="External"/><Relationship Id="rId25" Type="http://schemas.openxmlformats.org/officeDocument/2006/relationships/hyperlink" Target="https://podminky.urs.cz/item/CS_URS_2025_02/151101101" TargetMode="External"/><Relationship Id="rId33" Type="http://schemas.openxmlformats.org/officeDocument/2006/relationships/hyperlink" Target="https://podminky.urs.cz/item/CS_URS_2025_02/162751117" TargetMode="External"/><Relationship Id="rId38" Type="http://schemas.openxmlformats.org/officeDocument/2006/relationships/hyperlink" Target="https://podminky.urs.cz/item/CS_URS_2025_02/167151112" TargetMode="External"/><Relationship Id="rId46" Type="http://schemas.openxmlformats.org/officeDocument/2006/relationships/hyperlink" Target="https://podminky.urs.cz/item/CS_URS_2025_02/358315114" TargetMode="External"/><Relationship Id="rId59" Type="http://schemas.openxmlformats.org/officeDocument/2006/relationships/hyperlink" Target="https://podminky.urs.cz/item/CS_URS_2025_02/564861011" TargetMode="External"/><Relationship Id="rId67" Type="http://schemas.openxmlformats.org/officeDocument/2006/relationships/hyperlink" Target="https://podminky.urs.cz/item/CS_URS_2025_02/871363123" TargetMode="External"/><Relationship Id="rId20" Type="http://schemas.openxmlformats.org/officeDocument/2006/relationships/hyperlink" Target="https://podminky.urs.cz/item/CS_URS_2025_02/132251256" TargetMode="External"/><Relationship Id="rId41" Type="http://schemas.openxmlformats.org/officeDocument/2006/relationships/hyperlink" Target="https://podminky.urs.cz/item/CS_URS_2025_02/174101101" TargetMode="External"/><Relationship Id="rId54" Type="http://schemas.openxmlformats.org/officeDocument/2006/relationships/hyperlink" Target="https://podminky.urs.cz/item/CS_URS_2025_02/452351111" TargetMode="External"/><Relationship Id="rId62" Type="http://schemas.openxmlformats.org/officeDocument/2006/relationships/hyperlink" Target="https://podminky.urs.cz/item/CS_URS_2025_02/573111111" TargetMode="External"/><Relationship Id="rId70" Type="http://schemas.openxmlformats.org/officeDocument/2006/relationships/hyperlink" Target="https://podminky.urs.cz/item/CS_URS_2025_02/877360320" TargetMode="External"/><Relationship Id="rId75" Type="http://schemas.openxmlformats.org/officeDocument/2006/relationships/hyperlink" Target="https://podminky.urs.cz/item/CS_URS_2025_02/899722113" TargetMode="External"/><Relationship Id="rId83" Type="http://schemas.openxmlformats.org/officeDocument/2006/relationships/hyperlink" Target="https://podminky.urs.cz/item/CS_URS_2025_02/997013847" TargetMode="External"/><Relationship Id="rId88" Type="http://schemas.openxmlformats.org/officeDocument/2006/relationships/hyperlink" Target="https://podminky.urs.cz/item/CS_URS_2025_02/998276101" TargetMode="External"/><Relationship Id="rId1" Type="http://schemas.openxmlformats.org/officeDocument/2006/relationships/hyperlink" Target="https://podminky.urs.cz/item/CS_URS_2025_02/113106171" TargetMode="External"/><Relationship Id="rId6" Type="http://schemas.openxmlformats.org/officeDocument/2006/relationships/hyperlink" Target="https://podminky.urs.cz/item/CS_URS_2025_02/115101201" TargetMode="External"/><Relationship Id="rId15" Type="http://schemas.openxmlformats.org/officeDocument/2006/relationships/hyperlink" Target="https://podminky.urs.cz/item/CS_URS_2025_02/131251206" TargetMode="External"/><Relationship Id="rId23" Type="http://schemas.openxmlformats.org/officeDocument/2006/relationships/hyperlink" Target="https://podminky.urs.cz/item/CS_URS_2025_02/132354206" TargetMode="External"/><Relationship Id="rId28" Type="http://schemas.openxmlformats.org/officeDocument/2006/relationships/hyperlink" Target="https://podminky.urs.cz/item/CS_URS_2025_02/151101112" TargetMode="External"/><Relationship Id="rId36" Type="http://schemas.openxmlformats.org/officeDocument/2006/relationships/hyperlink" Target="https://podminky.urs.cz/item/CS_URS_2025_02/162751139" TargetMode="External"/><Relationship Id="rId49" Type="http://schemas.openxmlformats.org/officeDocument/2006/relationships/hyperlink" Target="https://podminky.urs.cz/item/CS_URS_2025_02/359901211" TargetMode="External"/><Relationship Id="rId57" Type="http://schemas.openxmlformats.org/officeDocument/2006/relationships/hyperlink" Target="https://podminky.urs.cz/item/CS_URS_2025_02/564762111" TargetMode="External"/><Relationship Id="rId10" Type="http://schemas.openxmlformats.org/officeDocument/2006/relationships/hyperlink" Target="https://podminky.urs.cz/item/CS_URS_2025_02/119001421" TargetMode="External"/><Relationship Id="rId31" Type="http://schemas.openxmlformats.org/officeDocument/2006/relationships/hyperlink" Target="https://podminky.urs.cz/item/CS_URS_2025_02/151101301" TargetMode="External"/><Relationship Id="rId44" Type="http://schemas.openxmlformats.org/officeDocument/2006/relationships/hyperlink" Target="https://podminky.urs.cz/item/CS_URS_2025_02/181411121" TargetMode="External"/><Relationship Id="rId52" Type="http://schemas.openxmlformats.org/officeDocument/2006/relationships/hyperlink" Target="https://podminky.urs.cz/item/CS_URS_2025_02/452112121" TargetMode="External"/><Relationship Id="rId60" Type="http://schemas.openxmlformats.org/officeDocument/2006/relationships/hyperlink" Target="https://podminky.urs.cz/item/CS_URS_2025_02/564871111" TargetMode="External"/><Relationship Id="rId65" Type="http://schemas.openxmlformats.org/officeDocument/2006/relationships/hyperlink" Target="https://podminky.urs.cz/item/CS_URS_2025_02/820391811" TargetMode="External"/><Relationship Id="rId73" Type="http://schemas.openxmlformats.org/officeDocument/2006/relationships/hyperlink" Target="https://podminky.urs.cz/item/CS_URS_2025_02/899104112" TargetMode="External"/><Relationship Id="rId78" Type="http://schemas.openxmlformats.org/officeDocument/2006/relationships/hyperlink" Target="https://podminky.urs.cz/item/CS_URS_2025_02/919735112" TargetMode="External"/><Relationship Id="rId81" Type="http://schemas.openxmlformats.org/officeDocument/2006/relationships/hyperlink" Target="https://podminky.urs.cz/item/CS_URS_2025_02/997013501" TargetMode="External"/><Relationship Id="rId86" Type="http://schemas.openxmlformats.org/officeDocument/2006/relationships/hyperlink" Target="https://podminky.urs.cz/item/CS_URS_2025_02/997013873" TargetMode="External"/><Relationship Id="rId4" Type="http://schemas.openxmlformats.org/officeDocument/2006/relationships/hyperlink" Target="https://podminky.urs.cz/item/CS_URS_2025_02/113107182" TargetMode="External"/><Relationship Id="rId9" Type="http://schemas.openxmlformats.org/officeDocument/2006/relationships/hyperlink" Target="https://podminky.urs.cz/item/CS_URS_2025_02/119001412" TargetMode="External"/><Relationship Id="rId13" Type="http://schemas.openxmlformats.org/officeDocument/2006/relationships/hyperlink" Target="https://podminky.urs.cz/item/CS_URS_2025_02/131151206" TargetMode="External"/><Relationship Id="rId18" Type="http://schemas.openxmlformats.org/officeDocument/2006/relationships/hyperlink" Target="https://podminky.urs.cz/item/CS_URS_2025_02/132151256" TargetMode="External"/><Relationship Id="rId39" Type="http://schemas.openxmlformats.org/officeDocument/2006/relationships/hyperlink" Target="https://podminky.urs.cz/item/CS_URS_2025_02/171201201" TargetMode="External"/><Relationship Id="rId34" Type="http://schemas.openxmlformats.org/officeDocument/2006/relationships/hyperlink" Target="https://podminky.urs.cz/item/CS_URS_2025_02/162751119" TargetMode="External"/><Relationship Id="rId50" Type="http://schemas.openxmlformats.org/officeDocument/2006/relationships/hyperlink" Target="https://podminky.urs.cz/item/CS_URS_2025_02/451573111" TargetMode="External"/><Relationship Id="rId55" Type="http://schemas.openxmlformats.org/officeDocument/2006/relationships/hyperlink" Target="https://podminky.urs.cz/item/CS_URS_2025_02/452351112" TargetMode="External"/><Relationship Id="rId76" Type="http://schemas.openxmlformats.org/officeDocument/2006/relationships/hyperlink" Target="https://podminky.urs.cz/item/CS_URS_2025_02/899910212" TargetMode="External"/><Relationship Id="rId7" Type="http://schemas.openxmlformats.org/officeDocument/2006/relationships/hyperlink" Target="https://podminky.urs.cz/item/CS_URS_2025_02/115101301" TargetMode="External"/><Relationship Id="rId71" Type="http://schemas.openxmlformats.org/officeDocument/2006/relationships/hyperlink" Target="https://podminky.urs.cz/item/CS_URS_2025_02/894118001" TargetMode="External"/><Relationship Id="rId2" Type="http://schemas.openxmlformats.org/officeDocument/2006/relationships/hyperlink" Target="https://podminky.urs.cz/item/CS_URS_2025_02/113107163" TargetMode="External"/><Relationship Id="rId29" Type="http://schemas.openxmlformats.org/officeDocument/2006/relationships/hyperlink" Target="https://podminky.urs.cz/item/CS_URS_2025_02/151101201" TargetMode="External"/><Relationship Id="rId24" Type="http://schemas.openxmlformats.org/officeDocument/2006/relationships/hyperlink" Target="https://podminky.urs.cz/item/CS_URS_2025_02/139001101" TargetMode="External"/><Relationship Id="rId40" Type="http://schemas.openxmlformats.org/officeDocument/2006/relationships/hyperlink" Target="https://podminky.urs.cz/item/CS_URS_2025_02/171201231" TargetMode="External"/><Relationship Id="rId45" Type="http://schemas.openxmlformats.org/officeDocument/2006/relationships/hyperlink" Target="https://podminky.urs.cz/item/CS_URS_2025_02/212752101" TargetMode="External"/><Relationship Id="rId66" Type="http://schemas.openxmlformats.org/officeDocument/2006/relationships/hyperlink" Target="https://podminky.urs.cz/item/CS_URS_2025_02/871353121" TargetMode="External"/><Relationship Id="rId87" Type="http://schemas.openxmlformats.org/officeDocument/2006/relationships/hyperlink" Target="https://podminky.urs.cz/item/CS_URS_2025_02/997013875" TargetMode="External"/><Relationship Id="rId61" Type="http://schemas.openxmlformats.org/officeDocument/2006/relationships/hyperlink" Target="https://podminky.urs.cz/item/CS_URS_2025_02/565155101" TargetMode="External"/><Relationship Id="rId82" Type="http://schemas.openxmlformats.org/officeDocument/2006/relationships/hyperlink" Target="https://podminky.urs.cz/item/CS_URS_2025_02/997013509" TargetMode="External"/><Relationship Id="rId19" Type="http://schemas.openxmlformats.org/officeDocument/2006/relationships/hyperlink" Target="https://podminky.urs.cz/item/CS_URS_2025_02/132154206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301312" TargetMode="External"/><Relationship Id="rId21" Type="http://schemas.openxmlformats.org/officeDocument/2006/relationships/hyperlink" Target="https://podminky.urs.cz/item/CS_URS_2025_02/151101101" TargetMode="External"/><Relationship Id="rId42" Type="http://schemas.openxmlformats.org/officeDocument/2006/relationships/hyperlink" Target="https://podminky.urs.cz/item/CS_URS_2025_02/275351122" TargetMode="External"/><Relationship Id="rId47" Type="http://schemas.openxmlformats.org/officeDocument/2006/relationships/hyperlink" Target="https://podminky.urs.cz/item/CS_URS_2025_02/451541111" TargetMode="External"/><Relationship Id="rId63" Type="http://schemas.openxmlformats.org/officeDocument/2006/relationships/hyperlink" Target="https://podminky.urs.cz/item/CS_URS_2025_02/892241111" TargetMode="External"/><Relationship Id="rId68" Type="http://schemas.openxmlformats.org/officeDocument/2006/relationships/hyperlink" Target="https://podminky.urs.cz/item/CS_URS_2025_02/894414211" TargetMode="External"/><Relationship Id="rId84" Type="http://schemas.openxmlformats.org/officeDocument/2006/relationships/hyperlink" Target="https://podminky.urs.cz/item/CS_URS_2025_02/977151128" TargetMode="External"/><Relationship Id="rId89" Type="http://schemas.openxmlformats.org/officeDocument/2006/relationships/hyperlink" Target="https://podminky.urs.cz/item/CS_URS_2025_02/997013509" TargetMode="External"/><Relationship Id="rId16" Type="http://schemas.openxmlformats.org/officeDocument/2006/relationships/hyperlink" Target="https://podminky.urs.cz/item/CS_URS_2025_02/132251256" TargetMode="External"/><Relationship Id="rId11" Type="http://schemas.openxmlformats.org/officeDocument/2006/relationships/hyperlink" Target="https://podminky.urs.cz/item/CS_URS_2025_02/131151206" TargetMode="External"/><Relationship Id="rId32" Type="http://schemas.openxmlformats.org/officeDocument/2006/relationships/hyperlink" Target="https://podminky.urs.cz/item/CS_URS_2025_02/167151112" TargetMode="External"/><Relationship Id="rId37" Type="http://schemas.openxmlformats.org/officeDocument/2006/relationships/hyperlink" Target="https://podminky.urs.cz/item/CS_URS_2025_02/181351003" TargetMode="External"/><Relationship Id="rId53" Type="http://schemas.openxmlformats.org/officeDocument/2006/relationships/hyperlink" Target="https://podminky.urs.cz/item/CS_URS_2025_02/457311117" TargetMode="External"/><Relationship Id="rId58" Type="http://schemas.openxmlformats.org/officeDocument/2006/relationships/hyperlink" Target="https://podminky.urs.cz/item/CS_URS_2025_02/596212210" TargetMode="External"/><Relationship Id="rId74" Type="http://schemas.openxmlformats.org/officeDocument/2006/relationships/hyperlink" Target="https://podminky.urs.cz/item/CS_URS_2025_02/899713111" TargetMode="External"/><Relationship Id="rId79" Type="http://schemas.openxmlformats.org/officeDocument/2006/relationships/hyperlink" Target="https://podminky.urs.cz/item/CS_URS_2025_02/919735112" TargetMode="External"/><Relationship Id="rId5" Type="http://schemas.openxmlformats.org/officeDocument/2006/relationships/hyperlink" Target="https://podminky.urs.cz/item/CS_URS_2025_02/115101201" TargetMode="External"/><Relationship Id="rId90" Type="http://schemas.openxmlformats.org/officeDocument/2006/relationships/hyperlink" Target="https://podminky.urs.cz/item/CS_URS_2025_02/997013847" TargetMode="External"/><Relationship Id="rId95" Type="http://schemas.openxmlformats.org/officeDocument/2006/relationships/hyperlink" Target="https://podminky.urs.cz/item/CS_URS_2025_02/998276101" TargetMode="External"/><Relationship Id="rId22" Type="http://schemas.openxmlformats.org/officeDocument/2006/relationships/hyperlink" Target="https://podminky.urs.cz/item/CS_URS_2025_02/151101111" TargetMode="External"/><Relationship Id="rId27" Type="http://schemas.openxmlformats.org/officeDocument/2006/relationships/hyperlink" Target="https://podminky.urs.cz/item/CS_URS_2025_02/162751117" TargetMode="External"/><Relationship Id="rId43" Type="http://schemas.openxmlformats.org/officeDocument/2006/relationships/hyperlink" Target="https://podminky.urs.cz/item/CS_URS_2025_02/359901111" TargetMode="External"/><Relationship Id="rId48" Type="http://schemas.openxmlformats.org/officeDocument/2006/relationships/hyperlink" Target="https://podminky.urs.cz/item/CS_URS_2025_02/451573111" TargetMode="External"/><Relationship Id="rId64" Type="http://schemas.openxmlformats.org/officeDocument/2006/relationships/hyperlink" Target="https://podminky.urs.cz/item/CS_URS_2025_02/892372111" TargetMode="External"/><Relationship Id="rId69" Type="http://schemas.openxmlformats.org/officeDocument/2006/relationships/hyperlink" Target="https://podminky.urs.cz/item/CS_URS_2025_02/894501141" TargetMode="External"/><Relationship Id="rId80" Type="http://schemas.openxmlformats.org/officeDocument/2006/relationships/hyperlink" Target="https://podminky.urs.cz/item/CS_URS_2025_02/933901111" TargetMode="External"/><Relationship Id="rId85" Type="http://schemas.openxmlformats.org/officeDocument/2006/relationships/hyperlink" Target="https://podminky.urs.cz/item/CS_URS_2025_02/977151129" TargetMode="External"/><Relationship Id="rId3" Type="http://schemas.openxmlformats.org/officeDocument/2006/relationships/hyperlink" Target="https://podminky.urs.cz/item/CS_URS_2025_02/113107182" TargetMode="External"/><Relationship Id="rId12" Type="http://schemas.openxmlformats.org/officeDocument/2006/relationships/hyperlink" Target="https://podminky.urs.cz/item/CS_URS_2025_02/131251206" TargetMode="External"/><Relationship Id="rId17" Type="http://schemas.openxmlformats.org/officeDocument/2006/relationships/hyperlink" Target="https://podminky.urs.cz/item/CS_URS_2025_02/132254206" TargetMode="External"/><Relationship Id="rId25" Type="http://schemas.openxmlformats.org/officeDocument/2006/relationships/hyperlink" Target="https://podminky.urs.cz/item/CS_URS_2025_02/151301302" TargetMode="External"/><Relationship Id="rId33" Type="http://schemas.openxmlformats.org/officeDocument/2006/relationships/hyperlink" Target="https://podminky.urs.cz/item/CS_URS_2025_02/171201201" TargetMode="External"/><Relationship Id="rId38" Type="http://schemas.openxmlformats.org/officeDocument/2006/relationships/hyperlink" Target="https://podminky.urs.cz/item/CS_URS_2025_02/181411121" TargetMode="External"/><Relationship Id="rId46" Type="http://schemas.openxmlformats.org/officeDocument/2006/relationships/hyperlink" Target="https://podminky.urs.cz/item/CS_URS_2025_02/360365212" TargetMode="External"/><Relationship Id="rId59" Type="http://schemas.openxmlformats.org/officeDocument/2006/relationships/hyperlink" Target="https://podminky.urs.cz/item/CS_URS_2025_02/871234301" TargetMode="External"/><Relationship Id="rId67" Type="http://schemas.openxmlformats.org/officeDocument/2006/relationships/hyperlink" Target="https://podminky.urs.cz/item/CS_URS_2025_02/894414111" TargetMode="External"/><Relationship Id="rId20" Type="http://schemas.openxmlformats.org/officeDocument/2006/relationships/hyperlink" Target="https://podminky.urs.cz/item/CS_URS_2025_02/139001101" TargetMode="External"/><Relationship Id="rId41" Type="http://schemas.openxmlformats.org/officeDocument/2006/relationships/hyperlink" Target="https://podminky.urs.cz/item/CS_URS_2025_02/275351121" TargetMode="External"/><Relationship Id="rId54" Type="http://schemas.openxmlformats.org/officeDocument/2006/relationships/hyperlink" Target="https://podminky.urs.cz/item/CS_URS_2025_02/564851111" TargetMode="External"/><Relationship Id="rId62" Type="http://schemas.openxmlformats.org/officeDocument/2006/relationships/hyperlink" Target="https://podminky.urs.cz/item/CS_URS_2025_02/877350310" TargetMode="External"/><Relationship Id="rId70" Type="http://schemas.openxmlformats.org/officeDocument/2006/relationships/hyperlink" Target="https://podminky.urs.cz/item/CS_URS_2025_02/894501142" TargetMode="External"/><Relationship Id="rId75" Type="http://schemas.openxmlformats.org/officeDocument/2006/relationships/hyperlink" Target="https://podminky.urs.cz/item/CS_URS_2025_02/899721111" TargetMode="External"/><Relationship Id="rId83" Type="http://schemas.openxmlformats.org/officeDocument/2006/relationships/hyperlink" Target="https://podminky.urs.cz/item/CS_URS_2025_02/977151121" TargetMode="External"/><Relationship Id="rId88" Type="http://schemas.openxmlformats.org/officeDocument/2006/relationships/hyperlink" Target="https://podminky.urs.cz/item/CS_URS_2025_02/997013501" TargetMode="External"/><Relationship Id="rId91" Type="http://schemas.openxmlformats.org/officeDocument/2006/relationships/hyperlink" Target="https://podminky.urs.cz/item/CS_URS_2025_02/997013861" TargetMode="External"/><Relationship Id="rId96" Type="http://schemas.openxmlformats.org/officeDocument/2006/relationships/hyperlink" Target="https://podminky.urs.cz/item/CS_URS_2025_02/711142559" TargetMode="External"/><Relationship Id="rId1" Type="http://schemas.openxmlformats.org/officeDocument/2006/relationships/hyperlink" Target="https://podminky.urs.cz/item/CS_URS_2025_02/113106171" TargetMode="External"/><Relationship Id="rId6" Type="http://schemas.openxmlformats.org/officeDocument/2006/relationships/hyperlink" Target="https://podminky.urs.cz/item/CS_URS_2025_02/115101301" TargetMode="External"/><Relationship Id="rId15" Type="http://schemas.openxmlformats.org/officeDocument/2006/relationships/hyperlink" Target="https://podminky.urs.cz/item/CS_URS_2025_02/132154206" TargetMode="External"/><Relationship Id="rId23" Type="http://schemas.openxmlformats.org/officeDocument/2006/relationships/hyperlink" Target="https://podminky.urs.cz/item/CS_URS_2025_02/151301202" TargetMode="External"/><Relationship Id="rId28" Type="http://schemas.openxmlformats.org/officeDocument/2006/relationships/hyperlink" Target="https://podminky.urs.cz/item/CS_URS_2025_02/162751119" TargetMode="External"/><Relationship Id="rId36" Type="http://schemas.openxmlformats.org/officeDocument/2006/relationships/hyperlink" Target="https://podminky.urs.cz/item/CS_URS_2025_02/175151101" TargetMode="External"/><Relationship Id="rId49" Type="http://schemas.openxmlformats.org/officeDocument/2006/relationships/hyperlink" Target="https://podminky.urs.cz/item/CS_URS_2025_02/452321141" TargetMode="External"/><Relationship Id="rId57" Type="http://schemas.openxmlformats.org/officeDocument/2006/relationships/hyperlink" Target="https://podminky.urs.cz/item/CS_URS_2025_02/573111111" TargetMode="External"/><Relationship Id="rId10" Type="http://schemas.openxmlformats.org/officeDocument/2006/relationships/hyperlink" Target="https://podminky.urs.cz/item/CS_URS_2025_02/121151103" TargetMode="External"/><Relationship Id="rId31" Type="http://schemas.openxmlformats.org/officeDocument/2006/relationships/hyperlink" Target="https://podminky.urs.cz/item/CS_URS_2025_02/167151111" TargetMode="External"/><Relationship Id="rId44" Type="http://schemas.openxmlformats.org/officeDocument/2006/relationships/hyperlink" Target="https://podminky.urs.cz/item/CS_URS_2025_02/359901211" TargetMode="External"/><Relationship Id="rId52" Type="http://schemas.openxmlformats.org/officeDocument/2006/relationships/hyperlink" Target="https://podminky.urs.cz/item/CS_URS_2025_02/452368211" TargetMode="External"/><Relationship Id="rId60" Type="http://schemas.openxmlformats.org/officeDocument/2006/relationships/hyperlink" Target="https://podminky.urs.cz/item/CS_URS_2025_02/871353121" TargetMode="External"/><Relationship Id="rId65" Type="http://schemas.openxmlformats.org/officeDocument/2006/relationships/hyperlink" Target="https://podminky.urs.cz/item/CS_URS_2025_02/894302141" TargetMode="External"/><Relationship Id="rId73" Type="http://schemas.openxmlformats.org/officeDocument/2006/relationships/hyperlink" Target="https://podminky.urs.cz/item/CS_URS_2025_02/899711111" TargetMode="External"/><Relationship Id="rId78" Type="http://schemas.openxmlformats.org/officeDocument/2006/relationships/hyperlink" Target="https://podminky.urs.cz/item/CS_URS_2025_02/916131213" TargetMode="External"/><Relationship Id="rId81" Type="http://schemas.openxmlformats.org/officeDocument/2006/relationships/hyperlink" Target="https://podminky.urs.cz/item/CS_URS_2025_02/952903112" TargetMode="External"/><Relationship Id="rId86" Type="http://schemas.openxmlformats.org/officeDocument/2006/relationships/hyperlink" Target="https://podminky.urs.cz/item/CS_URS_2025_02/979024443" TargetMode="External"/><Relationship Id="rId94" Type="http://schemas.openxmlformats.org/officeDocument/2006/relationships/hyperlink" Target="https://podminky.urs.cz/item/CS_URS_2025_02/997013875" TargetMode="External"/><Relationship Id="rId99" Type="http://schemas.openxmlformats.org/officeDocument/2006/relationships/hyperlink" Target="https://podminky.urs.cz/item/CS_URS_2025_02/043203000" TargetMode="External"/><Relationship Id="rId4" Type="http://schemas.openxmlformats.org/officeDocument/2006/relationships/hyperlink" Target="https://podminky.urs.cz/item/CS_URS_2025_02/113202111" TargetMode="External"/><Relationship Id="rId9" Type="http://schemas.openxmlformats.org/officeDocument/2006/relationships/hyperlink" Target="https://podminky.urs.cz/item/CS_URS_2025_02/119001421" TargetMode="External"/><Relationship Id="rId13" Type="http://schemas.openxmlformats.org/officeDocument/2006/relationships/hyperlink" Target="https://podminky.urs.cz/item/CS_URS_2025_02/131351206" TargetMode="External"/><Relationship Id="rId18" Type="http://schemas.openxmlformats.org/officeDocument/2006/relationships/hyperlink" Target="https://podminky.urs.cz/item/CS_URS_2025_02/132351256" TargetMode="External"/><Relationship Id="rId39" Type="http://schemas.openxmlformats.org/officeDocument/2006/relationships/hyperlink" Target="https://podminky.urs.cz/item/CS_URS_2025_02/212752101" TargetMode="External"/><Relationship Id="rId34" Type="http://schemas.openxmlformats.org/officeDocument/2006/relationships/hyperlink" Target="https://podminky.urs.cz/item/CS_URS_2025_02/171201231" TargetMode="External"/><Relationship Id="rId50" Type="http://schemas.openxmlformats.org/officeDocument/2006/relationships/hyperlink" Target="https://podminky.urs.cz/item/CS_URS_2025_02/452351111" TargetMode="External"/><Relationship Id="rId55" Type="http://schemas.openxmlformats.org/officeDocument/2006/relationships/hyperlink" Target="https://podminky.urs.cz/item/CS_URS_2025_02/564871111" TargetMode="External"/><Relationship Id="rId76" Type="http://schemas.openxmlformats.org/officeDocument/2006/relationships/hyperlink" Target="https://podminky.urs.cz/item/CS_URS_2025_02/899722113" TargetMode="External"/><Relationship Id="rId97" Type="http://schemas.openxmlformats.org/officeDocument/2006/relationships/hyperlink" Target="https://podminky.urs.cz/item/CS_URS_2025_02/998711101" TargetMode="External"/><Relationship Id="rId7" Type="http://schemas.openxmlformats.org/officeDocument/2006/relationships/hyperlink" Target="https://podminky.urs.cz/item/CS_URS_2025_02/119001405" TargetMode="External"/><Relationship Id="rId71" Type="http://schemas.openxmlformats.org/officeDocument/2006/relationships/hyperlink" Target="https://podminky.urs.cz/item/CS_URS_2025_02/894608112" TargetMode="External"/><Relationship Id="rId92" Type="http://schemas.openxmlformats.org/officeDocument/2006/relationships/hyperlink" Target="https://podminky.urs.cz/item/CS_URS_2025_02/997013862" TargetMode="External"/><Relationship Id="rId2" Type="http://schemas.openxmlformats.org/officeDocument/2006/relationships/hyperlink" Target="https://podminky.urs.cz/item/CS_URS_2025_02/113107163" TargetMode="External"/><Relationship Id="rId29" Type="http://schemas.openxmlformats.org/officeDocument/2006/relationships/hyperlink" Target="https://podminky.urs.cz/item/CS_URS_2025_02/162751137" TargetMode="External"/><Relationship Id="rId24" Type="http://schemas.openxmlformats.org/officeDocument/2006/relationships/hyperlink" Target="https://podminky.urs.cz/item/CS_URS_2025_02/151301212" TargetMode="External"/><Relationship Id="rId40" Type="http://schemas.openxmlformats.org/officeDocument/2006/relationships/hyperlink" Target="https://podminky.urs.cz/item/CS_URS_2025_02/275313811" TargetMode="External"/><Relationship Id="rId45" Type="http://schemas.openxmlformats.org/officeDocument/2006/relationships/hyperlink" Target="https://podminky.urs.cz/item/CS_URS_2025_02/360365111" TargetMode="External"/><Relationship Id="rId66" Type="http://schemas.openxmlformats.org/officeDocument/2006/relationships/hyperlink" Target="https://podminky.urs.cz/item/CS_URS_2025_02/894411311" TargetMode="External"/><Relationship Id="rId87" Type="http://schemas.openxmlformats.org/officeDocument/2006/relationships/hyperlink" Target="https://podminky.urs.cz/item/CS_URS_2025_02/979054451" TargetMode="External"/><Relationship Id="rId61" Type="http://schemas.openxmlformats.org/officeDocument/2006/relationships/hyperlink" Target="https://podminky.urs.cz/item/CS_URS_2025_02/877235201" TargetMode="External"/><Relationship Id="rId82" Type="http://schemas.openxmlformats.org/officeDocument/2006/relationships/hyperlink" Target="https://podminky.urs.cz/item/CS_URS_2025_02/977151118" TargetMode="External"/><Relationship Id="rId19" Type="http://schemas.openxmlformats.org/officeDocument/2006/relationships/hyperlink" Target="https://podminky.urs.cz/item/CS_URS_2025_02/132354206" TargetMode="External"/><Relationship Id="rId14" Type="http://schemas.openxmlformats.org/officeDocument/2006/relationships/hyperlink" Target="https://podminky.urs.cz/item/CS_URS_2025_02/132151256" TargetMode="External"/><Relationship Id="rId30" Type="http://schemas.openxmlformats.org/officeDocument/2006/relationships/hyperlink" Target="https://podminky.urs.cz/item/CS_URS_2025_02/162751139" TargetMode="External"/><Relationship Id="rId35" Type="http://schemas.openxmlformats.org/officeDocument/2006/relationships/hyperlink" Target="https://podminky.urs.cz/item/CS_URS_2025_02/174101101" TargetMode="External"/><Relationship Id="rId56" Type="http://schemas.openxmlformats.org/officeDocument/2006/relationships/hyperlink" Target="https://podminky.urs.cz/item/CS_URS_2025_02/565155101" TargetMode="External"/><Relationship Id="rId77" Type="http://schemas.openxmlformats.org/officeDocument/2006/relationships/hyperlink" Target="https://podminky.urs.cz/item/CS_URS_2025_02/899910212" TargetMode="External"/><Relationship Id="rId100" Type="http://schemas.openxmlformats.org/officeDocument/2006/relationships/drawing" Target="../drawings/drawing7.xml"/><Relationship Id="rId8" Type="http://schemas.openxmlformats.org/officeDocument/2006/relationships/hyperlink" Target="https://podminky.urs.cz/item/CS_URS_2025_02/119001412" TargetMode="External"/><Relationship Id="rId51" Type="http://schemas.openxmlformats.org/officeDocument/2006/relationships/hyperlink" Target="https://podminky.urs.cz/item/CS_URS_2025_02/452351112" TargetMode="External"/><Relationship Id="rId72" Type="http://schemas.openxmlformats.org/officeDocument/2006/relationships/hyperlink" Target="https://podminky.urs.cz/item/CS_URS_2025_02/899103112" TargetMode="External"/><Relationship Id="rId93" Type="http://schemas.openxmlformats.org/officeDocument/2006/relationships/hyperlink" Target="https://podminky.urs.cz/item/CS_URS_2025_02/997013873" TargetMode="External"/><Relationship Id="rId98" Type="http://schemas.openxmlformats.org/officeDocument/2006/relationships/hyperlink" Target="https://podminky.urs.cz/item/CS_URS_2025_02/998767101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51101211" TargetMode="External"/><Relationship Id="rId21" Type="http://schemas.openxmlformats.org/officeDocument/2006/relationships/hyperlink" Target="https://podminky.urs.cz/item/CS_URS_2025_02/151101101" TargetMode="External"/><Relationship Id="rId42" Type="http://schemas.openxmlformats.org/officeDocument/2006/relationships/hyperlink" Target="https://podminky.urs.cz/item/CS_URS_2025_02/359901111" TargetMode="External"/><Relationship Id="rId47" Type="http://schemas.openxmlformats.org/officeDocument/2006/relationships/hyperlink" Target="https://podminky.urs.cz/item/CS_URS_2025_02/452321131" TargetMode="External"/><Relationship Id="rId63" Type="http://schemas.openxmlformats.org/officeDocument/2006/relationships/hyperlink" Target="https://podminky.urs.cz/item/CS_URS_2025_02/877350330" TargetMode="External"/><Relationship Id="rId68" Type="http://schemas.openxmlformats.org/officeDocument/2006/relationships/hyperlink" Target="https://podminky.urs.cz/item/CS_URS_2025_02/895941343" TargetMode="External"/><Relationship Id="rId84" Type="http://schemas.openxmlformats.org/officeDocument/2006/relationships/hyperlink" Target="https://podminky.urs.cz/item/CS_URS_2025_02/997013862" TargetMode="External"/><Relationship Id="rId16" Type="http://schemas.openxmlformats.org/officeDocument/2006/relationships/hyperlink" Target="https://podminky.urs.cz/item/CS_URS_2025_02/132251256" TargetMode="External"/><Relationship Id="rId11" Type="http://schemas.openxmlformats.org/officeDocument/2006/relationships/hyperlink" Target="https://podminky.urs.cz/item/CS_URS_2025_02/131151206" TargetMode="External"/><Relationship Id="rId32" Type="http://schemas.openxmlformats.org/officeDocument/2006/relationships/hyperlink" Target="https://podminky.urs.cz/item/CS_URS_2025_02/162751139" TargetMode="External"/><Relationship Id="rId37" Type="http://schemas.openxmlformats.org/officeDocument/2006/relationships/hyperlink" Target="https://podminky.urs.cz/item/CS_URS_2025_02/174101101" TargetMode="External"/><Relationship Id="rId53" Type="http://schemas.openxmlformats.org/officeDocument/2006/relationships/hyperlink" Target="https://podminky.urs.cz/item/CS_URS_2025_02/565155101" TargetMode="External"/><Relationship Id="rId58" Type="http://schemas.openxmlformats.org/officeDocument/2006/relationships/hyperlink" Target="https://podminky.urs.cz/item/CS_URS_2025_02/871353121" TargetMode="External"/><Relationship Id="rId74" Type="http://schemas.openxmlformats.org/officeDocument/2006/relationships/hyperlink" Target="https://podminky.urs.cz/item/CS_URS_2025_02/899722113" TargetMode="External"/><Relationship Id="rId79" Type="http://schemas.openxmlformats.org/officeDocument/2006/relationships/hyperlink" Target="https://podminky.urs.cz/item/CS_URS_2025_02/979054451" TargetMode="External"/><Relationship Id="rId5" Type="http://schemas.openxmlformats.org/officeDocument/2006/relationships/hyperlink" Target="https://podminky.urs.cz/item/CS_URS_2025_02/115101201" TargetMode="External"/><Relationship Id="rId19" Type="http://schemas.openxmlformats.org/officeDocument/2006/relationships/hyperlink" Target="https://podminky.urs.cz/item/CS_URS_2025_02/132354206" TargetMode="External"/><Relationship Id="rId14" Type="http://schemas.openxmlformats.org/officeDocument/2006/relationships/hyperlink" Target="https://podminky.urs.cz/item/CS_URS_2025_02/132151256" TargetMode="External"/><Relationship Id="rId22" Type="http://schemas.openxmlformats.org/officeDocument/2006/relationships/hyperlink" Target="https://podminky.urs.cz/item/CS_URS_2025_02/151101102" TargetMode="External"/><Relationship Id="rId27" Type="http://schemas.openxmlformats.org/officeDocument/2006/relationships/hyperlink" Target="https://podminky.urs.cz/item/CS_URS_2025_02/151101301" TargetMode="External"/><Relationship Id="rId30" Type="http://schemas.openxmlformats.org/officeDocument/2006/relationships/hyperlink" Target="https://podminky.urs.cz/item/CS_URS_2025_02/162751119" TargetMode="External"/><Relationship Id="rId35" Type="http://schemas.openxmlformats.org/officeDocument/2006/relationships/hyperlink" Target="https://podminky.urs.cz/item/CS_URS_2025_02/171201201" TargetMode="External"/><Relationship Id="rId43" Type="http://schemas.openxmlformats.org/officeDocument/2006/relationships/hyperlink" Target="https://podminky.urs.cz/item/CS_URS_2025_02/359901211" TargetMode="External"/><Relationship Id="rId48" Type="http://schemas.openxmlformats.org/officeDocument/2006/relationships/hyperlink" Target="https://podminky.urs.cz/item/CS_URS_2025_02/452351111" TargetMode="External"/><Relationship Id="rId56" Type="http://schemas.openxmlformats.org/officeDocument/2006/relationships/hyperlink" Target="https://podminky.urs.cz/item/CS_URS_2025_02/820371811" TargetMode="External"/><Relationship Id="rId64" Type="http://schemas.openxmlformats.org/officeDocument/2006/relationships/hyperlink" Target="https://podminky.urs.cz/item/CS_URS_2025_02/877370320" TargetMode="External"/><Relationship Id="rId69" Type="http://schemas.openxmlformats.org/officeDocument/2006/relationships/hyperlink" Target="https://podminky.urs.cz/item/CS_URS_2025_02/895941351" TargetMode="External"/><Relationship Id="rId77" Type="http://schemas.openxmlformats.org/officeDocument/2006/relationships/hyperlink" Target="https://podminky.urs.cz/item/CS_URS_2025_02/919735112" TargetMode="External"/><Relationship Id="rId8" Type="http://schemas.openxmlformats.org/officeDocument/2006/relationships/hyperlink" Target="https://podminky.urs.cz/item/CS_URS_2025_02/119001412" TargetMode="External"/><Relationship Id="rId51" Type="http://schemas.openxmlformats.org/officeDocument/2006/relationships/hyperlink" Target="https://podminky.urs.cz/item/CS_URS_2025_02/564851111" TargetMode="External"/><Relationship Id="rId72" Type="http://schemas.openxmlformats.org/officeDocument/2006/relationships/hyperlink" Target="https://podminky.urs.cz/item/CS_URS_2025_02/899204112" TargetMode="External"/><Relationship Id="rId80" Type="http://schemas.openxmlformats.org/officeDocument/2006/relationships/hyperlink" Target="https://podminky.urs.cz/item/CS_URS_2025_02/997013501" TargetMode="External"/><Relationship Id="rId85" Type="http://schemas.openxmlformats.org/officeDocument/2006/relationships/hyperlink" Target="https://podminky.urs.cz/item/CS_URS_2025_02/997013873" TargetMode="External"/><Relationship Id="rId3" Type="http://schemas.openxmlformats.org/officeDocument/2006/relationships/hyperlink" Target="https://podminky.urs.cz/item/CS_URS_2025_02/113107182" TargetMode="External"/><Relationship Id="rId12" Type="http://schemas.openxmlformats.org/officeDocument/2006/relationships/hyperlink" Target="https://podminky.urs.cz/item/CS_URS_2025_02/131251206" TargetMode="External"/><Relationship Id="rId17" Type="http://schemas.openxmlformats.org/officeDocument/2006/relationships/hyperlink" Target="https://podminky.urs.cz/item/CS_URS_2025_02/132254206" TargetMode="External"/><Relationship Id="rId25" Type="http://schemas.openxmlformats.org/officeDocument/2006/relationships/hyperlink" Target="https://podminky.urs.cz/item/CS_URS_2025_02/151101201" TargetMode="External"/><Relationship Id="rId33" Type="http://schemas.openxmlformats.org/officeDocument/2006/relationships/hyperlink" Target="https://podminky.urs.cz/item/CS_URS_2025_02/167151111" TargetMode="External"/><Relationship Id="rId38" Type="http://schemas.openxmlformats.org/officeDocument/2006/relationships/hyperlink" Target="https://podminky.urs.cz/item/CS_URS_2025_02/175151101" TargetMode="External"/><Relationship Id="rId46" Type="http://schemas.openxmlformats.org/officeDocument/2006/relationships/hyperlink" Target="https://podminky.urs.cz/item/CS_URS_2025_02/452112121" TargetMode="External"/><Relationship Id="rId59" Type="http://schemas.openxmlformats.org/officeDocument/2006/relationships/hyperlink" Target="https://podminky.urs.cz/item/CS_URS_2025_02/871373123" TargetMode="External"/><Relationship Id="rId67" Type="http://schemas.openxmlformats.org/officeDocument/2006/relationships/hyperlink" Target="https://podminky.urs.cz/item/CS_URS_2025_02/894411121" TargetMode="External"/><Relationship Id="rId20" Type="http://schemas.openxmlformats.org/officeDocument/2006/relationships/hyperlink" Target="https://podminky.urs.cz/item/CS_URS_2025_02/139001101" TargetMode="External"/><Relationship Id="rId41" Type="http://schemas.openxmlformats.org/officeDocument/2006/relationships/hyperlink" Target="https://podminky.urs.cz/item/CS_URS_2025_02/212752101" TargetMode="External"/><Relationship Id="rId54" Type="http://schemas.openxmlformats.org/officeDocument/2006/relationships/hyperlink" Target="https://podminky.urs.cz/item/CS_URS_2025_02/573111111" TargetMode="External"/><Relationship Id="rId62" Type="http://schemas.openxmlformats.org/officeDocument/2006/relationships/hyperlink" Target="https://podminky.urs.cz/item/CS_URS_2025_02/877350310" TargetMode="External"/><Relationship Id="rId70" Type="http://schemas.openxmlformats.org/officeDocument/2006/relationships/hyperlink" Target="https://podminky.urs.cz/item/CS_URS_2025_02/895941362" TargetMode="External"/><Relationship Id="rId75" Type="http://schemas.openxmlformats.org/officeDocument/2006/relationships/hyperlink" Target="https://podminky.urs.cz/item/CS_URS_2025_02/899910212" TargetMode="External"/><Relationship Id="rId83" Type="http://schemas.openxmlformats.org/officeDocument/2006/relationships/hyperlink" Target="https://podminky.urs.cz/item/CS_URS_2025_02/997013861" TargetMode="External"/><Relationship Id="rId88" Type="http://schemas.openxmlformats.org/officeDocument/2006/relationships/drawing" Target="../drawings/drawing8.xml"/><Relationship Id="rId1" Type="http://schemas.openxmlformats.org/officeDocument/2006/relationships/hyperlink" Target="https://podminky.urs.cz/item/CS_URS_2025_02/113106171" TargetMode="External"/><Relationship Id="rId6" Type="http://schemas.openxmlformats.org/officeDocument/2006/relationships/hyperlink" Target="https://podminky.urs.cz/item/CS_URS_2025_02/115101301" TargetMode="External"/><Relationship Id="rId15" Type="http://schemas.openxmlformats.org/officeDocument/2006/relationships/hyperlink" Target="https://podminky.urs.cz/item/CS_URS_2025_02/132154206" TargetMode="External"/><Relationship Id="rId23" Type="http://schemas.openxmlformats.org/officeDocument/2006/relationships/hyperlink" Target="https://podminky.urs.cz/item/CS_URS_2025_02/151101111" TargetMode="External"/><Relationship Id="rId28" Type="http://schemas.openxmlformats.org/officeDocument/2006/relationships/hyperlink" Target="https://podminky.urs.cz/item/CS_URS_2025_02/151101311" TargetMode="External"/><Relationship Id="rId36" Type="http://schemas.openxmlformats.org/officeDocument/2006/relationships/hyperlink" Target="https://podminky.urs.cz/item/CS_URS_2025_02/171201231" TargetMode="External"/><Relationship Id="rId49" Type="http://schemas.openxmlformats.org/officeDocument/2006/relationships/hyperlink" Target="https://podminky.urs.cz/item/CS_URS_2025_02/452351112" TargetMode="External"/><Relationship Id="rId57" Type="http://schemas.openxmlformats.org/officeDocument/2006/relationships/hyperlink" Target="https://podminky.urs.cz/item/CS_URS_2025_02/871313121" TargetMode="External"/><Relationship Id="rId10" Type="http://schemas.openxmlformats.org/officeDocument/2006/relationships/hyperlink" Target="https://podminky.urs.cz/item/CS_URS_2025_02/121151103" TargetMode="External"/><Relationship Id="rId31" Type="http://schemas.openxmlformats.org/officeDocument/2006/relationships/hyperlink" Target="https://podminky.urs.cz/item/CS_URS_2025_02/162751137" TargetMode="External"/><Relationship Id="rId44" Type="http://schemas.openxmlformats.org/officeDocument/2006/relationships/hyperlink" Target="https://podminky.urs.cz/item/CS_URS_2025_02/451573111" TargetMode="External"/><Relationship Id="rId52" Type="http://schemas.openxmlformats.org/officeDocument/2006/relationships/hyperlink" Target="https://podminky.urs.cz/item/CS_URS_2025_02/564871111" TargetMode="External"/><Relationship Id="rId60" Type="http://schemas.openxmlformats.org/officeDocument/2006/relationships/hyperlink" Target="https://podminky.urs.cz/item/CS_URS_2025_02/871393123" TargetMode="External"/><Relationship Id="rId65" Type="http://schemas.openxmlformats.org/officeDocument/2006/relationships/hyperlink" Target="https://podminky.urs.cz/item/CS_URS_2025_02/877390330" TargetMode="External"/><Relationship Id="rId73" Type="http://schemas.openxmlformats.org/officeDocument/2006/relationships/hyperlink" Target="https://podminky.urs.cz/item/CS_URS_2025_02/899713111" TargetMode="External"/><Relationship Id="rId78" Type="http://schemas.openxmlformats.org/officeDocument/2006/relationships/hyperlink" Target="https://podminky.urs.cz/item/CS_URS_2025_02/979024443" TargetMode="External"/><Relationship Id="rId81" Type="http://schemas.openxmlformats.org/officeDocument/2006/relationships/hyperlink" Target="https://podminky.urs.cz/item/CS_URS_2025_02/997013509" TargetMode="External"/><Relationship Id="rId86" Type="http://schemas.openxmlformats.org/officeDocument/2006/relationships/hyperlink" Target="https://podminky.urs.cz/item/CS_URS_2025_02/997013875" TargetMode="External"/><Relationship Id="rId4" Type="http://schemas.openxmlformats.org/officeDocument/2006/relationships/hyperlink" Target="https://podminky.urs.cz/item/CS_URS_2025_02/113202111" TargetMode="External"/><Relationship Id="rId9" Type="http://schemas.openxmlformats.org/officeDocument/2006/relationships/hyperlink" Target="https://podminky.urs.cz/item/CS_URS_2025_02/119001421" TargetMode="External"/><Relationship Id="rId13" Type="http://schemas.openxmlformats.org/officeDocument/2006/relationships/hyperlink" Target="https://podminky.urs.cz/item/CS_URS_2025_02/131351206" TargetMode="External"/><Relationship Id="rId18" Type="http://schemas.openxmlformats.org/officeDocument/2006/relationships/hyperlink" Target="https://podminky.urs.cz/item/CS_URS_2025_02/132351256" TargetMode="External"/><Relationship Id="rId39" Type="http://schemas.openxmlformats.org/officeDocument/2006/relationships/hyperlink" Target="https://podminky.urs.cz/item/CS_URS_2025_02/181351003" TargetMode="External"/><Relationship Id="rId34" Type="http://schemas.openxmlformats.org/officeDocument/2006/relationships/hyperlink" Target="https://podminky.urs.cz/item/CS_URS_2025_02/167151112" TargetMode="External"/><Relationship Id="rId50" Type="http://schemas.openxmlformats.org/officeDocument/2006/relationships/hyperlink" Target="https://podminky.urs.cz/item/CS_URS_2025_02/452368211" TargetMode="External"/><Relationship Id="rId55" Type="http://schemas.openxmlformats.org/officeDocument/2006/relationships/hyperlink" Target="https://podminky.urs.cz/item/CS_URS_2025_02/596212210" TargetMode="External"/><Relationship Id="rId76" Type="http://schemas.openxmlformats.org/officeDocument/2006/relationships/hyperlink" Target="https://podminky.urs.cz/item/CS_URS_2025_02/916131213" TargetMode="External"/><Relationship Id="rId7" Type="http://schemas.openxmlformats.org/officeDocument/2006/relationships/hyperlink" Target="https://podminky.urs.cz/item/CS_URS_2025_02/119001405" TargetMode="External"/><Relationship Id="rId71" Type="http://schemas.openxmlformats.org/officeDocument/2006/relationships/hyperlink" Target="https://podminky.urs.cz/item/CS_URS_2025_02/899104112" TargetMode="External"/><Relationship Id="rId2" Type="http://schemas.openxmlformats.org/officeDocument/2006/relationships/hyperlink" Target="https://podminky.urs.cz/item/CS_URS_2025_02/113107163" TargetMode="External"/><Relationship Id="rId29" Type="http://schemas.openxmlformats.org/officeDocument/2006/relationships/hyperlink" Target="https://podminky.urs.cz/item/CS_URS_2025_02/162751117" TargetMode="External"/><Relationship Id="rId24" Type="http://schemas.openxmlformats.org/officeDocument/2006/relationships/hyperlink" Target="https://podminky.urs.cz/item/CS_URS_2025_02/151101112" TargetMode="External"/><Relationship Id="rId40" Type="http://schemas.openxmlformats.org/officeDocument/2006/relationships/hyperlink" Target="https://podminky.urs.cz/item/CS_URS_2025_02/181411121" TargetMode="External"/><Relationship Id="rId45" Type="http://schemas.openxmlformats.org/officeDocument/2006/relationships/hyperlink" Target="https://podminky.urs.cz/item/CS_URS_2025_02/452112111" TargetMode="External"/><Relationship Id="rId66" Type="http://schemas.openxmlformats.org/officeDocument/2006/relationships/hyperlink" Target="https://podminky.urs.cz/item/CS_URS_2025_02/894118001" TargetMode="External"/><Relationship Id="rId87" Type="http://schemas.openxmlformats.org/officeDocument/2006/relationships/hyperlink" Target="https://podminky.urs.cz/item/CS_URS_2025_02/998276101" TargetMode="External"/><Relationship Id="rId61" Type="http://schemas.openxmlformats.org/officeDocument/2006/relationships/hyperlink" Target="https://podminky.urs.cz/item/CS_URS_2025_02/877310310" TargetMode="External"/><Relationship Id="rId82" Type="http://schemas.openxmlformats.org/officeDocument/2006/relationships/hyperlink" Target="https://podminky.urs.cz/item/CS_URS_2025_02/997013847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997013875" TargetMode="External"/><Relationship Id="rId3" Type="http://schemas.openxmlformats.org/officeDocument/2006/relationships/hyperlink" Target="https://podminky.urs.cz/item/CS_URS_2025_02/577144111" TargetMode="External"/><Relationship Id="rId7" Type="http://schemas.openxmlformats.org/officeDocument/2006/relationships/hyperlink" Target="https://podminky.urs.cz/item/CS_URS_2025_02/997013847" TargetMode="External"/><Relationship Id="rId2" Type="http://schemas.openxmlformats.org/officeDocument/2006/relationships/hyperlink" Target="https://podminky.urs.cz/item/CS_URS_2025_02/573211107" TargetMode="External"/><Relationship Id="rId1" Type="http://schemas.openxmlformats.org/officeDocument/2006/relationships/hyperlink" Target="https://podminky.urs.cz/item/CS_URS_2025_02/113154523" TargetMode="External"/><Relationship Id="rId6" Type="http://schemas.openxmlformats.org/officeDocument/2006/relationships/hyperlink" Target="https://podminky.urs.cz/item/CS_URS_2025_02/997013509" TargetMode="External"/><Relationship Id="rId5" Type="http://schemas.openxmlformats.org/officeDocument/2006/relationships/hyperlink" Target="https://podminky.urs.cz/item/CS_URS_2025_02/997013501" TargetMode="External"/><Relationship Id="rId10" Type="http://schemas.openxmlformats.org/officeDocument/2006/relationships/drawing" Target="../drawings/drawing12.xml"/><Relationship Id="rId4" Type="http://schemas.openxmlformats.org/officeDocument/2006/relationships/hyperlink" Target="https://podminky.urs.cz/item/CS_URS_2025_02/919732211" TargetMode="External"/><Relationship Id="rId9" Type="http://schemas.openxmlformats.org/officeDocument/2006/relationships/hyperlink" Target="https://podminky.urs.cz/item/CS_URS_2025_02/998225111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997013875" TargetMode="External"/><Relationship Id="rId3" Type="http://schemas.openxmlformats.org/officeDocument/2006/relationships/hyperlink" Target="https://podminky.urs.cz/item/CS_URS_2025_02/577144111" TargetMode="External"/><Relationship Id="rId7" Type="http://schemas.openxmlformats.org/officeDocument/2006/relationships/hyperlink" Target="https://podminky.urs.cz/item/CS_URS_2025_02/997013847" TargetMode="External"/><Relationship Id="rId2" Type="http://schemas.openxmlformats.org/officeDocument/2006/relationships/hyperlink" Target="https://podminky.urs.cz/item/CS_URS_2025_02/573211107" TargetMode="External"/><Relationship Id="rId1" Type="http://schemas.openxmlformats.org/officeDocument/2006/relationships/hyperlink" Target="https://podminky.urs.cz/item/CS_URS_2025_02/113154523" TargetMode="External"/><Relationship Id="rId6" Type="http://schemas.openxmlformats.org/officeDocument/2006/relationships/hyperlink" Target="https://podminky.urs.cz/item/CS_URS_2025_02/997013509" TargetMode="External"/><Relationship Id="rId5" Type="http://schemas.openxmlformats.org/officeDocument/2006/relationships/hyperlink" Target="https://podminky.urs.cz/item/CS_URS_2025_02/997013501" TargetMode="External"/><Relationship Id="rId10" Type="http://schemas.openxmlformats.org/officeDocument/2006/relationships/drawing" Target="../drawings/drawing13.xml"/><Relationship Id="rId4" Type="http://schemas.openxmlformats.org/officeDocument/2006/relationships/hyperlink" Target="https://podminky.urs.cz/item/CS_URS_2025_02/919732211" TargetMode="External"/><Relationship Id="rId9" Type="http://schemas.openxmlformats.org/officeDocument/2006/relationships/hyperlink" Target="https://podminky.urs.cz/item/CS_URS_2025_02/998225111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997013875" TargetMode="External"/><Relationship Id="rId3" Type="http://schemas.openxmlformats.org/officeDocument/2006/relationships/hyperlink" Target="https://podminky.urs.cz/item/CS_URS_2025_02/577144111" TargetMode="External"/><Relationship Id="rId7" Type="http://schemas.openxmlformats.org/officeDocument/2006/relationships/hyperlink" Target="https://podminky.urs.cz/item/CS_URS_2025_02/997013847" TargetMode="External"/><Relationship Id="rId2" Type="http://schemas.openxmlformats.org/officeDocument/2006/relationships/hyperlink" Target="https://podminky.urs.cz/item/CS_URS_2025_02/573211107" TargetMode="External"/><Relationship Id="rId1" Type="http://schemas.openxmlformats.org/officeDocument/2006/relationships/hyperlink" Target="https://podminky.urs.cz/item/CS_URS_2025_02/113154523" TargetMode="External"/><Relationship Id="rId6" Type="http://schemas.openxmlformats.org/officeDocument/2006/relationships/hyperlink" Target="https://podminky.urs.cz/item/CS_URS_2025_02/997013509" TargetMode="External"/><Relationship Id="rId5" Type="http://schemas.openxmlformats.org/officeDocument/2006/relationships/hyperlink" Target="https://podminky.urs.cz/item/CS_URS_2025_02/997013501" TargetMode="External"/><Relationship Id="rId10" Type="http://schemas.openxmlformats.org/officeDocument/2006/relationships/drawing" Target="../drawings/drawing14.xml"/><Relationship Id="rId4" Type="http://schemas.openxmlformats.org/officeDocument/2006/relationships/hyperlink" Target="https://podminky.urs.cz/item/CS_URS_2025_02/919732211" TargetMode="External"/><Relationship Id="rId9" Type="http://schemas.openxmlformats.org/officeDocument/2006/relationships/hyperlink" Target="https://podminky.urs.cz/item/CS_URS_2025_02/998225111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997013875" TargetMode="External"/><Relationship Id="rId3" Type="http://schemas.openxmlformats.org/officeDocument/2006/relationships/hyperlink" Target="https://podminky.urs.cz/item/CS_URS_2025_02/577144111" TargetMode="External"/><Relationship Id="rId7" Type="http://schemas.openxmlformats.org/officeDocument/2006/relationships/hyperlink" Target="https://podminky.urs.cz/item/CS_URS_2025_02/997013847" TargetMode="External"/><Relationship Id="rId2" Type="http://schemas.openxmlformats.org/officeDocument/2006/relationships/hyperlink" Target="https://podminky.urs.cz/item/CS_URS_2025_02/573211107" TargetMode="External"/><Relationship Id="rId1" Type="http://schemas.openxmlformats.org/officeDocument/2006/relationships/hyperlink" Target="https://podminky.urs.cz/item/CS_URS_2025_02/113154523" TargetMode="External"/><Relationship Id="rId6" Type="http://schemas.openxmlformats.org/officeDocument/2006/relationships/hyperlink" Target="https://podminky.urs.cz/item/CS_URS_2025_02/997013509" TargetMode="External"/><Relationship Id="rId5" Type="http://schemas.openxmlformats.org/officeDocument/2006/relationships/hyperlink" Target="https://podminky.urs.cz/item/CS_URS_2025_02/997013501" TargetMode="External"/><Relationship Id="rId10" Type="http://schemas.openxmlformats.org/officeDocument/2006/relationships/drawing" Target="../drawings/drawing15.xml"/><Relationship Id="rId4" Type="http://schemas.openxmlformats.org/officeDocument/2006/relationships/hyperlink" Target="https://podminky.urs.cz/item/CS_URS_2025_02/919732211" TargetMode="External"/><Relationship Id="rId9" Type="http://schemas.openxmlformats.org/officeDocument/2006/relationships/hyperlink" Target="https://podminky.urs.cz/item/CS_URS_2025_02/998225111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72"/>
  <sheetViews>
    <sheetView showGridLines="0" tabSelected="1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50000000000003" customHeight="1">
      <c r="AR2" s="501"/>
      <c r="AS2" s="501"/>
      <c r="AT2" s="501"/>
      <c r="AU2" s="501"/>
      <c r="AV2" s="501"/>
      <c r="AW2" s="501"/>
      <c r="AX2" s="501"/>
      <c r="AY2" s="501"/>
      <c r="AZ2" s="501"/>
      <c r="BA2" s="501"/>
      <c r="BB2" s="501"/>
      <c r="BC2" s="501"/>
      <c r="BD2" s="501"/>
      <c r="BE2" s="501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pans="1:74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521" t="s">
        <v>14</v>
      </c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  <c r="Y5" s="522"/>
      <c r="Z5" s="522"/>
      <c r="AA5" s="522"/>
      <c r="AB5" s="522"/>
      <c r="AC5" s="522"/>
      <c r="AD5" s="522"/>
      <c r="AE5" s="522"/>
      <c r="AF5" s="522"/>
      <c r="AG5" s="522"/>
      <c r="AH5" s="522"/>
      <c r="AI5" s="522"/>
      <c r="AJ5" s="522"/>
      <c r="AK5" s="522"/>
      <c r="AL5" s="522"/>
      <c r="AM5" s="522"/>
      <c r="AN5" s="522"/>
      <c r="AO5" s="522"/>
      <c r="AP5" s="23"/>
      <c r="AQ5" s="23"/>
      <c r="AR5" s="21"/>
      <c r="BE5" s="518" t="s">
        <v>15</v>
      </c>
      <c r="BS5" s="18" t="s">
        <v>6</v>
      </c>
    </row>
    <row r="6" spans="1:74" s="1" customFormat="1" ht="36.950000000000003" customHeight="1">
      <c r="B6" s="22"/>
      <c r="C6" s="23"/>
      <c r="D6" s="29" t="s">
        <v>16</v>
      </c>
      <c r="E6" s="23"/>
      <c r="F6" s="23"/>
      <c r="G6" s="23"/>
      <c r="H6" s="23"/>
      <c r="I6" s="23"/>
      <c r="J6" s="23"/>
      <c r="K6" s="523" t="s">
        <v>17</v>
      </c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2"/>
      <c r="X6" s="522"/>
      <c r="Y6" s="522"/>
      <c r="Z6" s="522"/>
      <c r="AA6" s="522"/>
      <c r="AB6" s="522"/>
      <c r="AC6" s="522"/>
      <c r="AD6" s="522"/>
      <c r="AE6" s="522"/>
      <c r="AF6" s="522"/>
      <c r="AG6" s="522"/>
      <c r="AH6" s="522"/>
      <c r="AI6" s="522"/>
      <c r="AJ6" s="522"/>
      <c r="AK6" s="522"/>
      <c r="AL6" s="522"/>
      <c r="AM6" s="522"/>
      <c r="AN6" s="522"/>
      <c r="AO6" s="522"/>
      <c r="AP6" s="23"/>
      <c r="AQ6" s="23"/>
      <c r="AR6" s="21"/>
      <c r="BE6" s="519"/>
      <c r="BS6" s="18" t="s">
        <v>6</v>
      </c>
    </row>
    <row r="7" spans="1:74" s="1" customFormat="1" ht="12" customHeight="1">
      <c r="B7" s="22"/>
      <c r="C7" s="23"/>
      <c r="D7" s="30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20</v>
      </c>
      <c r="AL7" s="23"/>
      <c r="AM7" s="23"/>
      <c r="AN7" s="28" t="s">
        <v>19</v>
      </c>
      <c r="AO7" s="23"/>
      <c r="AP7" s="23"/>
      <c r="AQ7" s="23"/>
      <c r="AR7" s="21"/>
      <c r="BE7" s="519"/>
      <c r="BS7" s="18" t="s">
        <v>6</v>
      </c>
    </row>
    <row r="8" spans="1:74" s="1" customFormat="1" ht="12" customHeight="1">
      <c r="B8" s="22"/>
      <c r="C8" s="23"/>
      <c r="D8" s="30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23</v>
      </c>
      <c r="AL8" s="23"/>
      <c r="AM8" s="23"/>
      <c r="AN8" s="31" t="s">
        <v>24</v>
      </c>
      <c r="AO8" s="23"/>
      <c r="AP8" s="23"/>
      <c r="AQ8" s="23"/>
      <c r="AR8" s="21"/>
      <c r="BE8" s="519"/>
      <c r="BS8" s="18" t="s">
        <v>6</v>
      </c>
    </row>
    <row r="9" spans="1:74" s="1" customFormat="1" ht="14.45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519"/>
      <c r="BS9" s="18" t="s">
        <v>6</v>
      </c>
    </row>
    <row r="10" spans="1:74" s="1" customFormat="1" ht="12" customHeight="1">
      <c r="B10" s="22"/>
      <c r="C10" s="23"/>
      <c r="D10" s="30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26</v>
      </c>
      <c r="AL10" s="23"/>
      <c r="AM10" s="23"/>
      <c r="AN10" s="28" t="s">
        <v>27</v>
      </c>
      <c r="AO10" s="23"/>
      <c r="AP10" s="23"/>
      <c r="AQ10" s="23"/>
      <c r="AR10" s="21"/>
      <c r="BE10" s="519"/>
      <c r="BS10" s="18" t="s">
        <v>6</v>
      </c>
    </row>
    <row r="11" spans="1:74" s="1" customFormat="1" ht="18.399999999999999" customHeight="1">
      <c r="B11" s="22"/>
      <c r="C11" s="23"/>
      <c r="D11" s="23"/>
      <c r="E11" s="28" t="s">
        <v>28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29</v>
      </c>
      <c r="AL11" s="23"/>
      <c r="AM11" s="23"/>
      <c r="AN11" s="28" t="s">
        <v>30</v>
      </c>
      <c r="AO11" s="23"/>
      <c r="AP11" s="23"/>
      <c r="AQ11" s="23"/>
      <c r="AR11" s="21"/>
      <c r="BE11" s="519"/>
      <c r="BS11" s="18" t="s">
        <v>6</v>
      </c>
    </row>
    <row r="12" spans="1:74" s="1" customFormat="1" ht="6.95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519"/>
      <c r="BS12" s="18" t="s">
        <v>6</v>
      </c>
    </row>
    <row r="13" spans="1:74" s="1" customFormat="1" ht="12" customHeight="1">
      <c r="B13" s="22"/>
      <c r="C13" s="23"/>
      <c r="D13" s="30" t="s">
        <v>31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26</v>
      </c>
      <c r="AL13" s="23"/>
      <c r="AM13" s="23"/>
      <c r="AN13" s="32" t="s">
        <v>32</v>
      </c>
      <c r="AO13" s="23"/>
      <c r="AP13" s="23"/>
      <c r="AQ13" s="23"/>
      <c r="AR13" s="21"/>
      <c r="BE13" s="519"/>
      <c r="BS13" s="18" t="s">
        <v>6</v>
      </c>
    </row>
    <row r="14" spans="1:74" ht="12.75">
      <c r="B14" s="22"/>
      <c r="C14" s="23"/>
      <c r="D14" s="23"/>
      <c r="E14" s="524" t="s">
        <v>32</v>
      </c>
      <c r="F14" s="525"/>
      <c r="G14" s="525"/>
      <c r="H14" s="525"/>
      <c r="I14" s="525"/>
      <c r="J14" s="525"/>
      <c r="K14" s="525"/>
      <c r="L14" s="525"/>
      <c r="M14" s="525"/>
      <c r="N14" s="525"/>
      <c r="O14" s="525"/>
      <c r="P14" s="525"/>
      <c r="Q14" s="525"/>
      <c r="R14" s="525"/>
      <c r="S14" s="525"/>
      <c r="T14" s="525"/>
      <c r="U14" s="525"/>
      <c r="V14" s="525"/>
      <c r="W14" s="525"/>
      <c r="X14" s="525"/>
      <c r="Y14" s="525"/>
      <c r="Z14" s="525"/>
      <c r="AA14" s="525"/>
      <c r="AB14" s="525"/>
      <c r="AC14" s="525"/>
      <c r="AD14" s="525"/>
      <c r="AE14" s="525"/>
      <c r="AF14" s="525"/>
      <c r="AG14" s="525"/>
      <c r="AH14" s="525"/>
      <c r="AI14" s="525"/>
      <c r="AJ14" s="525"/>
      <c r="AK14" s="30" t="s">
        <v>29</v>
      </c>
      <c r="AL14" s="23"/>
      <c r="AM14" s="23"/>
      <c r="AN14" s="32" t="s">
        <v>32</v>
      </c>
      <c r="AO14" s="23"/>
      <c r="AP14" s="23"/>
      <c r="AQ14" s="23"/>
      <c r="AR14" s="21"/>
      <c r="BE14" s="519"/>
      <c r="BS14" s="18" t="s">
        <v>6</v>
      </c>
    </row>
    <row r="15" spans="1:74" s="1" customFormat="1" ht="6.95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519"/>
      <c r="BS15" s="18" t="s">
        <v>4</v>
      </c>
    </row>
    <row r="16" spans="1:74" s="1" customFormat="1" ht="12" customHeight="1">
      <c r="B16" s="22"/>
      <c r="C16" s="23"/>
      <c r="D16" s="30" t="s">
        <v>33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26</v>
      </c>
      <c r="AL16" s="23"/>
      <c r="AM16" s="23"/>
      <c r="AN16" s="28" t="s">
        <v>34</v>
      </c>
      <c r="AO16" s="23"/>
      <c r="AP16" s="23"/>
      <c r="AQ16" s="23"/>
      <c r="AR16" s="21"/>
      <c r="BE16" s="519"/>
      <c r="BS16" s="18" t="s">
        <v>4</v>
      </c>
    </row>
    <row r="17" spans="1:71" s="1" customFormat="1" ht="18.399999999999999" customHeight="1">
      <c r="B17" s="22"/>
      <c r="C17" s="23"/>
      <c r="D17" s="23"/>
      <c r="E17" s="28" t="s">
        <v>35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29</v>
      </c>
      <c r="AL17" s="23"/>
      <c r="AM17" s="23"/>
      <c r="AN17" s="28" t="s">
        <v>19</v>
      </c>
      <c r="AO17" s="23"/>
      <c r="AP17" s="23"/>
      <c r="AQ17" s="23"/>
      <c r="AR17" s="21"/>
      <c r="BE17" s="519"/>
      <c r="BS17" s="18" t="s">
        <v>36</v>
      </c>
    </row>
    <row r="18" spans="1:71" s="1" customFormat="1" ht="6.95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519"/>
      <c r="BS18" s="18" t="s">
        <v>6</v>
      </c>
    </row>
    <row r="19" spans="1:71" s="1" customFormat="1" ht="12" customHeight="1">
      <c r="B19" s="22"/>
      <c r="C19" s="23"/>
      <c r="D19" s="30" t="s">
        <v>37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519"/>
      <c r="BS19" s="18" t="s">
        <v>6</v>
      </c>
    </row>
    <row r="20" spans="1:71" s="1" customFormat="1" ht="18.399999999999999" customHeight="1">
      <c r="B20" s="22"/>
      <c r="C20" s="23"/>
      <c r="D20" s="23"/>
      <c r="E20" s="28" t="s">
        <v>38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29</v>
      </c>
      <c r="AL20" s="23"/>
      <c r="AM20" s="23"/>
      <c r="AN20" s="28" t="s">
        <v>19</v>
      </c>
      <c r="AO20" s="23"/>
      <c r="AP20" s="23"/>
      <c r="AQ20" s="23"/>
      <c r="AR20" s="21"/>
      <c r="BE20" s="519"/>
      <c r="BS20" s="18" t="s">
        <v>4</v>
      </c>
    </row>
    <row r="21" spans="1:71" s="1" customFormat="1" ht="6.95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519"/>
    </row>
    <row r="22" spans="1:71" s="1" customFormat="1" ht="12" customHeight="1">
      <c r="B22" s="22"/>
      <c r="C22" s="23"/>
      <c r="D22" s="30" t="s">
        <v>39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519"/>
    </row>
    <row r="23" spans="1:71" s="1" customFormat="1" ht="47.25" customHeight="1">
      <c r="B23" s="22"/>
      <c r="C23" s="23"/>
      <c r="D23" s="23"/>
      <c r="E23" s="526" t="s">
        <v>40</v>
      </c>
      <c r="F23" s="526"/>
      <c r="G23" s="526"/>
      <c r="H23" s="526"/>
      <c r="I23" s="526"/>
      <c r="J23" s="526"/>
      <c r="K23" s="526"/>
      <c r="L23" s="526"/>
      <c r="M23" s="526"/>
      <c r="N23" s="526"/>
      <c r="O23" s="526"/>
      <c r="P23" s="526"/>
      <c r="Q23" s="526"/>
      <c r="R23" s="526"/>
      <c r="S23" s="526"/>
      <c r="T23" s="526"/>
      <c r="U23" s="526"/>
      <c r="V23" s="526"/>
      <c r="W23" s="526"/>
      <c r="X23" s="526"/>
      <c r="Y23" s="526"/>
      <c r="Z23" s="526"/>
      <c r="AA23" s="526"/>
      <c r="AB23" s="526"/>
      <c r="AC23" s="526"/>
      <c r="AD23" s="526"/>
      <c r="AE23" s="526"/>
      <c r="AF23" s="526"/>
      <c r="AG23" s="526"/>
      <c r="AH23" s="526"/>
      <c r="AI23" s="526"/>
      <c r="AJ23" s="526"/>
      <c r="AK23" s="526"/>
      <c r="AL23" s="526"/>
      <c r="AM23" s="526"/>
      <c r="AN23" s="526"/>
      <c r="AO23" s="23"/>
      <c r="AP23" s="23"/>
      <c r="AQ23" s="23"/>
      <c r="AR23" s="21"/>
      <c r="BE23" s="519"/>
    </row>
    <row r="24" spans="1:71" s="1" customFormat="1" ht="6.95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519"/>
    </row>
    <row r="25" spans="1:71" s="1" customFormat="1" ht="6.95" customHeight="1">
      <c r="B25" s="22"/>
      <c r="C25" s="2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3"/>
      <c r="AQ25" s="23"/>
      <c r="AR25" s="21"/>
      <c r="BE25" s="519"/>
    </row>
    <row r="26" spans="1:71" s="2" customFormat="1" ht="25.9" customHeight="1">
      <c r="A26" s="35"/>
      <c r="B26" s="36"/>
      <c r="C26" s="37"/>
      <c r="D26" s="38" t="s">
        <v>41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527">
        <f>ROUND(AG54,2)</f>
        <v>0</v>
      </c>
      <c r="AL26" s="528"/>
      <c r="AM26" s="528"/>
      <c r="AN26" s="528"/>
      <c r="AO26" s="528"/>
      <c r="AP26" s="37"/>
      <c r="AQ26" s="37"/>
      <c r="AR26" s="40"/>
      <c r="BE26" s="519"/>
    </row>
    <row r="27" spans="1:71" s="2" customFormat="1" ht="6.95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0"/>
      <c r="BE27" s="519"/>
    </row>
    <row r="28" spans="1:71" s="2" customFormat="1" ht="12.75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529" t="s">
        <v>42</v>
      </c>
      <c r="M28" s="529"/>
      <c r="N28" s="529"/>
      <c r="O28" s="529"/>
      <c r="P28" s="529"/>
      <c r="Q28" s="37"/>
      <c r="R28" s="37"/>
      <c r="S28" s="37"/>
      <c r="T28" s="37"/>
      <c r="U28" s="37"/>
      <c r="V28" s="37"/>
      <c r="W28" s="529" t="s">
        <v>43</v>
      </c>
      <c r="X28" s="529"/>
      <c r="Y28" s="529"/>
      <c r="Z28" s="529"/>
      <c r="AA28" s="529"/>
      <c r="AB28" s="529"/>
      <c r="AC28" s="529"/>
      <c r="AD28" s="529"/>
      <c r="AE28" s="529"/>
      <c r="AF28" s="37"/>
      <c r="AG28" s="37"/>
      <c r="AH28" s="37"/>
      <c r="AI28" s="37"/>
      <c r="AJ28" s="37"/>
      <c r="AK28" s="529" t="s">
        <v>44</v>
      </c>
      <c r="AL28" s="529"/>
      <c r="AM28" s="529"/>
      <c r="AN28" s="529"/>
      <c r="AO28" s="529"/>
      <c r="AP28" s="37"/>
      <c r="AQ28" s="37"/>
      <c r="AR28" s="40"/>
      <c r="BE28" s="519"/>
    </row>
    <row r="29" spans="1:71" s="3" customFormat="1" ht="14.45" customHeight="1">
      <c r="B29" s="41"/>
      <c r="C29" s="42"/>
      <c r="D29" s="30" t="s">
        <v>45</v>
      </c>
      <c r="E29" s="42"/>
      <c r="F29" s="30" t="s">
        <v>46</v>
      </c>
      <c r="G29" s="42"/>
      <c r="H29" s="42"/>
      <c r="I29" s="42"/>
      <c r="J29" s="42"/>
      <c r="K29" s="42"/>
      <c r="L29" s="511">
        <v>0.21</v>
      </c>
      <c r="M29" s="510"/>
      <c r="N29" s="510"/>
      <c r="O29" s="510"/>
      <c r="P29" s="510"/>
      <c r="Q29" s="42"/>
      <c r="R29" s="42"/>
      <c r="S29" s="42"/>
      <c r="T29" s="42"/>
      <c r="U29" s="42"/>
      <c r="V29" s="42"/>
      <c r="W29" s="509">
        <f>ROUND(AZ54, 2)</f>
        <v>0</v>
      </c>
      <c r="X29" s="510"/>
      <c r="Y29" s="510"/>
      <c r="Z29" s="510"/>
      <c r="AA29" s="510"/>
      <c r="AB29" s="510"/>
      <c r="AC29" s="510"/>
      <c r="AD29" s="510"/>
      <c r="AE29" s="510"/>
      <c r="AF29" s="42"/>
      <c r="AG29" s="42"/>
      <c r="AH29" s="42"/>
      <c r="AI29" s="42"/>
      <c r="AJ29" s="42"/>
      <c r="AK29" s="509">
        <f>ROUND(AV54, 2)</f>
        <v>0</v>
      </c>
      <c r="AL29" s="510"/>
      <c r="AM29" s="510"/>
      <c r="AN29" s="510"/>
      <c r="AO29" s="510"/>
      <c r="AP29" s="42"/>
      <c r="AQ29" s="42"/>
      <c r="AR29" s="43"/>
      <c r="BE29" s="520"/>
    </row>
    <row r="30" spans="1:71" s="3" customFormat="1" ht="14.45" customHeight="1">
      <c r="B30" s="41"/>
      <c r="C30" s="42"/>
      <c r="D30" s="42"/>
      <c r="E30" s="42"/>
      <c r="F30" s="30" t="s">
        <v>47</v>
      </c>
      <c r="G30" s="42"/>
      <c r="H30" s="42"/>
      <c r="I30" s="42"/>
      <c r="J30" s="42"/>
      <c r="K30" s="42"/>
      <c r="L30" s="511">
        <v>0.12</v>
      </c>
      <c r="M30" s="510"/>
      <c r="N30" s="510"/>
      <c r="O30" s="510"/>
      <c r="P30" s="510"/>
      <c r="Q30" s="42"/>
      <c r="R30" s="42"/>
      <c r="S30" s="42"/>
      <c r="T30" s="42"/>
      <c r="U30" s="42"/>
      <c r="V30" s="42"/>
      <c r="W30" s="509">
        <f>ROUND(BA54, 2)</f>
        <v>0</v>
      </c>
      <c r="X30" s="510"/>
      <c r="Y30" s="510"/>
      <c r="Z30" s="510"/>
      <c r="AA30" s="510"/>
      <c r="AB30" s="510"/>
      <c r="AC30" s="510"/>
      <c r="AD30" s="510"/>
      <c r="AE30" s="510"/>
      <c r="AF30" s="42"/>
      <c r="AG30" s="42"/>
      <c r="AH30" s="42"/>
      <c r="AI30" s="42"/>
      <c r="AJ30" s="42"/>
      <c r="AK30" s="509">
        <f>ROUND(AW54, 2)</f>
        <v>0</v>
      </c>
      <c r="AL30" s="510"/>
      <c r="AM30" s="510"/>
      <c r="AN30" s="510"/>
      <c r="AO30" s="510"/>
      <c r="AP30" s="42"/>
      <c r="AQ30" s="42"/>
      <c r="AR30" s="43"/>
      <c r="BE30" s="520"/>
    </row>
    <row r="31" spans="1:71" s="3" customFormat="1" ht="14.45" hidden="1" customHeight="1">
      <c r="B31" s="41"/>
      <c r="C31" s="42"/>
      <c r="D31" s="42"/>
      <c r="E31" s="42"/>
      <c r="F31" s="30" t="s">
        <v>48</v>
      </c>
      <c r="G31" s="42"/>
      <c r="H31" s="42"/>
      <c r="I31" s="42"/>
      <c r="J31" s="42"/>
      <c r="K31" s="42"/>
      <c r="L31" s="511">
        <v>0.21</v>
      </c>
      <c r="M31" s="510"/>
      <c r="N31" s="510"/>
      <c r="O31" s="510"/>
      <c r="P31" s="510"/>
      <c r="Q31" s="42"/>
      <c r="R31" s="42"/>
      <c r="S31" s="42"/>
      <c r="T31" s="42"/>
      <c r="U31" s="42"/>
      <c r="V31" s="42"/>
      <c r="W31" s="509">
        <f>ROUND(BB54, 2)</f>
        <v>0</v>
      </c>
      <c r="X31" s="510"/>
      <c r="Y31" s="510"/>
      <c r="Z31" s="510"/>
      <c r="AA31" s="510"/>
      <c r="AB31" s="510"/>
      <c r="AC31" s="510"/>
      <c r="AD31" s="510"/>
      <c r="AE31" s="510"/>
      <c r="AF31" s="42"/>
      <c r="AG31" s="42"/>
      <c r="AH31" s="42"/>
      <c r="AI31" s="42"/>
      <c r="AJ31" s="42"/>
      <c r="AK31" s="509">
        <v>0</v>
      </c>
      <c r="AL31" s="510"/>
      <c r="AM31" s="510"/>
      <c r="AN31" s="510"/>
      <c r="AO31" s="510"/>
      <c r="AP31" s="42"/>
      <c r="AQ31" s="42"/>
      <c r="AR31" s="43"/>
      <c r="BE31" s="520"/>
    </row>
    <row r="32" spans="1:71" s="3" customFormat="1" ht="14.45" hidden="1" customHeight="1">
      <c r="B32" s="41"/>
      <c r="C32" s="42"/>
      <c r="D32" s="42"/>
      <c r="E32" s="42"/>
      <c r="F32" s="30" t="s">
        <v>49</v>
      </c>
      <c r="G32" s="42"/>
      <c r="H32" s="42"/>
      <c r="I32" s="42"/>
      <c r="J32" s="42"/>
      <c r="K32" s="42"/>
      <c r="L32" s="511">
        <v>0.12</v>
      </c>
      <c r="M32" s="510"/>
      <c r="N32" s="510"/>
      <c r="O32" s="510"/>
      <c r="P32" s="510"/>
      <c r="Q32" s="42"/>
      <c r="R32" s="42"/>
      <c r="S32" s="42"/>
      <c r="T32" s="42"/>
      <c r="U32" s="42"/>
      <c r="V32" s="42"/>
      <c r="W32" s="509">
        <f>ROUND(BC54, 2)</f>
        <v>0</v>
      </c>
      <c r="X32" s="510"/>
      <c r="Y32" s="510"/>
      <c r="Z32" s="510"/>
      <c r="AA32" s="510"/>
      <c r="AB32" s="510"/>
      <c r="AC32" s="510"/>
      <c r="AD32" s="510"/>
      <c r="AE32" s="510"/>
      <c r="AF32" s="42"/>
      <c r="AG32" s="42"/>
      <c r="AH32" s="42"/>
      <c r="AI32" s="42"/>
      <c r="AJ32" s="42"/>
      <c r="AK32" s="509">
        <v>0</v>
      </c>
      <c r="AL32" s="510"/>
      <c r="AM32" s="510"/>
      <c r="AN32" s="510"/>
      <c r="AO32" s="510"/>
      <c r="AP32" s="42"/>
      <c r="AQ32" s="42"/>
      <c r="AR32" s="43"/>
      <c r="BE32" s="520"/>
    </row>
    <row r="33" spans="1:57" s="3" customFormat="1" ht="14.45" hidden="1" customHeight="1">
      <c r="B33" s="41"/>
      <c r="C33" s="42"/>
      <c r="D33" s="42"/>
      <c r="E33" s="42"/>
      <c r="F33" s="30" t="s">
        <v>50</v>
      </c>
      <c r="G33" s="42"/>
      <c r="H33" s="42"/>
      <c r="I33" s="42"/>
      <c r="J33" s="42"/>
      <c r="K33" s="42"/>
      <c r="L33" s="511">
        <v>0</v>
      </c>
      <c r="M33" s="510"/>
      <c r="N33" s="510"/>
      <c r="O33" s="510"/>
      <c r="P33" s="510"/>
      <c r="Q33" s="42"/>
      <c r="R33" s="42"/>
      <c r="S33" s="42"/>
      <c r="T33" s="42"/>
      <c r="U33" s="42"/>
      <c r="V33" s="42"/>
      <c r="W33" s="509">
        <f>ROUND(BD54, 2)</f>
        <v>0</v>
      </c>
      <c r="X33" s="510"/>
      <c r="Y33" s="510"/>
      <c r="Z33" s="510"/>
      <c r="AA33" s="510"/>
      <c r="AB33" s="510"/>
      <c r="AC33" s="510"/>
      <c r="AD33" s="510"/>
      <c r="AE33" s="510"/>
      <c r="AF33" s="42"/>
      <c r="AG33" s="42"/>
      <c r="AH33" s="42"/>
      <c r="AI33" s="42"/>
      <c r="AJ33" s="42"/>
      <c r="AK33" s="509">
        <v>0</v>
      </c>
      <c r="AL33" s="510"/>
      <c r="AM33" s="510"/>
      <c r="AN33" s="510"/>
      <c r="AO33" s="510"/>
      <c r="AP33" s="42"/>
      <c r="AQ33" s="42"/>
      <c r="AR33" s="43"/>
    </row>
    <row r="34" spans="1:57" s="2" customFormat="1" ht="6.95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0"/>
      <c r="BE34" s="35"/>
    </row>
    <row r="35" spans="1:57" s="2" customFormat="1" ht="25.9" customHeight="1">
      <c r="A35" s="35"/>
      <c r="B35" s="36"/>
      <c r="C35" s="44"/>
      <c r="D35" s="45" t="s">
        <v>51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52</v>
      </c>
      <c r="U35" s="46"/>
      <c r="V35" s="46"/>
      <c r="W35" s="46"/>
      <c r="X35" s="515" t="s">
        <v>53</v>
      </c>
      <c r="Y35" s="513"/>
      <c r="Z35" s="513"/>
      <c r="AA35" s="513"/>
      <c r="AB35" s="513"/>
      <c r="AC35" s="46"/>
      <c r="AD35" s="46"/>
      <c r="AE35" s="46"/>
      <c r="AF35" s="46"/>
      <c r="AG35" s="46"/>
      <c r="AH35" s="46"/>
      <c r="AI35" s="46"/>
      <c r="AJ35" s="46"/>
      <c r="AK35" s="512">
        <f>SUM(AK26:AK33)</f>
        <v>0</v>
      </c>
      <c r="AL35" s="513"/>
      <c r="AM35" s="513"/>
      <c r="AN35" s="513"/>
      <c r="AO35" s="514"/>
      <c r="AP35" s="44"/>
      <c r="AQ35" s="44"/>
      <c r="AR35" s="40"/>
      <c r="BE35" s="35"/>
    </row>
    <row r="36" spans="1:57" s="2" customFormat="1" ht="6.95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0"/>
      <c r="BE36" s="35"/>
    </row>
    <row r="37" spans="1:57" s="2" customFormat="1" ht="6.95" customHeight="1">
      <c r="A37" s="35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0"/>
      <c r="BE37" s="35"/>
    </row>
    <row r="41" spans="1:57" s="2" customFormat="1" ht="6.95" customHeight="1">
      <c r="A41" s="35"/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40"/>
      <c r="BE41" s="35"/>
    </row>
    <row r="42" spans="1:57" s="2" customFormat="1" ht="24.95" customHeight="1">
      <c r="A42" s="35"/>
      <c r="B42" s="36"/>
      <c r="C42" s="24" t="s">
        <v>54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0"/>
      <c r="BE42" s="35"/>
    </row>
    <row r="43" spans="1:57" s="2" customFormat="1" ht="6.95" customHeight="1">
      <c r="A43" s="35"/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0"/>
      <c r="BE43" s="35"/>
    </row>
    <row r="44" spans="1:57" s="4" customFormat="1" ht="12" customHeight="1">
      <c r="B44" s="52"/>
      <c r="C44" s="30" t="s">
        <v>13</v>
      </c>
      <c r="D44" s="53"/>
      <c r="E44" s="53"/>
      <c r="F44" s="53"/>
      <c r="G44" s="53"/>
      <c r="H44" s="53"/>
      <c r="I44" s="53"/>
      <c r="J44" s="53"/>
      <c r="K44" s="53"/>
      <c r="L44" s="53" t="str">
        <f>K5</f>
        <v>25_11_01</v>
      </c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4"/>
    </row>
    <row r="45" spans="1:57" s="5" customFormat="1" ht="36.950000000000003" customHeight="1">
      <c r="B45" s="55"/>
      <c r="C45" s="56" t="s">
        <v>16</v>
      </c>
      <c r="D45" s="57"/>
      <c r="E45" s="57"/>
      <c r="F45" s="57"/>
      <c r="G45" s="57"/>
      <c r="H45" s="57"/>
      <c r="I45" s="57"/>
      <c r="J45" s="57"/>
      <c r="K45" s="57"/>
      <c r="L45" s="530" t="str">
        <f>K6</f>
        <v>Zliv - Obnova kanalizace v ulici Jáchymovská</v>
      </c>
      <c r="M45" s="531"/>
      <c r="N45" s="531"/>
      <c r="O45" s="531"/>
      <c r="P45" s="531"/>
      <c r="Q45" s="531"/>
      <c r="R45" s="531"/>
      <c r="S45" s="531"/>
      <c r="T45" s="531"/>
      <c r="U45" s="531"/>
      <c r="V45" s="531"/>
      <c r="W45" s="531"/>
      <c r="X45" s="531"/>
      <c r="Y45" s="531"/>
      <c r="Z45" s="531"/>
      <c r="AA45" s="531"/>
      <c r="AB45" s="531"/>
      <c r="AC45" s="531"/>
      <c r="AD45" s="531"/>
      <c r="AE45" s="531"/>
      <c r="AF45" s="531"/>
      <c r="AG45" s="531"/>
      <c r="AH45" s="531"/>
      <c r="AI45" s="531"/>
      <c r="AJ45" s="531"/>
      <c r="AK45" s="531"/>
      <c r="AL45" s="531"/>
      <c r="AM45" s="531"/>
      <c r="AN45" s="531"/>
      <c r="AO45" s="531"/>
      <c r="AP45" s="57"/>
      <c r="AQ45" s="57"/>
      <c r="AR45" s="58"/>
    </row>
    <row r="46" spans="1:57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40"/>
      <c r="BE46" s="35"/>
    </row>
    <row r="47" spans="1:57" s="2" customFormat="1" ht="12" customHeight="1">
      <c r="A47" s="35"/>
      <c r="B47" s="36"/>
      <c r="C47" s="30" t="s">
        <v>21</v>
      </c>
      <c r="D47" s="37"/>
      <c r="E47" s="37"/>
      <c r="F47" s="37"/>
      <c r="G47" s="37"/>
      <c r="H47" s="37"/>
      <c r="I47" s="37"/>
      <c r="J47" s="37"/>
      <c r="K47" s="37"/>
      <c r="L47" s="59" t="str">
        <f>IF(K8="","",K8)</f>
        <v>Zliv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0" t="s">
        <v>23</v>
      </c>
      <c r="AJ47" s="37"/>
      <c r="AK47" s="37"/>
      <c r="AL47" s="37"/>
      <c r="AM47" s="507" t="str">
        <f>IF(AN8= "","",AN8)</f>
        <v>25. 9. 2025</v>
      </c>
      <c r="AN47" s="507"/>
      <c r="AO47" s="37"/>
      <c r="AP47" s="37"/>
      <c r="AQ47" s="37"/>
      <c r="AR47" s="40"/>
      <c r="BE47" s="35"/>
    </row>
    <row r="48" spans="1:57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40"/>
      <c r="BE48" s="35"/>
    </row>
    <row r="49" spans="1:91" s="2" customFormat="1" ht="15.2" customHeight="1">
      <c r="A49" s="35"/>
      <c r="B49" s="36"/>
      <c r="C49" s="30" t="s">
        <v>25</v>
      </c>
      <c r="D49" s="37"/>
      <c r="E49" s="37"/>
      <c r="F49" s="37"/>
      <c r="G49" s="37"/>
      <c r="H49" s="37"/>
      <c r="I49" s="37"/>
      <c r="J49" s="37"/>
      <c r="K49" s="37"/>
      <c r="L49" s="53" t="str">
        <f>IF(E11= "","",E11)</f>
        <v>Město Zliv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0" t="s">
        <v>33</v>
      </c>
      <c r="AJ49" s="37"/>
      <c r="AK49" s="37"/>
      <c r="AL49" s="37"/>
      <c r="AM49" s="505" t="str">
        <f>IF(E17="","",E17)</f>
        <v>Ing. Jaroslav Žáček Ph.D.</v>
      </c>
      <c r="AN49" s="506"/>
      <c r="AO49" s="506"/>
      <c r="AP49" s="506"/>
      <c r="AQ49" s="37"/>
      <c r="AR49" s="40"/>
      <c r="AS49" s="492" t="s">
        <v>55</v>
      </c>
      <c r="AT49" s="493"/>
      <c r="AU49" s="61"/>
      <c r="AV49" s="61"/>
      <c r="AW49" s="61"/>
      <c r="AX49" s="61"/>
      <c r="AY49" s="61"/>
      <c r="AZ49" s="61"/>
      <c r="BA49" s="61"/>
      <c r="BB49" s="61"/>
      <c r="BC49" s="61"/>
      <c r="BD49" s="62"/>
      <c r="BE49" s="35"/>
    </row>
    <row r="50" spans="1:91" s="2" customFormat="1" ht="15.2" customHeight="1">
      <c r="A50" s="35"/>
      <c r="B50" s="36"/>
      <c r="C50" s="30" t="s">
        <v>31</v>
      </c>
      <c r="D50" s="37"/>
      <c r="E50" s="37"/>
      <c r="F50" s="37"/>
      <c r="G50" s="37"/>
      <c r="H50" s="37"/>
      <c r="I50" s="37"/>
      <c r="J50" s="37"/>
      <c r="K50" s="37"/>
      <c r="L50" s="53" t="str">
        <f>IF(E14= "Vyplň údaj","",E14)</f>
        <v/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0" t="s">
        <v>37</v>
      </c>
      <c r="AJ50" s="37"/>
      <c r="AK50" s="37"/>
      <c r="AL50" s="37"/>
      <c r="AM50" s="505" t="str">
        <f>IF(E20="","",E20)</f>
        <v xml:space="preserve"> </v>
      </c>
      <c r="AN50" s="506"/>
      <c r="AO50" s="506"/>
      <c r="AP50" s="506"/>
      <c r="AQ50" s="37"/>
      <c r="AR50" s="40"/>
      <c r="AS50" s="494"/>
      <c r="AT50" s="495"/>
      <c r="AU50" s="63"/>
      <c r="AV50" s="63"/>
      <c r="AW50" s="63"/>
      <c r="AX50" s="63"/>
      <c r="AY50" s="63"/>
      <c r="AZ50" s="63"/>
      <c r="BA50" s="63"/>
      <c r="BB50" s="63"/>
      <c r="BC50" s="63"/>
      <c r="BD50" s="64"/>
      <c r="BE50" s="35"/>
    </row>
    <row r="51" spans="1:91" s="2" customFormat="1" ht="10.9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40"/>
      <c r="AS51" s="496"/>
      <c r="AT51" s="497"/>
      <c r="AU51" s="65"/>
      <c r="AV51" s="65"/>
      <c r="AW51" s="65"/>
      <c r="AX51" s="65"/>
      <c r="AY51" s="65"/>
      <c r="AZ51" s="65"/>
      <c r="BA51" s="65"/>
      <c r="BB51" s="65"/>
      <c r="BC51" s="65"/>
      <c r="BD51" s="66"/>
      <c r="BE51" s="35"/>
    </row>
    <row r="52" spans="1:91" s="2" customFormat="1" ht="29.25" customHeight="1">
      <c r="A52" s="35"/>
      <c r="B52" s="36"/>
      <c r="C52" s="533" t="s">
        <v>56</v>
      </c>
      <c r="D52" s="503"/>
      <c r="E52" s="503"/>
      <c r="F52" s="503"/>
      <c r="G52" s="503"/>
      <c r="H52" s="67"/>
      <c r="I52" s="508" t="s">
        <v>57</v>
      </c>
      <c r="J52" s="503"/>
      <c r="K52" s="503"/>
      <c r="L52" s="503"/>
      <c r="M52" s="503"/>
      <c r="N52" s="503"/>
      <c r="O52" s="503"/>
      <c r="P52" s="503"/>
      <c r="Q52" s="503"/>
      <c r="R52" s="503"/>
      <c r="S52" s="503"/>
      <c r="T52" s="503"/>
      <c r="U52" s="503"/>
      <c r="V52" s="503"/>
      <c r="W52" s="503"/>
      <c r="X52" s="503"/>
      <c r="Y52" s="503"/>
      <c r="Z52" s="503"/>
      <c r="AA52" s="503"/>
      <c r="AB52" s="503"/>
      <c r="AC52" s="503"/>
      <c r="AD52" s="503"/>
      <c r="AE52" s="503"/>
      <c r="AF52" s="503"/>
      <c r="AG52" s="502" t="s">
        <v>58</v>
      </c>
      <c r="AH52" s="503"/>
      <c r="AI52" s="503"/>
      <c r="AJ52" s="503"/>
      <c r="AK52" s="503"/>
      <c r="AL52" s="503"/>
      <c r="AM52" s="503"/>
      <c r="AN52" s="508" t="s">
        <v>59</v>
      </c>
      <c r="AO52" s="503"/>
      <c r="AP52" s="503"/>
      <c r="AQ52" s="68" t="s">
        <v>60</v>
      </c>
      <c r="AR52" s="40"/>
      <c r="AS52" s="69" t="s">
        <v>61</v>
      </c>
      <c r="AT52" s="70" t="s">
        <v>62</v>
      </c>
      <c r="AU52" s="70" t="s">
        <v>63</v>
      </c>
      <c r="AV52" s="70" t="s">
        <v>64</v>
      </c>
      <c r="AW52" s="70" t="s">
        <v>65</v>
      </c>
      <c r="AX52" s="70" t="s">
        <v>66</v>
      </c>
      <c r="AY52" s="70" t="s">
        <v>67</v>
      </c>
      <c r="AZ52" s="70" t="s">
        <v>68</v>
      </c>
      <c r="BA52" s="70" t="s">
        <v>69</v>
      </c>
      <c r="BB52" s="70" t="s">
        <v>70</v>
      </c>
      <c r="BC52" s="70" t="s">
        <v>71</v>
      </c>
      <c r="BD52" s="71" t="s">
        <v>72</v>
      </c>
      <c r="BE52" s="35"/>
    </row>
    <row r="53" spans="1:91" s="2" customFormat="1" ht="10.9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40"/>
      <c r="AS53" s="72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4"/>
      <c r="BE53" s="35"/>
    </row>
    <row r="54" spans="1:91" s="6" customFormat="1" ht="32.450000000000003" customHeight="1">
      <c r="B54" s="75"/>
      <c r="C54" s="76" t="s">
        <v>73</v>
      </c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517">
        <f>ROUND(AG55+AG56+SUM(AG64:AG66),2)</f>
        <v>0</v>
      </c>
      <c r="AH54" s="517"/>
      <c r="AI54" s="517"/>
      <c r="AJ54" s="517"/>
      <c r="AK54" s="517"/>
      <c r="AL54" s="517"/>
      <c r="AM54" s="517"/>
      <c r="AN54" s="491">
        <f t="shared" ref="AN54:AN70" si="0">SUM(AG54,AT54)</f>
        <v>0</v>
      </c>
      <c r="AO54" s="491"/>
      <c r="AP54" s="491"/>
      <c r="AQ54" s="79" t="s">
        <v>19</v>
      </c>
      <c r="AR54" s="80"/>
      <c r="AS54" s="81">
        <f>ROUND(AS55+AS56+SUM(AS64:AS66),2)</f>
        <v>0</v>
      </c>
      <c r="AT54" s="82">
        <f t="shared" ref="AT54:AT70" si="1">ROUND(SUM(AV54:AW54),2)</f>
        <v>0</v>
      </c>
      <c r="AU54" s="83">
        <f>ROUND(AU55+AU56+SUM(AU64:AU66),5)</f>
        <v>0</v>
      </c>
      <c r="AV54" s="82">
        <f>ROUND(AZ54*L29,2)</f>
        <v>0</v>
      </c>
      <c r="AW54" s="82">
        <f>ROUND(BA54*L30,2)</f>
        <v>0</v>
      </c>
      <c r="AX54" s="82">
        <f>ROUND(BB54*L29,2)</f>
        <v>0</v>
      </c>
      <c r="AY54" s="82">
        <f>ROUND(BC54*L30,2)</f>
        <v>0</v>
      </c>
      <c r="AZ54" s="82">
        <f>ROUND(AZ55+AZ56+SUM(AZ64:AZ66),2)</f>
        <v>0</v>
      </c>
      <c r="BA54" s="82">
        <f>ROUND(BA55+BA56+SUM(BA64:BA66),2)</f>
        <v>0</v>
      </c>
      <c r="BB54" s="82">
        <f>ROUND(BB55+BB56+SUM(BB64:BB66),2)</f>
        <v>0</v>
      </c>
      <c r="BC54" s="82">
        <f>ROUND(BC55+BC56+SUM(BC64:BC66),2)</f>
        <v>0</v>
      </c>
      <c r="BD54" s="84">
        <f>ROUND(BD55+BD56+SUM(BD64:BD66),2)</f>
        <v>0</v>
      </c>
      <c r="BS54" s="85" t="s">
        <v>74</v>
      </c>
      <c r="BT54" s="85" t="s">
        <v>75</v>
      </c>
      <c r="BU54" s="86" t="s">
        <v>76</v>
      </c>
      <c r="BV54" s="85" t="s">
        <v>77</v>
      </c>
      <c r="BW54" s="85" t="s">
        <v>5</v>
      </c>
      <c r="BX54" s="85" t="s">
        <v>78</v>
      </c>
      <c r="CL54" s="85" t="s">
        <v>19</v>
      </c>
    </row>
    <row r="55" spans="1:91" s="7" customFormat="1" ht="24.75" customHeight="1">
      <c r="A55" s="87" t="s">
        <v>79</v>
      </c>
      <c r="B55" s="88"/>
      <c r="C55" s="89"/>
      <c r="D55" s="532" t="s">
        <v>80</v>
      </c>
      <c r="E55" s="532"/>
      <c r="F55" s="532"/>
      <c r="G55" s="532"/>
      <c r="H55" s="532"/>
      <c r="I55" s="90"/>
      <c r="J55" s="532" t="s">
        <v>81</v>
      </c>
      <c r="K55" s="532"/>
      <c r="L55" s="532"/>
      <c r="M55" s="532"/>
      <c r="N55" s="532"/>
      <c r="O55" s="532"/>
      <c r="P55" s="532"/>
      <c r="Q55" s="532"/>
      <c r="R55" s="532"/>
      <c r="S55" s="532"/>
      <c r="T55" s="532"/>
      <c r="U55" s="532"/>
      <c r="V55" s="532"/>
      <c r="W55" s="532"/>
      <c r="X55" s="532"/>
      <c r="Y55" s="532"/>
      <c r="Z55" s="532"/>
      <c r="AA55" s="532"/>
      <c r="AB55" s="532"/>
      <c r="AC55" s="532"/>
      <c r="AD55" s="532"/>
      <c r="AE55" s="532"/>
      <c r="AF55" s="532"/>
      <c r="AG55" s="498">
        <f>'25_11_01_00 - Vedlejší ro...'!J30</f>
        <v>0</v>
      </c>
      <c r="AH55" s="499"/>
      <c r="AI55" s="499"/>
      <c r="AJ55" s="499"/>
      <c r="AK55" s="499"/>
      <c r="AL55" s="499"/>
      <c r="AM55" s="499"/>
      <c r="AN55" s="498">
        <f t="shared" si="0"/>
        <v>0</v>
      </c>
      <c r="AO55" s="499"/>
      <c r="AP55" s="499"/>
      <c r="AQ55" s="91" t="s">
        <v>82</v>
      </c>
      <c r="AR55" s="92"/>
      <c r="AS55" s="93">
        <v>0</v>
      </c>
      <c r="AT55" s="94">
        <f t="shared" si="1"/>
        <v>0</v>
      </c>
      <c r="AU55" s="95">
        <f>'25_11_01_00 - Vedlejší ro...'!P84</f>
        <v>0</v>
      </c>
      <c r="AV55" s="94">
        <f>'25_11_01_00 - Vedlejší ro...'!J33</f>
        <v>0</v>
      </c>
      <c r="AW55" s="94">
        <f>'25_11_01_00 - Vedlejší ro...'!J34</f>
        <v>0</v>
      </c>
      <c r="AX55" s="94">
        <f>'25_11_01_00 - Vedlejší ro...'!J35</f>
        <v>0</v>
      </c>
      <c r="AY55" s="94">
        <f>'25_11_01_00 - Vedlejší ro...'!J36</f>
        <v>0</v>
      </c>
      <c r="AZ55" s="94">
        <f>'25_11_01_00 - Vedlejší ro...'!F33</f>
        <v>0</v>
      </c>
      <c r="BA55" s="94">
        <f>'25_11_01_00 - Vedlejší ro...'!F34</f>
        <v>0</v>
      </c>
      <c r="BB55" s="94">
        <f>'25_11_01_00 - Vedlejší ro...'!F35</f>
        <v>0</v>
      </c>
      <c r="BC55" s="94">
        <f>'25_11_01_00 - Vedlejší ro...'!F36</f>
        <v>0</v>
      </c>
      <c r="BD55" s="96">
        <f>'25_11_01_00 - Vedlejší ro...'!F37</f>
        <v>0</v>
      </c>
      <c r="BT55" s="97" t="s">
        <v>83</v>
      </c>
      <c r="BV55" s="97" t="s">
        <v>77</v>
      </c>
      <c r="BW55" s="97" t="s">
        <v>84</v>
      </c>
      <c r="BX55" s="97" t="s">
        <v>5</v>
      </c>
      <c r="CL55" s="97" t="s">
        <v>19</v>
      </c>
      <c r="CM55" s="97" t="s">
        <v>85</v>
      </c>
    </row>
    <row r="56" spans="1:91" s="7" customFormat="1" ht="24.75" customHeight="1">
      <c r="B56" s="88"/>
      <c r="C56" s="89"/>
      <c r="D56" s="532" t="s">
        <v>86</v>
      </c>
      <c r="E56" s="532"/>
      <c r="F56" s="532"/>
      <c r="G56" s="532"/>
      <c r="H56" s="532"/>
      <c r="I56" s="90"/>
      <c r="J56" s="532" t="s">
        <v>87</v>
      </c>
      <c r="K56" s="532"/>
      <c r="L56" s="532"/>
      <c r="M56" s="532"/>
      <c r="N56" s="532"/>
      <c r="O56" s="532"/>
      <c r="P56" s="532"/>
      <c r="Q56" s="532"/>
      <c r="R56" s="532"/>
      <c r="S56" s="532"/>
      <c r="T56" s="532"/>
      <c r="U56" s="532"/>
      <c r="V56" s="532"/>
      <c r="W56" s="532"/>
      <c r="X56" s="532"/>
      <c r="Y56" s="532"/>
      <c r="Z56" s="532"/>
      <c r="AA56" s="532"/>
      <c r="AB56" s="532"/>
      <c r="AC56" s="532"/>
      <c r="AD56" s="532"/>
      <c r="AE56" s="532"/>
      <c r="AF56" s="532"/>
      <c r="AG56" s="500">
        <f>ROUND(AG57+SUM(AG61:AG63),2)</f>
        <v>0</v>
      </c>
      <c r="AH56" s="499"/>
      <c r="AI56" s="499"/>
      <c r="AJ56" s="499"/>
      <c r="AK56" s="499"/>
      <c r="AL56" s="499"/>
      <c r="AM56" s="499"/>
      <c r="AN56" s="498">
        <f t="shared" si="0"/>
        <v>0</v>
      </c>
      <c r="AO56" s="499"/>
      <c r="AP56" s="499"/>
      <c r="AQ56" s="91" t="s">
        <v>82</v>
      </c>
      <c r="AR56" s="92"/>
      <c r="AS56" s="93">
        <f>ROUND(AS57+SUM(AS61:AS63),2)</f>
        <v>0</v>
      </c>
      <c r="AT56" s="94">
        <f t="shared" si="1"/>
        <v>0</v>
      </c>
      <c r="AU56" s="95">
        <f>ROUND(AU57+SUM(AU61:AU63),5)</f>
        <v>0</v>
      </c>
      <c r="AV56" s="94">
        <f>ROUND(AZ56*L29,2)</f>
        <v>0</v>
      </c>
      <c r="AW56" s="94">
        <f>ROUND(BA56*L30,2)</f>
        <v>0</v>
      </c>
      <c r="AX56" s="94">
        <f>ROUND(BB56*L29,2)</f>
        <v>0</v>
      </c>
      <c r="AY56" s="94">
        <f>ROUND(BC56*L30,2)</f>
        <v>0</v>
      </c>
      <c r="AZ56" s="94">
        <f>ROUND(AZ57+SUM(AZ61:AZ63),2)</f>
        <v>0</v>
      </c>
      <c r="BA56" s="94">
        <f>ROUND(BA57+SUM(BA61:BA63),2)</f>
        <v>0</v>
      </c>
      <c r="BB56" s="94">
        <f>ROUND(BB57+SUM(BB61:BB63),2)</f>
        <v>0</v>
      </c>
      <c r="BC56" s="94">
        <f>ROUND(BC57+SUM(BC61:BC63),2)</f>
        <v>0</v>
      </c>
      <c r="BD56" s="96">
        <f>ROUND(BD57+SUM(BD61:BD63),2)</f>
        <v>0</v>
      </c>
      <c r="BS56" s="97" t="s">
        <v>74</v>
      </c>
      <c r="BT56" s="97" t="s">
        <v>83</v>
      </c>
      <c r="BU56" s="97" t="s">
        <v>76</v>
      </c>
      <c r="BV56" s="97" t="s">
        <v>77</v>
      </c>
      <c r="BW56" s="97" t="s">
        <v>88</v>
      </c>
      <c r="BX56" s="97" t="s">
        <v>5</v>
      </c>
      <c r="CL56" s="97" t="s">
        <v>19</v>
      </c>
      <c r="CM56" s="97" t="s">
        <v>85</v>
      </c>
    </row>
    <row r="57" spans="1:91" s="4" customFormat="1" ht="23.25" customHeight="1">
      <c r="B57" s="52"/>
      <c r="C57" s="98"/>
      <c r="D57" s="98"/>
      <c r="E57" s="516" t="s">
        <v>89</v>
      </c>
      <c r="F57" s="516"/>
      <c r="G57" s="516"/>
      <c r="H57" s="516"/>
      <c r="I57" s="516"/>
      <c r="J57" s="98"/>
      <c r="K57" s="516" t="s">
        <v>90</v>
      </c>
      <c r="L57" s="516"/>
      <c r="M57" s="516"/>
      <c r="N57" s="516"/>
      <c r="O57" s="516"/>
      <c r="P57" s="516"/>
      <c r="Q57" s="516"/>
      <c r="R57" s="516"/>
      <c r="S57" s="516"/>
      <c r="T57" s="516"/>
      <c r="U57" s="516"/>
      <c r="V57" s="516"/>
      <c r="W57" s="516"/>
      <c r="X57" s="516"/>
      <c r="Y57" s="516"/>
      <c r="Z57" s="516"/>
      <c r="AA57" s="516"/>
      <c r="AB57" s="516"/>
      <c r="AC57" s="516"/>
      <c r="AD57" s="516"/>
      <c r="AE57" s="516"/>
      <c r="AF57" s="516"/>
      <c r="AG57" s="504">
        <f>ROUND(SUM(AG58:AG60),2)</f>
        <v>0</v>
      </c>
      <c r="AH57" s="490"/>
      <c r="AI57" s="490"/>
      <c r="AJ57" s="490"/>
      <c r="AK57" s="490"/>
      <c r="AL57" s="490"/>
      <c r="AM57" s="490"/>
      <c r="AN57" s="489">
        <f t="shared" si="0"/>
        <v>0</v>
      </c>
      <c r="AO57" s="490"/>
      <c r="AP57" s="490"/>
      <c r="AQ57" s="99" t="s">
        <v>91</v>
      </c>
      <c r="AR57" s="54"/>
      <c r="AS57" s="100">
        <f>ROUND(SUM(AS58:AS60),2)</f>
        <v>0</v>
      </c>
      <c r="AT57" s="101">
        <f t="shared" si="1"/>
        <v>0</v>
      </c>
      <c r="AU57" s="102">
        <f>ROUND(SUM(AU58:AU60),5)</f>
        <v>0</v>
      </c>
      <c r="AV57" s="101">
        <f>ROUND(AZ57*L29,2)</f>
        <v>0</v>
      </c>
      <c r="AW57" s="101">
        <f>ROUND(BA57*L30,2)</f>
        <v>0</v>
      </c>
      <c r="AX57" s="101">
        <f>ROUND(BB57*L29,2)</f>
        <v>0</v>
      </c>
      <c r="AY57" s="101">
        <f>ROUND(BC57*L30,2)</f>
        <v>0</v>
      </c>
      <c r="AZ57" s="101">
        <f>ROUND(SUM(AZ58:AZ60),2)</f>
        <v>0</v>
      </c>
      <c r="BA57" s="101">
        <f>ROUND(SUM(BA58:BA60),2)</f>
        <v>0</v>
      </c>
      <c r="BB57" s="101">
        <f>ROUND(SUM(BB58:BB60),2)</f>
        <v>0</v>
      </c>
      <c r="BC57" s="101">
        <f>ROUND(SUM(BC58:BC60),2)</f>
        <v>0</v>
      </c>
      <c r="BD57" s="103">
        <f>ROUND(SUM(BD58:BD60),2)</f>
        <v>0</v>
      </c>
      <c r="BS57" s="104" t="s">
        <v>74</v>
      </c>
      <c r="BT57" s="104" t="s">
        <v>85</v>
      </c>
      <c r="BU57" s="104" t="s">
        <v>76</v>
      </c>
      <c r="BV57" s="104" t="s">
        <v>77</v>
      </c>
      <c r="BW57" s="104" t="s">
        <v>92</v>
      </c>
      <c r="BX57" s="104" t="s">
        <v>88</v>
      </c>
      <c r="CL57" s="104" t="s">
        <v>19</v>
      </c>
    </row>
    <row r="58" spans="1:91" s="4" customFormat="1" ht="23.25" customHeight="1">
      <c r="A58" s="87" t="s">
        <v>79</v>
      </c>
      <c r="B58" s="52"/>
      <c r="C58" s="98"/>
      <c r="D58" s="98"/>
      <c r="E58" s="98"/>
      <c r="F58" s="516" t="s">
        <v>93</v>
      </c>
      <c r="G58" s="516"/>
      <c r="H58" s="516"/>
      <c r="I58" s="516"/>
      <c r="J58" s="516"/>
      <c r="K58" s="98"/>
      <c r="L58" s="516" t="s">
        <v>94</v>
      </c>
      <c r="M58" s="516"/>
      <c r="N58" s="516"/>
      <c r="O58" s="516"/>
      <c r="P58" s="516"/>
      <c r="Q58" s="516"/>
      <c r="R58" s="516"/>
      <c r="S58" s="516"/>
      <c r="T58" s="516"/>
      <c r="U58" s="516"/>
      <c r="V58" s="516"/>
      <c r="W58" s="516"/>
      <c r="X58" s="516"/>
      <c r="Y58" s="516"/>
      <c r="Z58" s="516"/>
      <c r="AA58" s="516"/>
      <c r="AB58" s="516"/>
      <c r="AC58" s="516"/>
      <c r="AD58" s="516"/>
      <c r="AE58" s="516"/>
      <c r="AF58" s="516"/>
      <c r="AG58" s="489">
        <f>'25_11_01_01.1.1 - Jednotn...'!J34</f>
        <v>0</v>
      </c>
      <c r="AH58" s="490"/>
      <c r="AI58" s="490"/>
      <c r="AJ58" s="490"/>
      <c r="AK58" s="490"/>
      <c r="AL58" s="490"/>
      <c r="AM58" s="490"/>
      <c r="AN58" s="489">
        <f t="shared" si="0"/>
        <v>0</v>
      </c>
      <c r="AO58" s="490"/>
      <c r="AP58" s="490"/>
      <c r="AQ58" s="99" t="s">
        <v>91</v>
      </c>
      <c r="AR58" s="54"/>
      <c r="AS58" s="100">
        <v>0</v>
      </c>
      <c r="AT58" s="101">
        <f t="shared" si="1"/>
        <v>0</v>
      </c>
      <c r="AU58" s="102">
        <f>'25_11_01_01.1.1 - Jednotn...'!P101</f>
        <v>0</v>
      </c>
      <c r="AV58" s="101">
        <f>'25_11_01_01.1.1 - Jednotn...'!J37</f>
        <v>0</v>
      </c>
      <c r="AW58" s="101">
        <f>'25_11_01_01.1.1 - Jednotn...'!J38</f>
        <v>0</v>
      </c>
      <c r="AX58" s="101">
        <f>'25_11_01_01.1.1 - Jednotn...'!J39</f>
        <v>0</v>
      </c>
      <c r="AY58" s="101">
        <f>'25_11_01_01.1.1 - Jednotn...'!J40</f>
        <v>0</v>
      </c>
      <c r="AZ58" s="101">
        <f>'25_11_01_01.1.1 - Jednotn...'!F37</f>
        <v>0</v>
      </c>
      <c r="BA58" s="101">
        <f>'25_11_01_01.1.1 - Jednotn...'!F38</f>
        <v>0</v>
      </c>
      <c r="BB58" s="101">
        <f>'25_11_01_01.1.1 - Jednotn...'!F39</f>
        <v>0</v>
      </c>
      <c r="BC58" s="101">
        <f>'25_11_01_01.1.1 - Jednotn...'!F40</f>
        <v>0</v>
      </c>
      <c r="BD58" s="103">
        <f>'25_11_01_01.1.1 - Jednotn...'!F41</f>
        <v>0</v>
      </c>
      <c r="BT58" s="104" t="s">
        <v>95</v>
      </c>
      <c r="BV58" s="104" t="s">
        <v>77</v>
      </c>
      <c r="BW58" s="104" t="s">
        <v>96</v>
      </c>
      <c r="BX58" s="104" t="s">
        <v>92</v>
      </c>
      <c r="CL58" s="104" t="s">
        <v>19</v>
      </c>
    </row>
    <row r="59" spans="1:91" s="4" customFormat="1" ht="23.25" customHeight="1">
      <c r="A59" s="87" t="s">
        <v>79</v>
      </c>
      <c r="B59" s="52"/>
      <c r="C59" s="98"/>
      <c r="D59" s="98"/>
      <c r="E59" s="98"/>
      <c r="F59" s="516" t="s">
        <v>97</v>
      </c>
      <c r="G59" s="516"/>
      <c r="H59" s="516"/>
      <c r="I59" s="516"/>
      <c r="J59" s="516"/>
      <c r="K59" s="98"/>
      <c r="L59" s="516" t="s">
        <v>98</v>
      </c>
      <c r="M59" s="516"/>
      <c r="N59" s="516"/>
      <c r="O59" s="516"/>
      <c r="P59" s="516"/>
      <c r="Q59" s="516"/>
      <c r="R59" s="516"/>
      <c r="S59" s="516"/>
      <c r="T59" s="516"/>
      <c r="U59" s="516"/>
      <c r="V59" s="516"/>
      <c r="W59" s="516"/>
      <c r="X59" s="516"/>
      <c r="Y59" s="516"/>
      <c r="Z59" s="516"/>
      <c r="AA59" s="516"/>
      <c r="AB59" s="516"/>
      <c r="AC59" s="516"/>
      <c r="AD59" s="516"/>
      <c r="AE59" s="516"/>
      <c r="AF59" s="516"/>
      <c r="AG59" s="489">
        <f>'25_11_01_01.1.2 - Jednotn...'!J34</f>
        <v>0</v>
      </c>
      <c r="AH59" s="490"/>
      <c r="AI59" s="490"/>
      <c r="AJ59" s="490"/>
      <c r="AK59" s="490"/>
      <c r="AL59" s="490"/>
      <c r="AM59" s="490"/>
      <c r="AN59" s="489">
        <f t="shared" si="0"/>
        <v>0</v>
      </c>
      <c r="AO59" s="490"/>
      <c r="AP59" s="490"/>
      <c r="AQ59" s="99" t="s">
        <v>91</v>
      </c>
      <c r="AR59" s="54"/>
      <c r="AS59" s="100">
        <v>0</v>
      </c>
      <c r="AT59" s="101">
        <f t="shared" si="1"/>
        <v>0</v>
      </c>
      <c r="AU59" s="102">
        <f>'25_11_01_01.1.2 - Jednotn...'!P101</f>
        <v>0</v>
      </c>
      <c r="AV59" s="101">
        <f>'25_11_01_01.1.2 - Jednotn...'!J37</f>
        <v>0</v>
      </c>
      <c r="AW59" s="101">
        <f>'25_11_01_01.1.2 - Jednotn...'!J38</f>
        <v>0</v>
      </c>
      <c r="AX59" s="101">
        <f>'25_11_01_01.1.2 - Jednotn...'!J39</f>
        <v>0</v>
      </c>
      <c r="AY59" s="101">
        <f>'25_11_01_01.1.2 - Jednotn...'!J40</f>
        <v>0</v>
      </c>
      <c r="AZ59" s="101">
        <f>'25_11_01_01.1.2 - Jednotn...'!F37</f>
        <v>0</v>
      </c>
      <c r="BA59" s="101">
        <f>'25_11_01_01.1.2 - Jednotn...'!F38</f>
        <v>0</v>
      </c>
      <c r="BB59" s="101">
        <f>'25_11_01_01.1.2 - Jednotn...'!F39</f>
        <v>0</v>
      </c>
      <c r="BC59" s="101">
        <f>'25_11_01_01.1.2 - Jednotn...'!F40</f>
        <v>0</v>
      </c>
      <c r="BD59" s="103">
        <f>'25_11_01_01.1.2 - Jednotn...'!F41</f>
        <v>0</v>
      </c>
      <c r="BT59" s="104" t="s">
        <v>95</v>
      </c>
      <c r="BV59" s="104" t="s">
        <v>77</v>
      </c>
      <c r="BW59" s="104" t="s">
        <v>99</v>
      </c>
      <c r="BX59" s="104" t="s">
        <v>92</v>
      </c>
      <c r="CL59" s="104" t="s">
        <v>19</v>
      </c>
    </row>
    <row r="60" spans="1:91" s="4" customFormat="1" ht="23.25" customHeight="1">
      <c r="A60" s="87" t="s">
        <v>79</v>
      </c>
      <c r="B60" s="52"/>
      <c r="C60" s="98"/>
      <c r="D60" s="98"/>
      <c r="E60" s="98"/>
      <c r="F60" s="516" t="s">
        <v>100</v>
      </c>
      <c r="G60" s="516"/>
      <c r="H60" s="516"/>
      <c r="I60" s="516"/>
      <c r="J60" s="516"/>
      <c r="K60" s="98"/>
      <c r="L60" s="516" t="s">
        <v>101</v>
      </c>
      <c r="M60" s="516"/>
      <c r="N60" s="516"/>
      <c r="O60" s="516"/>
      <c r="P60" s="516"/>
      <c r="Q60" s="516"/>
      <c r="R60" s="516"/>
      <c r="S60" s="516"/>
      <c r="T60" s="516"/>
      <c r="U60" s="516"/>
      <c r="V60" s="516"/>
      <c r="W60" s="516"/>
      <c r="X60" s="516"/>
      <c r="Y60" s="516"/>
      <c r="Z60" s="516"/>
      <c r="AA60" s="516"/>
      <c r="AB60" s="516"/>
      <c r="AC60" s="516"/>
      <c r="AD60" s="516"/>
      <c r="AE60" s="516"/>
      <c r="AF60" s="516"/>
      <c r="AG60" s="489">
        <f>'25_11_01_01.1.3 - Jednotn...'!J34</f>
        <v>0</v>
      </c>
      <c r="AH60" s="490"/>
      <c r="AI60" s="490"/>
      <c r="AJ60" s="490"/>
      <c r="AK60" s="490"/>
      <c r="AL60" s="490"/>
      <c r="AM60" s="490"/>
      <c r="AN60" s="489">
        <f t="shared" si="0"/>
        <v>0</v>
      </c>
      <c r="AO60" s="490"/>
      <c r="AP60" s="490"/>
      <c r="AQ60" s="99" t="s">
        <v>91</v>
      </c>
      <c r="AR60" s="54"/>
      <c r="AS60" s="100">
        <v>0</v>
      </c>
      <c r="AT60" s="101">
        <f t="shared" si="1"/>
        <v>0</v>
      </c>
      <c r="AU60" s="102">
        <f>'25_11_01_01.1.3 - Jednotn...'!P101</f>
        <v>0</v>
      </c>
      <c r="AV60" s="101">
        <f>'25_11_01_01.1.3 - Jednotn...'!J37</f>
        <v>0</v>
      </c>
      <c r="AW60" s="101">
        <f>'25_11_01_01.1.3 - Jednotn...'!J38</f>
        <v>0</v>
      </c>
      <c r="AX60" s="101">
        <f>'25_11_01_01.1.3 - Jednotn...'!J39</f>
        <v>0</v>
      </c>
      <c r="AY60" s="101">
        <f>'25_11_01_01.1.3 - Jednotn...'!J40</f>
        <v>0</v>
      </c>
      <c r="AZ60" s="101">
        <f>'25_11_01_01.1.3 - Jednotn...'!F37</f>
        <v>0</v>
      </c>
      <c r="BA60" s="101">
        <f>'25_11_01_01.1.3 - Jednotn...'!F38</f>
        <v>0</v>
      </c>
      <c r="BB60" s="101">
        <f>'25_11_01_01.1.3 - Jednotn...'!F39</f>
        <v>0</v>
      </c>
      <c r="BC60" s="101">
        <f>'25_11_01_01.1.3 - Jednotn...'!F40</f>
        <v>0</v>
      </c>
      <c r="BD60" s="103">
        <f>'25_11_01_01.1.3 - Jednotn...'!F41</f>
        <v>0</v>
      </c>
      <c r="BT60" s="104" t="s">
        <v>95</v>
      </c>
      <c r="BV60" s="104" t="s">
        <v>77</v>
      </c>
      <c r="BW60" s="104" t="s">
        <v>102</v>
      </c>
      <c r="BX60" s="104" t="s">
        <v>92</v>
      </c>
      <c r="CL60" s="104" t="s">
        <v>19</v>
      </c>
    </row>
    <row r="61" spans="1:91" s="4" customFormat="1" ht="23.25" customHeight="1">
      <c r="A61" s="87" t="s">
        <v>79</v>
      </c>
      <c r="B61" s="52"/>
      <c r="C61" s="98"/>
      <c r="D61" s="98"/>
      <c r="E61" s="516" t="s">
        <v>103</v>
      </c>
      <c r="F61" s="516"/>
      <c r="G61" s="516"/>
      <c r="H61" s="516"/>
      <c r="I61" s="516"/>
      <c r="J61" s="98"/>
      <c r="K61" s="516" t="s">
        <v>104</v>
      </c>
      <c r="L61" s="516"/>
      <c r="M61" s="516"/>
      <c r="N61" s="516"/>
      <c r="O61" s="516"/>
      <c r="P61" s="516"/>
      <c r="Q61" s="516"/>
      <c r="R61" s="516"/>
      <c r="S61" s="516"/>
      <c r="T61" s="516"/>
      <c r="U61" s="516"/>
      <c r="V61" s="516"/>
      <c r="W61" s="516"/>
      <c r="X61" s="516"/>
      <c r="Y61" s="516"/>
      <c r="Z61" s="516"/>
      <c r="AA61" s="516"/>
      <c r="AB61" s="516"/>
      <c r="AC61" s="516"/>
      <c r="AD61" s="516"/>
      <c r="AE61" s="516"/>
      <c r="AF61" s="516"/>
      <c r="AG61" s="489">
        <f>'25_11_01_01.2 - SO-01.2 S...'!J32</f>
        <v>0</v>
      </c>
      <c r="AH61" s="490"/>
      <c r="AI61" s="490"/>
      <c r="AJ61" s="490"/>
      <c r="AK61" s="490"/>
      <c r="AL61" s="490"/>
      <c r="AM61" s="490"/>
      <c r="AN61" s="489">
        <f t="shared" si="0"/>
        <v>0</v>
      </c>
      <c r="AO61" s="490"/>
      <c r="AP61" s="490"/>
      <c r="AQ61" s="99" t="s">
        <v>91</v>
      </c>
      <c r="AR61" s="54"/>
      <c r="AS61" s="100">
        <v>0</v>
      </c>
      <c r="AT61" s="101">
        <f t="shared" si="1"/>
        <v>0</v>
      </c>
      <c r="AU61" s="102">
        <f>'25_11_01_01.2 - SO-01.2 S...'!P95</f>
        <v>0</v>
      </c>
      <c r="AV61" s="101">
        <f>'25_11_01_01.2 - SO-01.2 S...'!J35</f>
        <v>0</v>
      </c>
      <c r="AW61" s="101">
        <f>'25_11_01_01.2 - SO-01.2 S...'!J36</f>
        <v>0</v>
      </c>
      <c r="AX61" s="101">
        <f>'25_11_01_01.2 - SO-01.2 S...'!J37</f>
        <v>0</v>
      </c>
      <c r="AY61" s="101">
        <f>'25_11_01_01.2 - SO-01.2 S...'!J38</f>
        <v>0</v>
      </c>
      <c r="AZ61" s="101">
        <f>'25_11_01_01.2 - SO-01.2 S...'!F35</f>
        <v>0</v>
      </c>
      <c r="BA61" s="101">
        <f>'25_11_01_01.2 - SO-01.2 S...'!F36</f>
        <v>0</v>
      </c>
      <c r="BB61" s="101">
        <f>'25_11_01_01.2 - SO-01.2 S...'!F37</f>
        <v>0</v>
      </c>
      <c r="BC61" s="101">
        <f>'25_11_01_01.2 - SO-01.2 S...'!F38</f>
        <v>0</v>
      </c>
      <c r="BD61" s="103">
        <f>'25_11_01_01.2 - SO-01.2 S...'!F39</f>
        <v>0</v>
      </c>
      <c r="BT61" s="104" t="s">
        <v>85</v>
      </c>
      <c r="BV61" s="104" t="s">
        <v>77</v>
      </c>
      <c r="BW61" s="104" t="s">
        <v>105</v>
      </c>
      <c r="BX61" s="104" t="s">
        <v>88</v>
      </c>
      <c r="CL61" s="104" t="s">
        <v>19</v>
      </c>
    </row>
    <row r="62" spans="1:91" s="4" customFormat="1" ht="23.25" customHeight="1">
      <c r="A62" s="87" t="s">
        <v>79</v>
      </c>
      <c r="B62" s="52"/>
      <c r="C62" s="98"/>
      <c r="D62" s="98"/>
      <c r="E62" s="516" t="s">
        <v>106</v>
      </c>
      <c r="F62" s="516"/>
      <c r="G62" s="516"/>
      <c r="H62" s="516"/>
      <c r="I62" s="516"/>
      <c r="J62" s="98"/>
      <c r="K62" s="516" t="s">
        <v>107</v>
      </c>
      <c r="L62" s="516"/>
      <c r="M62" s="516"/>
      <c r="N62" s="516"/>
      <c r="O62" s="516"/>
      <c r="P62" s="516"/>
      <c r="Q62" s="516"/>
      <c r="R62" s="516"/>
      <c r="S62" s="516"/>
      <c r="T62" s="516"/>
      <c r="U62" s="516"/>
      <c r="V62" s="516"/>
      <c r="W62" s="516"/>
      <c r="X62" s="516"/>
      <c r="Y62" s="516"/>
      <c r="Z62" s="516"/>
      <c r="AA62" s="516"/>
      <c r="AB62" s="516"/>
      <c r="AC62" s="516"/>
      <c r="AD62" s="516"/>
      <c r="AE62" s="516"/>
      <c r="AF62" s="516"/>
      <c r="AG62" s="489">
        <f>'25_11_01_01.3 - SO-01.3 Č...'!J32</f>
        <v>0</v>
      </c>
      <c r="AH62" s="490"/>
      <c r="AI62" s="490"/>
      <c r="AJ62" s="490"/>
      <c r="AK62" s="490"/>
      <c r="AL62" s="490"/>
      <c r="AM62" s="490"/>
      <c r="AN62" s="489">
        <f t="shared" si="0"/>
        <v>0</v>
      </c>
      <c r="AO62" s="490"/>
      <c r="AP62" s="490"/>
      <c r="AQ62" s="99" t="s">
        <v>91</v>
      </c>
      <c r="AR62" s="54"/>
      <c r="AS62" s="100">
        <v>0</v>
      </c>
      <c r="AT62" s="101">
        <f t="shared" si="1"/>
        <v>0</v>
      </c>
      <c r="AU62" s="102">
        <f>'25_11_01_01.3 - SO-01.3 Č...'!P100</f>
        <v>0</v>
      </c>
      <c r="AV62" s="101">
        <f>'25_11_01_01.3 - SO-01.3 Č...'!J35</f>
        <v>0</v>
      </c>
      <c r="AW62" s="101">
        <f>'25_11_01_01.3 - SO-01.3 Č...'!J36</f>
        <v>0</v>
      </c>
      <c r="AX62" s="101">
        <f>'25_11_01_01.3 - SO-01.3 Č...'!J37</f>
        <v>0</v>
      </c>
      <c r="AY62" s="101">
        <f>'25_11_01_01.3 - SO-01.3 Č...'!J38</f>
        <v>0</v>
      </c>
      <c r="AZ62" s="101">
        <f>'25_11_01_01.3 - SO-01.3 Č...'!F35</f>
        <v>0</v>
      </c>
      <c r="BA62" s="101">
        <f>'25_11_01_01.3 - SO-01.3 Č...'!F36</f>
        <v>0</v>
      </c>
      <c r="BB62" s="101">
        <f>'25_11_01_01.3 - SO-01.3 Č...'!F37</f>
        <v>0</v>
      </c>
      <c r="BC62" s="101">
        <f>'25_11_01_01.3 - SO-01.3 Č...'!F38</f>
        <v>0</v>
      </c>
      <c r="BD62" s="103">
        <f>'25_11_01_01.3 - SO-01.3 Č...'!F39</f>
        <v>0</v>
      </c>
      <c r="BT62" s="104" t="s">
        <v>85</v>
      </c>
      <c r="BV62" s="104" t="s">
        <v>77</v>
      </c>
      <c r="BW62" s="104" t="s">
        <v>108</v>
      </c>
      <c r="BX62" s="104" t="s">
        <v>88</v>
      </c>
      <c r="CL62" s="104" t="s">
        <v>19</v>
      </c>
    </row>
    <row r="63" spans="1:91" s="4" customFormat="1" ht="23.25" customHeight="1">
      <c r="A63" s="87" t="s">
        <v>79</v>
      </c>
      <c r="B63" s="52"/>
      <c r="C63" s="98"/>
      <c r="D63" s="98"/>
      <c r="E63" s="516" t="s">
        <v>109</v>
      </c>
      <c r="F63" s="516"/>
      <c r="G63" s="516"/>
      <c r="H63" s="516"/>
      <c r="I63" s="516"/>
      <c r="J63" s="98"/>
      <c r="K63" s="516" t="s">
        <v>110</v>
      </c>
      <c r="L63" s="516"/>
      <c r="M63" s="516"/>
      <c r="N63" s="516"/>
      <c r="O63" s="516"/>
      <c r="P63" s="516"/>
      <c r="Q63" s="516"/>
      <c r="R63" s="516"/>
      <c r="S63" s="516"/>
      <c r="T63" s="516"/>
      <c r="U63" s="516"/>
      <c r="V63" s="516"/>
      <c r="W63" s="516"/>
      <c r="X63" s="516"/>
      <c r="Y63" s="516"/>
      <c r="Z63" s="516"/>
      <c r="AA63" s="516"/>
      <c r="AB63" s="516"/>
      <c r="AC63" s="516"/>
      <c r="AD63" s="516"/>
      <c r="AE63" s="516"/>
      <c r="AF63" s="516"/>
      <c r="AG63" s="489">
        <f>'25_11_01_01.4 - SO-01.4 D...'!J32</f>
        <v>0</v>
      </c>
      <c r="AH63" s="490"/>
      <c r="AI63" s="490"/>
      <c r="AJ63" s="490"/>
      <c r="AK63" s="490"/>
      <c r="AL63" s="490"/>
      <c r="AM63" s="490"/>
      <c r="AN63" s="489">
        <f t="shared" si="0"/>
        <v>0</v>
      </c>
      <c r="AO63" s="490"/>
      <c r="AP63" s="490"/>
      <c r="AQ63" s="99" t="s">
        <v>91</v>
      </c>
      <c r="AR63" s="54"/>
      <c r="AS63" s="100">
        <v>0</v>
      </c>
      <c r="AT63" s="101">
        <f t="shared" si="1"/>
        <v>0</v>
      </c>
      <c r="AU63" s="102">
        <f>'25_11_01_01.4 - SO-01.4 D...'!P95</f>
        <v>0</v>
      </c>
      <c r="AV63" s="101">
        <f>'25_11_01_01.4 - SO-01.4 D...'!J35</f>
        <v>0</v>
      </c>
      <c r="AW63" s="101">
        <f>'25_11_01_01.4 - SO-01.4 D...'!J36</f>
        <v>0</v>
      </c>
      <c r="AX63" s="101">
        <f>'25_11_01_01.4 - SO-01.4 D...'!J37</f>
        <v>0</v>
      </c>
      <c r="AY63" s="101">
        <f>'25_11_01_01.4 - SO-01.4 D...'!J38</f>
        <v>0</v>
      </c>
      <c r="AZ63" s="101">
        <f>'25_11_01_01.4 - SO-01.4 D...'!F35</f>
        <v>0</v>
      </c>
      <c r="BA63" s="101">
        <f>'25_11_01_01.4 - SO-01.4 D...'!F36</f>
        <v>0</v>
      </c>
      <c r="BB63" s="101">
        <f>'25_11_01_01.4 - SO-01.4 D...'!F37</f>
        <v>0</v>
      </c>
      <c r="BC63" s="101">
        <f>'25_11_01_01.4 - SO-01.4 D...'!F38</f>
        <v>0</v>
      </c>
      <c r="BD63" s="103">
        <f>'25_11_01_01.4 - SO-01.4 D...'!F39</f>
        <v>0</v>
      </c>
      <c r="BT63" s="104" t="s">
        <v>85</v>
      </c>
      <c r="BV63" s="104" t="s">
        <v>77</v>
      </c>
      <c r="BW63" s="104" t="s">
        <v>111</v>
      </c>
      <c r="BX63" s="104" t="s">
        <v>88</v>
      </c>
      <c r="CL63" s="104" t="s">
        <v>19</v>
      </c>
    </row>
    <row r="64" spans="1:91" s="7" customFormat="1" ht="24.75" customHeight="1">
      <c r="A64" s="87" t="s">
        <v>79</v>
      </c>
      <c r="B64" s="88"/>
      <c r="C64" s="89"/>
      <c r="D64" s="532" t="s">
        <v>112</v>
      </c>
      <c r="E64" s="532"/>
      <c r="F64" s="532"/>
      <c r="G64" s="532"/>
      <c r="H64" s="532"/>
      <c r="I64" s="90"/>
      <c r="J64" s="532" t="s">
        <v>113</v>
      </c>
      <c r="K64" s="532"/>
      <c r="L64" s="532"/>
      <c r="M64" s="532"/>
      <c r="N64" s="532"/>
      <c r="O64" s="532"/>
      <c r="P64" s="532"/>
      <c r="Q64" s="532"/>
      <c r="R64" s="532"/>
      <c r="S64" s="532"/>
      <c r="T64" s="532"/>
      <c r="U64" s="532"/>
      <c r="V64" s="532"/>
      <c r="W64" s="532"/>
      <c r="X64" s="532"/>
      <c r="Y64" s="532"/>
      <c r="Z64" s="532"/>
      <c r="AA64" s="532"/>
      <c r="AB64" s="532"/>
      <c r="AC64" s="532"/>
      <c r="AD64" s="532"/>
      <c r="AE64" s="532"/>
      <c r="AF64" s="532"/>
      <c r="AG64" s="498">
        <f>'25_11_01_02 - PS-01 Vystr...'!J30</f>
        <v>0</v>
      </c>
      <c r="AH64" s="499"/>
      <c r="AI64" s="499"/>
      <c r="AJ64" s="499"/>
      <c r="AK64" s="499"/>
      <c r="AL64" s="499"/>
      <c r="AM64" s="499"/>
      <c r="AN64" s="498">
        <f t="shared" si="0"/>
        <v>0</v>
      </c>
      <c r="AO64" s="499"/>
      <c r="AP64" s="499"/>
      <c r="AQ64" s="91" t="s">
        <v>82</v>
      </c>
      <c r="AR64" s="92"/>
      <c r="AS64" s="93">
        <v>0</v>
      </c>
      <c r="AT64" s="94">
        <f t="shared" si="1"/>
        <v>0</v>
      </c>
      <c r="AU64" s="95">
        <f>'25_11_01_02 - PS-01 Vystr...'!P80</f>
        <v>0</v>
      </c>
      <c r="AV64" s="94">
        <f>'25_11_01_02 - PS-01 Vystr...'!J33</f>
        <v>0</v>
      </c>
      <c r="AW64" s="94">
        <f>'25_11_01_02 - PS-01 Vystr...'!J34</f>
        <v>0</v>
      </c>
      <c r="AX64" s="94">
        <f>'25_11_01_02 - PS-01 Vystr...'!J35</f>
        <v>0</v>
      </c>
      <c r="AY64" s="94">
        <f>'25_11_01_02 - PS-01 Vystr...'!J36</f>
        <v>0</v>
      </c>
      <c r="AZ64" s="94">
        <f>'25_11_01_02 - PS-01 Vystr...'!F33</f>
        <v>0</v>
      </c>
      <c r="BA64" s="94">
        <f>'25_11_01_02 - PS-01 Vystr...'!F34</f>
        <v>0</v>
      </c>
      <c r="BB64" s="94">
        <f>'25_11_01_02 - PS-01 Vystr...'!F35</f>
        <v>0</v>
      </c>
      <c r="BC64" s="94">
        <f>'25_11_01_02 - PS-01 Vystr...'!F36</f>
        <v>0</v>
      </c>
      <c r="BD64" s="96">
        <f>'25_11_01_02 - PS-01 Vystr...'!F37</f>
        <v>0</v>
      </c>
      <c r="BT64" s="97" t="s">
        <v>83</v>
      </c>
      <c r="BV64" s="97" t="s">
        <v>77</v>
      </c>
      <c r="BW64" s="97" t="s">
        <v>114</v>
      </c>
      <c r="BX64" s="97" t="s">
        <v>5</v>
      </c>
      <c r="CL64" s="97" t="s">
        <v>19</v>
      </c>
      <c r="CM64" s="97" t="s">
        <v>85</v>
      </c>
    </row>
    <row r="65" spans="1:91" s="7" customFormat="1" ht="24.75" customHeight="1">
      <c r="A65" s="87" t="s">
        <v>79</v>
      </c>
      <c r="B65" s="88"/>
      <c r="C65" s="89"/>
      <c r="D65" s="532" t="s">
        <v>115</v>
      </c>
      <c r="E65" s="532"/>
      <c r="F65" s="532"/>
      <c r="G65" s="532"/>
      <c r="H65" s="532"/>
      <c r="I65" s="90"/>
      <c r="J65" s="532" t="s">
        <v>116</v>
      </c>
      <c r="K65" s="532"/>
      <c r="L65" s="532"/>
      <c r="M65" s="532"/>
      <c r="N65" s="532"/>
      <c r="O65" s="532"/>
      <c r="P65" s="532"/>
      <c r="Q65" s="532"/>
      <c r="R65" s="532"/>
      <c r="S65" s="532"/>
      <c r="T65" s="532"/>
      <c r="U65" s="532"/>
      <c r="V65" s="532"/>
      <c r="W65" s="532"/>
      <c r="X65" s="532"/>
      <c r="Y65" s="532"/>
      <c r="Z65" s="532"/>
      <c r="AA65" s="532"/>
      <c r="AB65" s="532"/>
      <c r="AC65" s="532"/>
      <c r="AD65" s="532"/>
      <c r="AE65" s="532"/>
      <c r="AF65" s="532"/>
      <c r="AG65" s="498">
        <f>'25_11_01_03 - PS-02 Elekt...'!J30</f>
        <v>0</v>
      </c>
      <c r="AH65" s="499"/>
      <c r="AI65" s="499"/>
      <c r="AJ65" s="499"/>
      <c r="AK65" s="499"/>
      <c r="AL65" s="499"/>
      <c r="AM65" s="499"/>
      <c r="AN65" s="498">
        <f t="shared" si="0"/>
        <v>0</v>
      </c>
      <c r="AO65" s="499"/>
      <c r="AP65" s="499"/>
      <c r="AQ65" s="91" t="s">
        <v>82</v>
      </c>
      <c r="AR65" s="92"/>
      <c r="AS65" s="93">
        <v>0</v>
      </c>
      <c r="AT65" s="94">
        <f t="shared" si="1"/>
        <v>0</v>
      </c>
      <c r="AU65" s="95">
        <f>'25_11_01_03 - PS-02 Elekt...'!P79</f>
        <v>0</v>
      </c>
      <c r="AV65" s="94">
        <f>'25_11_01_03 - PS-02 Elekt...'!J33</f>
        <v>0</v>
      </c>
      <c r="AW65" s="94">
        <f>'25_11_01_03 - PS-02 Elekt...'!J34</f>
        <v>0</v>
      </c>
      <c r="AX65" s="94">
        <f>'25_11_01_03 - PS-02 Elekt...'!J35</f>
        <v>0</v>
      </c>
      <c r="AY65" s="94">
        <f>'25_11_01_03 - PS-02 Elekt...'!J36</f>
        <v>0</v>
      </c>
      <c r="AZ65" s="94">
        <f>'25_11_01_03 - PS-02 Elekt...'!F33</f>
        <v>0</v>
      </c>
      <c r="BA65" s="94">
        <f>'25_11_01_03 - PS-02 Elekt...'!F34</f>
        <v>0</v>
      </c>
      <c r="BB65" s="94">
        <f>'25_11_01_03 - PS-02 Elekt...'!F35</f>
        <v>0</v>
      </c>
      <c r="BC65" s="94">
        <f>'25_11_01_03 - PS-02 Elekt...'!F36</f>
        <v>0</v>
      </c>
      <c r="BD65" s="96">
        <f>'25_11_01_03 - PS-02 Elekt...'!F37</f>
        <v>0</v>
      </c>
      <c r="BT65" s="97" t="s">
        <v>83</v>
      </c>
      <c r="BV65" s="97" t="s">
        <v>77</v>
      </c>
      <c r="BW65" s="97" t="s">
        <v>117</v>
      </c>
      <c r="BX65" s="97" t="s">
        <v>5</v>
      </c>
      <c r="CL65" s="97" t="s">
        <v>19</v>
      </c>
      <c r="CM65" s="97" t="s">
        <v>85</v>
      </c>
    </row>
    <row r="66" spans="1:91" s="7" customFormat="1" ht="24.75" customHeight="1">
      <c r="B66" s="88"/>
      <c r="C66" s="89"/>
      <c r="D66" s="532" t="s">
        <v>118</v>
      </c>
      <c r="E66" s="532"/>
      <c r="F66" s="532"/>
      <c r="G66" s="532"/>
      <c r="H66" s="532"/>
      <c r="I66" s="90"/>
      <c r="J66" s="532" t="s">
        <v>119</v>
      </c>
      <c r="K66" s="532"/>
      <c r="L66" s="532"/>
      <c r="M66" s="532"/>
      <c r="N66" s="532"/>
      <c r="O66" s="532"/>
      <c r="P66" s="532"/>
      <c r="Q66" s="532"/>
      <c r="R66" s="532"/>
      <c r="S66" s="532"/>
      <c r="T66" s="532"/>
      <c r="U66" s="532"/>
      <c r="V66" s="532"/>
      <c r="W66" s="532"/>
      <c r="X66" s="532"/>
      <c r="Y66" s="532"/>
      <c r="Z66" s="532"/>
      <c r="AA66" s="532"/>
      <c r="AB66" s="532"/>
      <c r="AC66" s="532"/>
      <c r="AD66" s="532"/>
      <c r="AE66" s="532"/>
      <c r="AF66" s="532"/>
      <c r="AG66" s="500">
        <f>ROUND(SUM(AG67:AG70),2)</f>
        <v>0</v>
      </c>
      <c r="AH66" s="499"/>
      <c r="AI66" s="499"/>
      <c r="AJ66" s="499"/>
      <c r="AK66" s="499"/>
      <c r="AL66" s="499"/>
      <c r="AM66" s="499"/>
      <c r="AN66" s="498">
        <f t="shared" si="0"/>
        <v>0</v>
      </c>
      <c r="AO66" s="499"/>
      <c r="AP66" s="499"/>
      <c r="AQ66" s="91" t="s">
        <v>82</v>
      </c>
      <c r="AR66" s="92"/>
      <c r="AS66" s="93">
        <f>ROUND(SUM(AS67:AS70),2)</f>
        <v>0</v>
      </c>
      <c r="AT66" s="94">
        <f t="shared" si="1"/>
        <v>0</v>
      </c>
      <c r="AU66" s="95">
        <f>ROUND(SUM(AU67:AU70),5)</f>
        <v>0</v>
      </c>
      <c r="AV66" s="94">
        <f>ROUND(AZ66*L29,2)</f>
        <v>0</v>
      </c>
      <c r="AW66" s="94">
        <f>ROUND(BA66*L30,2)</f>
        <v>0</v>
      </c>
      <c r="AX66" s="94">
        <f>ROUND(BB66*L29,2)</f>
        <v>0</v>
      </c>
      <c r="AY66" s="94">
        <f>ROUND(BC66*L30,2)</f>
        <v>0</v>
      </c>
      <c r="AZ66" s="94">
        <f>ROUND(SUM(AZ67:AZ70),2)</f>
        <v>0</v>
      </c>
      <c r="BA66" s="94">
        <f>ROUND(SUM(BA67:BA70),2)</f>
        <v>0</v>
      </c>
      <c r="BB66" s="94">
        <f>ROUND(SUM(BB67:BB70),2)</f>
        <v>0</v>
      </c>
      <c r="BC66" s="94">
        <f>ROUND(SUM(BC67:BC70),2)</f>
        <v>0</v>
      </c>
      <c r="BD66" s="96">
        <f>ROUND(SUM(BD67:BD70),2)</f>
        <v>0</v>
      </c>
      <c r="BS66" s="97" t="s">
        <v>74</v>
      </c>
      <c r="BT66" s="97" t="s">
        <v>83</v>
      </c>
      <c r="BU66" s="97" t="s">
        <v>76</v>
      </c>
      <c r="BV66" s="97" t="s">
        <v>77</v>
      </c>
      <c r="BW66" s="97" t="s">
        <v>120</v>
      </c>
      <c r="BX66" s="97" t="s">
        <v>5</v>
      </c>
      <c r="CL66" s="97" t="s">
        <v>19</v>
      </c>
      <c r="CM66" s="97" t="s">
        <v>85</v>
      </c>
    </row>
    <row r="67" spans="1:91" s="4" customFormat="1" ht="23.25" customHeight="1">
      <c r="A67" s="87" t="s">
        <v>79</v>
      </c>
      <c r="B67" s="52"/>
      <c r="C67" s="98"/>
      <c r="D67" s="98"/>
      <c r="E67" s="516" t="s">
        <v>121</v>
      </c>
      <c r="F67" s="516"/>
      <c r="G67" s="516"/>
      <c r="H67" s="516"/>
      <c r="I67" s="516"/>
      <c r="J67" s="98"/>
      <c r="K67" s="516" t="s">
        <v>122</v>
      </c>
      <c r="L67" s="516"/>
      <c r="M67" s="516"/>
      <c r="N67" s="516"/>
      <c r="O67" s="516"/>
      <c r="P67" s="516"/>
      <c r="Q67" s="516"/>
      <c r="R67" s="516"/>
      <c r="S67" s="516"/>
      <c r="T67" s="516"/>
      <c r="U67" s="516"/>
      <c r="V67" s="516"/>
      <c r="W67" s="516"/>
      <c r="X67" s="516"/>
      <c r="Y67" s="516"/>
      <c r="Z67" s="516"/>
      <c r="AA67" s="516"/>
      <c r="AB67" s="516"/>
      <c r="AC67" s="516"/>
      <c r="AD67" s="516"/>
      <c r="AE67" s="516"/>
      <c r="AF67" s="516"/>
      <c r="AG67" s="489">
        <f>'25_11_01_04.1 - Oprava kr...'!J32</f>
        <v>0</v>
      </c>
      <c r="AH67" s="490"/>
      <c r="AI67" s="490"/>
      <c r="AJ67" s="490"/>
      <c r="AK67" s="490"/>
      <c r="AL67" s="490"/>
      <c r="AM67" s="490"/>
      <c r="AN67" s="489">
        <f t="shared" si="0"/>
        <v>0</v>
      </c>
      <c r="AO67" s="490"/>
      <c r="AP67" s="490"/>
      <c r="AQ67" s="99" t="s">
        <v>91</v>
      </c>
      <c r="AR67" s="54"/>
      <c r="AS67" s="100">
        <v>0</v>
      </c>
      <c r="AT67" s="101">
        <f t="shared" si="1"/>
        <v>0</v>
      </c>
      <c r="AU67" s="102">
        <f>'25_11_01_04.1 - Oprava kr...'!P91</f>
        <v>0</v>
      </c>
      <c r="AV67" s="101">
        <f>'25_11_01_04.1 - Oprava kr...'!J35</f>
        <v>0</v>
      </c>
      <c r="AW67" s="101">
        <f>'25_11_01_04.1 - Oprava kr...'!J36</f>
        <v>0</v>
      </c>
      <c r="AX67" s="101">
        <f>'25_11_01_04.1 - Oprava kr...'!J37</f>
        <v>0</v>
      </c>
      <c r="AY67" s="101">
        <f>'25_11_01_04.1 - Oprava kr...'!J38</f>
        <v>0</v>
      </c>
      <c r="AZ67" s="101">
        <f>'25_11_01_04.1 - Oprava kr...'!F35</f>
        <v>0</v>
      </c>
      <c r="BA67" s="101">
        <f>'25_11_01_04.1 - Oprava kr...'!F36</f>
        <v>0</v>
      </c>
      <c r="BB67" s="101">
        <f>'25_11_01_04.1 - Oprava kr...'!F37</f>
        <v>0</v>
      </c>
      <c r="BC67" s="101">
        <f>'25_11_01_04.1 - Oprava kr...'!F38</f>
        <v>0</v>
      </c>
      <c r="BD67" s="103">
        <f>'25_11_01_04.1 - Oprava kr...'!F39</f>
        <v>0</v>
      </c>
      <c r="BT67" s="104" t="s">
        <v>85</v>
      </c>
      <c r="BV67" s="104" t="s">
        <v>77</v>
      </c>
      <c r="BW67" s="104" t="s">
        <v>123</v>
      </c>
      <c r="BX67" s="104" t="s">
        <v>120</v>
      </c>
      <c r="CL67" s="104" t="s">
        <v>19</v>
      </c>
    </row>
    <row r="68" spans="1:91" s="4" customFormat="1" ht="23.25" customHeight="1">
      <c r="A68" s="87" t="s">
        <v>79</v>
      </c>
      <c r="B68" s="52"/>
      <c r="C68" s="98"/>
      <c r="D68" s="98"/>
      <c r="E68" s="516" t="s">
        <v>124</v>
      </c>
      <c r="F68" s="516"/>
      <c r="G68" s="516"/>
      <c r="H68" s="516"/>
      <c r="I68" s="516"/>
      <c r="J68" s="98"/>
      <c r="K68" s="516" t="s">
        <v>125</v>
      </c>
      <c r="L68" s="516"/>
      <c r="M68" s="516"/>
      <c r="N68" s="516"/>
      <c r="O68" s="516"/>
      <c r="P68" s="516"/>
      <c r="Q68" s="516"/>
      <c r="R68" s="516"/>
      <c r="S68" s="516"/>
      <c r="T68" s="516"/>
      <c r="U68" s="516"/>
      <c r="V68" s="516"/>
      <c r="W68" s="516"/>
      <c r="X68" s="516"/>
      <c r="Y68" s="516"/>
      <c r="Z68" s="516"/>
      <c r="AA68" s="516"/>
      <c r="AB68" s="516"/>
      <c r="AC68" s="516"/>
      <c r="AD68" s="516"/>
      <c r="AE68" s="516"/>
      <c r="AF68" s="516"/>
      <c r="AG68" s="489">
        <f>'25_11_01_04.2 - Oprava kr...'!J32</f>
        <v>0</v>
      </c>
      <c r="AH68" s="490"/>
      <c r="AI68" s="490"/>
      <c r="AJ68" s="490"/>
      <c r="AK68" s="490"/>
      <c r="AL68" s="490"/>
      <c r="AM68" s="490"/>
      <c r="AN68" s="489">
        <f t="shared" si="0"/>
        <v>0</v>
      </c>
      <c r="AO68" s="490"/>
      <c r="AP68" s="490"/>
      <c r="AQ68" s="99" t="s">
        <v>91</v>
      </c>
      <c r="AR68" s="54"/>
      <c r="AS68" s="100">
        <v>0</v>
      </c>
      <c r="AT68" s="101">
        <f t="shared" si="1"/>
        <v>0</v>
      </c>
      <c r="AU68" s="102">
        <f>'25_11_01_04.2 - Oprava kr...'!P91</f>
        <v>0</v>
      </c>
      <c r="AV68" s="101">
        <f>'25_11_01_04.2 - Oprava kr...'!J35</f>
        <v>0</v>
      </c>
      <c r="AW68" s="101">
        <f>'25_11_01_04.2 - Oprava kr...'!J36</f>
        <v>0</v>
      </c>
      <c r="AX68" s="101">
        <f>'25_11_01_04.2 - Oprava kr...'!J37</f>
        <v>0</v>
      </c>
      <c r="AY68" s="101">
        <f>'25_11_01_04.2 - Oprava kr...'!J38</f>
        <v>0</v>
      </c>
      <c r="AZ68" s="101">
        <f>'25_11_01_04.2 - Oprava kr...'!F35</f>
        <v>0</v>
      </c>
      <c r="BA68" s="101">
        <f>'25_11_01_04.2 - Oprava kr...'!F36</f>
        <v>0</v>
      </c>
      <c r="BB68" s="101">
        <f>'25_11_01_04.2 - Oprava kr...'!F37</f>
        <v>0</v>
      </c>
      <c r="BC68" s="101">
        <f>'25_11_01_04.2 - Oprava kr...'!F38</f>
        <v>0</v>
      </c>
      <c r="BD68" s="103">
        <f>'25_11_01_04.2 - Oprava kr...'!F39</f>
        <v>0</v>
      </c>
      <c r="BT68" s="104" t="s">
        <v>85</v>
      </c>
      <c r="BV68" s="104" t="s">
        <v>77</v>
      </c>
      <c r="BW68" s="104" t="s">
        <v>126</v>
      </c>
      <c r="BX68" s="104" t="s">
        <v>120</v>
      </c>
      <c r="CL68" s="104" t="s">
        <v>19</v>
      </c>
    </row>
    <row r="69" spans="1:91" s="4" customFormat="1" ht="23.25" customHeight="1">
      <c r="A69" s="87" t="s">
        <v>79</v>
      </c>
      <c r="B69" s="52"/>
      <c r="C69" s="98"/>
      <c r="D69" s="98"/>
      <c r="E69" s="516" t="s">
        <v>127</v>
      </c>
      <c r="F69" s="516"/>
      <c r="G69" s="516"/>
      <c r="H69" s="516"/>
      <c r="I69" s="516"/>
      <c r="J69" s="98"/>
      <c r="K69" s="516" t="s">
        <v>128</v>
      </c>
      <c r="L69" s="516"/>
      <c r="M69" s="516"/>
      <c r="N69" s="516"/>
      <c r="O69" s="516"/>
      <c r="P69" s="516"/>
      <c r="Q69" s="516"/>
      <c r="R69" s="516"/>
      <c r="S69" s="516"/>
      <c r="T69" s="516"/>
      <c r="U69" s="516"/>
      <c r="V69" s="516"/>
      <c r="W69" s="516"/>
      <c r="X69" s="516"/>
      <c r="Y69" s="516"/>
      <c r="Z69" s="516"/>
      <c r="AA69" s="516"/>
      <c r="AB69" s="516"/>
      <c r="AC69" s="516"/>
      <c r="AD69" s="516"/>
      <c r="AE69" s="516"/>
      <c r="AF69" s="516"/>
      <c r="AG69" s="489">
        <f>'25_11_01_04.3 - Oprava kr...'!J32</f>
        <v>0</v>
      </c>
      <c r="AH69" s="490"/>
      <c r="AI69" s="490"/>
      <c r="AJ69" s="490"/>
      <c r="AK69" s="490"/>
      <c r="AL69" s="490"/>
      <c r="AM69" s="490"/>
      <c r="AN69" s="489">
        <f t="shared" si="0"/>
        <v>0</v>
      </c>
      <c r="AO69" s="490"/>
      <c r="AP69" s="490"/>
      <c r="AQ69" s="99" t="s">
        <v>91</v>
      </c>
      <c r="AR69" s="54"/>
      <c r="AS69" s="100">
        <v>0</v>
      </c>
      <c r="AT69" s="101">
        <f t="shared" si="1"/>
        <v>0</v>
      </c>
      <c r="AU69" s="102">
        <f>'25_11_01_04.3 - Oprava kr...'!P91</f>
        <v>0</v>
      </c>
      <c r="AV69" s="101">
        <f>'25_11_01_04.3 - Oprava kr...'!J35</f>
        <v>0</v>
      </c>
      <c r="AW69" s="101">
        <f>'25_11_01_04.3 - Oprava kr...'!J36</f>
        <v>0</v>
      </c>
      <c r="AX69" s="101">
        <f>'25_11_01_04.3 - Oprava kr...'!J37</f>
        <v>0</v>
      </c>
      <c r="AY69" s="101">
        <f>'25_11_01_04.3 - Oprava kr...'!J38</f>
        <v>0</v>
      </c>
      <c r="AZ69" s="101">
        <f>'25_11_01_04.3 - Oprava kr...'!F35</f>
        <v>0</v>
      </c>
      <c r="BA69" s="101">
        <f>'25_11_01_04.3 - Oprava kr...'!F36</f>
        <v>0</v>
      </c>
      <c r="BB69" s="101">
        <f>'25_11_01_04.3 - Oprava kr...'!F37</f>
        <v>0</v>
      </c>
      <c r="BC69" s="101">
        <f>'25_11_01_04.3 - Oprava kr...'!F38</f>
        <v>0</v>
      </c>
      <c r="BD69" s="103">
        <f>'25_11_01_04.3 - Oprava kr...'!F39</f>
        <v>0</v>
      </c>
      <c r="BT69" s="104" t="s">
        <v>85</v>
      </c>
      <c r="BV69" s="104" t="s">
        <v>77</v>
      </c>
      <c r="BW69" s="104" t="s">
        <v>129</v>
      </c>
      <c r="BX69" s="104" t="s">
        <v>120</v>
      </c>
      <c r="CL69" s="104" t="s">
        <v>19</v>
      </c>
    </row>
    <row r="70" spans="1:91" s="4" customFormat="1" ht="23.25" customHeight="1">
      <c r="A70" s="87" t="s">
        <v>79</v>
      </c>
      <c r="B70" s="52"/>
      <c r="C70" s="98"/>
      <c r="D70" s="98"/>
      <c r="E70" s="516" t="s">
        <v>130</v>
      </c>
      <c r="F70" s="516"/>
      <c r="G70" s="516"/>
      <c r="H70" s="516"/>
      <c r="I70" s="516"/>
      <c r="J70" s="98"/>
      <c r="K70" s="516" t="s">
        <v>131</v>
      </c>
      <c r="L70" s="516"/>
      <c r="M70" s="516"/>
      <c r="N70" s="516"/>
      <c r="O70" s="516"/>
      <c r="P70" s="516"/>
      <c r="Q70" s="516"/>
      <c r="R70" s="516"/>
      <c r="S70" s="516"/>
      <c r="T70" s="516"/>
      <c r="U70" s="516"/>
      <c r="V70" s="516"/>
      <c r="W70" s="516"/>
      <c r="X70" s="516"/>
      <c r="Y70" s="516"/>
      <c r="Z70" s="516"/>
      <c r="AA70" s="516"/>
      <c r="AB70" s="516"/>
      <c r="AC70" s="516"/>
      <c r="AD70" s="516"/>
      <c r="AE70" s="516"/>
      <c r="AF70" s="516"/>
      <c r="AG70" s="489">
        <f>'25_11_01_04.4 - Oprava kr...'!J32</f>
        <v>0</v>
      </c>
      <c r="AH70" s="490"/>
      <c r="AI70" s="490"/>
      <c r="AJ70" s="490"/>
      <c r="AK70" s="490"/>
      <c r="AL70" s="490"/>
      <c r="AM70" s="490"/>
      <c r="AN70" s="489">
        <f t="shared" si="0"/>
        <v>0</v>
      </c>
      <c r="AO70" s="490"/>
      <c r="AP70" s="490"/>
      <c r="AQ70" s="99" t="s">
        <v>91</v>
      </c>
      <c r="AR70" s="54"/>
      <c r="AS70" s="105">
        <v>0</v>
      </c>
      <c r="AT70" s="106">
        <f t="shared" si="1"/>
        <v>0</v>
      </c>
      <c r="AU70" s="107">
        <f>'25_11_01_04.4 - Oprava kr...'!P91</f>
        <v>0</v>
      </c>
      <c r="AV70" s="106">
        <f>'25_11_01_04.4 - Oprava kr...'!J35</f>
        <v>0</v>
      </c>
      <c r="AW70" s="106">
        <f>'25_11_01_04.4 - Oprava kr...'!J36</f>
        <v>0</v>
      </c>
      <c r="AX70" s="106">
        <f>'25_11_01_04.4 - Oprava kr...'!J37</f>
        <v>0</v>
      </c>
      <c r="AY70" s="106">
        <f>'25_11_01_04.4 - Oprava kr...'!J38</f>
        <v>0</v>
      </c>
      <c r="AZ70" s="106">
        <f>'25_11_01_04.4 - Oprava kr...'!F35</f>
        <v>0</v>
      </c>
      <c r="BA70" s="106">
        <f>'25_11_01_04.4 - Oprava kr...'!F36</f>
        <v>0</v>
      </c>
      <c r="BB70" s="106">
        <f>'25_11_01_04.4 - Oprava kr...'!F37</f>
        <v>0</v>
      </c>
      <c r="BC70" s="106">
        <f>'25_11_01_04.4 - Oprava kr...'!F38</f>
        <v>0</v>
      </c>
      <c r="BD70" s="108">
        <f>'25_11_01_04.4 - Oprava kr...'!F39</f>
        <v>0</v>
      </c>
      <c r="BT70" s="104" t="s">
        <v>85</v>
      </c>
      <c r="BV70" s="104" t="s">
        <v>77</v>
      </c>
      <c r="BW70" s="104" t="s">
        <v>132</v>
      </c>
      <c r="BX70" s="104" t="s">
        <v>120</v>
      </c>
      <c r="CL70" s="104" t="s">
        <v>19</v>
      </c>
    </row>
    <row r="71" spans="1:91" s="2" customFormat="1" ht="30" customHeight="1">
      <c r="A71" s="35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40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91" s="2" customFormat="1" ht="6.95" customHeight="1">
      <c r="A72" s="35"/>
      <c r="B72" s="48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0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</sheetData>
  <sheetProtection algorithmName="SHA-512" hashValue="uLyYPL90ULmgDqfSjH/2rgZQIKlMqiHc982cYzrF3Wyp4yuNjNSm0VMJ5uf5jPFVgWlKyiPj3rQQxnY9ykVWOw==" saltValue="ddGVLf4GnHq/S2eRePl4ewrfThLca/aiJEkC8VIfYrYsRrn1OV6J+LSJKerZoTxjXyYYK5gxHPzdFL0l5TmUHg==" spinCount="100000" sheet="1" objects="1" scenarios="1" formatColumns="0" formatRows="0"/>
  <mergeCells count="102">
    <mergeCell ref="J64:AF64"/>
    <mergeCell ref="J55:AF55"/>
    <mergeCell ref="J56:AF56"/>
    <mergeCell ref="K57:AF57"/>
    <mergeCell ref="K61:AF61"/>
    <mergeCell ref="K62:AF62"/>
    <mergeCell ref="K63:AF63"/>
    <mergeCell ref="L45:AO45"/>
    <mergeCell ref="L60:AF60"/>
    <mergeCell ref="L58:AF58"/>
    <mergeCell ref="L59:AF59"/>
    <mergeCell ref="D65:H65"/>
    <mergeCell ref="J65:AF65"/>
    <mergeCell ref="D66:H66"/>
    <mergeCell ref="J66:AF66"/>
    <mergeCell ref="E67:I67"/>
    <mergeCell ref="K67:AF67"/>
    <mergeCell ref="AN61:AP61"/>
    <mergeCell ref="AN64:AP64"/>
    <mergeCell ref="C52:G52"/>
    <mergeCell ref="D64:H64"/>
    <mergeCell ref="D55:H55"/>
    <mergeCell ref="D56:H56"/>
    <mergeCell ref="E63:I63"/>
    <mergeCell ref="E61:I61"/>
    <mergeCell ref="E57:I57"/>
    <mergeCell ref="E62:I62"/>
    <mergeCell ref="F59:J59"/>
    <mergeCell ref="F60:J60"/>
    <mergeCell ref="F58:J58"/>
    <mergeCell ref="I52:AF52"/>
    <mergeCell ref="E68:I68"/>
    <mergeCell ref="K68:AF68"/>
    <mergeCell ref="E69:I69"/>
    <mergeCell ref="K69:AF69"/>
    <mergeCell ref="E70:I70"/>
    <mergeCell ref="K70:AF70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61:AM61"/>
    <mergeCell ref="AG60:AM60"/>
    <mergeCell ref="AG64:AM64"/>
    <mergeCell ref="AG63:AM63"/>
    <mergeCell ref="AG59:AM59"/>
    <mergeCell ref="AG52:AM52"/>
    <mergeCell ref="AG58:AM58"/>
    <mergeCell ref="AG57:AM57"/>
    <mergeCell ref="AG55:AM55"/>
    <mergeCell ref="AG62:AM62"/>
    <mergeCell ref="AG56:AM56"/>
    <mergeCell ref="AM50:AP50"/>
    <mergeCell ref="AM49:AP49"/>
    <mergeCell ref="AM47:AN47"/>
    <mergeCell ref="AN63:AP63"/>
    <mergeCell ref="AN62:AP62"/>
    <mergeCell ref="AN58:AP58"/>
    <mergeCell ref="AN60:AP60"/>
    <mergeCell ref="AN59:AP59"/>
    <mergeCell ref="AN57:AP57"/>
    <mergeCell ref="AN56:AP56"/>
    <mergeCell ref="AN55:AP55"/>
    <mergeCell ref="AN52:AP52"/>
    <mergeCell ref="AN69:AP69"/>
    <mergeCell ref="AG69:AM69"/>
    <mergeCell ref="AN70:AP70"/>
    <mergeCell ref="AG70:AM70"/>
    <mergeCell ref="AN54:AP54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</mergeCells>
  <hyperlinks>
    <hyperlink ref="A55" location="'25_11_01_00 - Vedlejší ro...'!C2" display="/"/>
    <hyperlink ref="A58" location="'25_11_01_01.1.1 - Jednotn...'!C2" display="/"/>
    <hyperlink ref="A59" location="'25_11_01_01.1.2 - Jednotn...'!C2" display="/"/>
    <hyperlink ref="A60" location="'25_11_01_01.1.3 - Jednotn...'!C2" display="/"/>
    <hyperlink ref="A61" location="'25_11_01_01.2 - SO-01.2 S...'!C2" display="/"/>
    <hyperlink ref="A62" location="'25_11_01_01.3 - SO-01.3 Č...'!C2" display="/"/>
    <hyperlink ref="A63" location="'25_11_01_01.4 - SO-01.4 D...'!C2" display="/"/>
    <hyperlink ref="A64" location="'25_11_01_02 - PS-01 Vystr...'!C2" display="/"/>
    <hyperlink ref="A65" location="'25_11_01_03 - PS-02 Elekt...'!C2" display="/"/>
    <hyperlink ref="A67" location="'25_11_01_04.1 - Oprava kr...'!C2" display="/"/>
    <hyperlink ref="A68" location="'25_11_01_04.2 - Oprava kr...'!C2" display="/"/>
    <hyperlink ref="A69" location="'25_11_01_04.3 - Oprava kr...'!C2" display="/"/>
    <hyperlink ref="A70" location="'25_11_01_04.4 - Oprava kr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17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84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2" customFormat="1" ht="12" customHeight="1">
      <c r="A8" s="35"/>
      <c r="B8" s="40"/>
      <c r="C8" s="35"/>
      <c r="D8" s="113" t="s">
        <v>134</v>
      </c>
      <c r="E8" s="35"/>
      <c r="F8" s="35"/>
      <c r="G8" s="35"/>
      <c r="H8" s="35"/>
      <c r="I8" s="35"/>
      <c r="J8" s="35"/>
      <c r="K8" s="35"/>
      <c r="L8" s="114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539" t="s">
        <v>135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04" t="s">
        <v>19</v>
      </c>
      <c r="G11" s="35"/>
      <c r="H11" s="35"/>
      <c r="I11" s="113" t="s">
        <v>20</v>
      </c>
      <c r="J11" s="104" t="s">
        <v>19</v>
      </c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21</v>
      </c>
      <c r="E12" s="35"/>
      <c r="F12" s="104" t="s">
        <v>22</v>
      </c>
      <c r="G12" s="35"/>
      <c r="H12" s="35"/>
      <c r="I12" s="113" t="s">
        <v>23</v>
      </c>
      <c r="J12" s="115" t="str">
        <f>'Rekapitulace stavby'!AN8</f>
        <v>25. 9. 2025</v>
      </c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25</v>
      </c>
      <c r="E14" s="35"/>
      <c r="F14" s="35"/>
      <c r="G14" s="35"/>
      <c r="H14" s="35"/>
      <c r="I14" s="113" t="s">
        <v>26</v>
      </c>
      <c r="J14" s="104" t="s">
        <v>27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04" t="s">
        <v>28</v>
      </c>
      <c r="F15" s="35"/>
      <c r="G15" s="35"/>
      <c r="H15" s="35"/>
      <c r="I15" s="113" t="s">
        <v>29</v>
      </c>
      <c r="J15" s="104" t="s">
        <v>30</v>
      </c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31</v>
      </c>
      <c r="E17" s="35"/>
      <c r="F17" s="35"/>
      <c r="G17" s="35"/>
      <c r="H17" s="35"/>
      <c r="I17" s="113" t="s">
        <v>26</v>
      </c>
      <c r="J17" s="31" t="str">
        <f>'Rekapitulace stavby'!AN13</f>
        <v>Vyplň údaj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541" t="str">
        <f>'Rekapitulace stavby'!E14</f>
        <v>Vyplň údaj</v>
      </c>
      <c r="F18" s="542"/>
      <c r="G18" s="542"/>
      <c r="H18" s="542"/>
      <c r="I18" s="113" t="s">
        <v>29</v>
      </c>
      <c r="J18" s="31" t="str">
        <f>'Rekapitulace stavby'!AN14</f>
        <v>Vyplň údaj</v>
      </c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33</v>
      </c>
      <c r="E20" s="35"/>
      <c r="F20" s="35"/>
      <c r="G20" s="35"/>
      <c r="H20" s="35"/>
      <c r="I20" s="113" t="s">
        <v>26</v>
      </c>
      <c r="J20" s="104" t="s">
        <v>34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4" t="s">
        <v>35</v>
      </c>
      <c r="F21" s="35"/>
      <c r="G21" s="35"/>
      <c r="H21" s="35"/>
      <c r="I21" s="113" t="s">
        <v>29</v>
      </c>
      <c r="J21" s="104" t="s">
        <v>19</v>
      </c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37</v>
      </c>
      <c r="E23" s="35"/>
      <c r="F23" s="35"/>
      <c r="G23" s="35"/>
      <c r="H23" s="35"/>
      <c r="I23" s="113" t="s">
        <v>26</v>
      </c>
      <c r="J23" s="104" t="str">
        <f>IF('Rekapitulace stavby'!AN19="","",'Rekapitulace stavby'!AN19)</f>
        <v/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4" t="str">
        <f>IF('Rekapitulace stavby'!E20="","",'Rekapitulace stavby'!E20)</f>
        <v xml:space="preserve"> </v>
      </c>
      <c r="F24" s="35"/>
      <c r="G24" s="35"/>
      <c r="H24" s="35"/>
      <c r="I24" s="113" t="s">
        <v>29</v>
      </c>
      <c r="J24" s="104" t="str">
        <f>IF('Rekapitulace stavby'!AN20="","",'Rekapitulace stavby'!AN20)</f>
        <v/>
      </c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39</v>
      </c>
      <c r="E26" s="35"/>
      <c r="F26" s="35"/>
      <c r="G26" s="35"/>
      <c r="H26" s="35"/>
      <c r="I26" s="35"/>
      <c r="J26" s="35"/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543" t="s">
        <v>19</v>
      </c>
      <c r="F27" s="543"/>
      <c r="G27" s="543"/>
      <c r="H27" s="543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11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41</v>
      </c>
      <c r="E30" s="35"/>
      <c r="F30" s="35"/>
      <c r="G30" s="35"/>
      <c r="H30" s="35"/>
      <c r="I30" s="35"/>
      <c r="J30" s="121">
        <f>ROUND(J84, 2)</f>
        <v>0</v>
      </c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43</v>
      </c>
      <c r="G32" s="35"/>
      <c r="H32" s="35"/>
      <c r="I32" s="122" t="s">
        <v>42</v>
      </c>
      <c r="J32" s="122" t="s">
        <v>44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45</v>
      </c>
      <c r="E33" s="113" t="s">
        <v>46</v>
      </c>
      <c r="F33" s="124">
        <f>ROUND((SUM(BE84:BE116)),  2)</f>
        <v>0</v>
      </c>
      <c r="G33" s="35"/>
      <c r="H33" s="35"/>
      <c r="I33" s="125">
        <v>0.21</v>
      </c>
      <c r="J33" s="124">
        <f>ROUND(((SUM(BE84:BE116))*I33),  2)</f>
        <v>0</v>
      </c>
      <c r="K33" s="35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47</v>
      </c>
      <c r="F34" s="124">
        <f>ROUND((SUM(BF84:BF116)),  2)</f>
        <v>0</v>
      </c>
      <c r="G34" s="35"/>
      <c r="H34" s="35"/>
      <c r="I34" s="125">
        <v>0.12</v>
      </c>
      <c r="J34" s="124">
        <f>ROUND(((SUM(BF84:BF116))*I34),  2)</f>
        <v>0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48</v>
      </c>
      <c r="F35" s="124">
        <f>ROUND((SUM(BG84:BG116)),  2)</f>
        <v>0</v>
      </c>
      <c r="G35" s="35"/>
      <c r="H35" s="35"/>
      <c r="I35" s="125">
        <v>0.21</v>
      </c>
      <c r="J35" s="124">
        <f>0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49</v>
      </c>
      <c r="F36" s="124">
        <f>ROUND((SUM(BH84:BH116)),  2)</f>
        <v>0</v>
      </c>
      <c r="G36" s="35"/>
      <c r="H36" s="35"/>
      <c r="I36" s="125">
        <v>0.12</v>
      </c>
      <c r="J36" s="124">
        <f>0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50</v>
      </c>
      <c r="F37" s="124">
        <f>ROUND((SUM(BI84:BI116)),  2)</f>
        <v>0</v>
      </c>
      <c r="G37" s="35"/>
      <c r="H37" s="35"/>
      <c r="I37" s="125">
        <v>0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51</v>
      </c>
      <c r="E39" s="128"/>
      <c r="F39" s="128"/>
      <c r="G39" s="129" t="s">
        <v>52</v>
      </c>
      <c r="H39" s="130" t="s">
        <v>53</v>
      </c>
      <c r="I39" s="128"/>
      <c r="J39" s="131">
        <f>SUM(J30:J37)</f>
        <v>0</v>
      </c>
      <c r="K39" s="132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33"/>
      <c r="C40" s="134"/>
      <c r="D40" s="134"/>
      <c r="E40" s="134"/>
      <c r="F40" s="134"/>
      <c r="G40" s="134"/>
      <c r="H40" s="134"/>
      <c r="I40" s="134"/>
      <c r="J40" s="134"/>
      <c r="K40" s="134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1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136</v>
      </c>
      <c r="D45" s="37"/>
      <c r="E45" s="37"/>
      <c r="F45" s="37"/>
      <c r="G45" s="37"/>
      <c r="H45" s="37"/>
      <c r="I45" s="37"/>
      <c r="J45" s="37"/>
      <c r="K45" s="37"/>
      <c r="L45" s="114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535" t="str">
        <f>E7</f>
        <v>Zliv - Obnova kanalizace v ulici Jáchymovská</v>
      </c>
      <c r="F48" s="536"/>
      <c r="G48" s="536"/>
      <c r="H48" s="536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134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0" t="str">
        <f>E9</f>
        <v>25_11_01_00 - Vedlejší rozpočtové náklady</v>
      </c>
      <c r="F50" s="534"/>
      <c r="G50" s="534"/>
      <c r="H50" s="534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14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Zliv</v>
      </c>
      <c r="G52" s="37"/>
      <c r="H52" s="37"/>
      <c r="I52" s="30" t="s">
        <v>23</v>
      </c>
      <c r="J52" s="60" t="str">
        <f>IF(J12="","",J12)</f>
        <v>25. 9. 2025</v>
      </c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25.7" customHeight="1">
      <c r="A54" s="35"/>
      <c r="B54" s="36"/>
      <c r="C54" s="30" t="s">
        <v>25</v>
      </c>
      <c r="D54" s="37"/>
      <c r="E54" s="37"/>
      <c r="F54" s="28" t="str">
        <f>E15</f>
        <v>Město Zliv</v>
      </c>
      <c r="G54" s="37"/>
      <c r="H54" s="37"/>
      <c r="I54" s="30" t="s">
        <v>33</v>
      </c>
      <c r="J54" s="33" t="str">
        <f>E21</f>
        <v>Ing. Jaroslav Žáček Ph.D.</v>
      </c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31</v>
      </c>
      <c r="D55" s="37"/>
      <c r="E55" s="37"/>
      <c r="F55" s="28" t="str">
        <f>IF(E18="","",E18)</f>
        <v>Vyplň údaj</v>
      </c>
      <c r="G55" s="37"/>
      <c r="H55" s="37"/>
      <c r="I55" s="30" t="s">
        <v>37</v>
      </c>
      <c r="J55" s="33" t="str">
        <f>E24</f>
        <v xml:space="preserve"> </v>
      </c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7" t="s">
        <v>137</v>
      </c>
      <c r="D57" s="138"/>
      <c r="E57" s="138"/>
      <c r="F57" s="138"/>
      <c r="G57" s="138"/>
      <c r="H57" s="138"/>
      <c r="I57" s="138"/>
      <c r="J57" s="139" t="s">
        <v>138</v>
      </c>
      <c r="K57" s="138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40" t="s">
        <v>73</v>
      </c>
      <c r="D59" s="37"/>
      <c r="E59" s="37"/>
      <c r="F59" s="37"/>
      <c r="G59" s="37"/>
      <c r="H59" s="37"/>
      <c r="I59" s="37"/>
      <c r="J59" s="78">
        <f>J84</f>
        <v>0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139</v>
      </c>
    </row>
    <row r="60" spans="1:47" s="9" customFormat="1" ht="24.95" customHeight="1">
      <c r="B60" s="141"/>
      <c r="C60" s="142"/>
      <c r="D60" s="143" t="s">
        <v>140</v>
      </c>
      <c r="E60" s="144"/>
      <c r="F60" s="144"/>
      <c r="G60" s="144"/>
      <c r="H60" s="144"/>
      <c r="I60" s="144"/>
      <c r="J60" s="145">
        <f>J85</f>
        <v>0</v>
      </c>
      <c r="K60" s="142"/>
      <c r="L60" s="146"/>
    </row>
    <row r="61" spans="1:47" s="10" customFormat="1" ht="19.899999999999999" customHeight="1">
      <c r="B61" s="147"/>
      <c r="C61" s="98"/>
      <c r="D61" s="148" t="s">
        <v>141</v>
      </c>
      <c r="E61" s="149"/>
      <c r="F61" s="149"/>
      <c r="G61" s="149"/>
      <c r="H61" s="149"/>
      <c r="I61" s="149"/>
      <c r="J61" s="150">
        <f>J86</f>
        <v>0</v>
      </c>
      <c r="K61" s="98"/>
      <c r="L61" s="151"/>
    </row>
    <row r="62" spans="1:47" s="10" customFormat="1" ht="19.899999999999999" customHeight="1">
      <c r="B62" s="147"/>
      <c r="C62" s="98"/>
      <c r="D62" s="148" t="s">
        <v>142</v>
      </c>
      <c r="E62" s="149"/>
      <c r="F62" s="149"/>
      <c r="G62" s="149"/>
      <c r="H62" s="149"/>
      <c r="I62" s="149"/>
      <c r="J62" s="150">
        <f>J97</f>
        <v>0</v>
      </c>
      <c r="K62" s="98"/>
      <c r="L62" s="151"/>
    </row>
    <row r="63" spans="1:47" s="10" customFormat="1" ht="19.899999999999999" customHeight="1">
      <c r="B63" s="147"/>
      <c r="C63" s="98"/>
      <c r="D63" s="148" t="s">
        <v>143</v>
      </c>
      <c r="E63" s="149"/>
      <c r="F63" s="149"/>
      <c r="G63" s="149"/>
      <c r="H63" s="149"/>
      <c r="I63" s="149"/>
      <c r="J63" s="150">
        <f>J100</f>
        <v>0</v>
      </c>
      <c r="K63" s="98"/>
      <c r="L63" s="151"/>
    </row>
    <row r="64" spans="1:47" s="10" customFormat="1" ht="19.899999999999999" customHeight="1">
      <c r="B64" s="147"/>
      <c r="C64" s="98"/>
      <c r="D64" s="148" t="s">
        <v>144</v>
      </c>
      <c r="E64" s="149"/>
      <c r="F64" s="149"/>
      <c r="G64" s="149"/>
      <c r="H64" s="149"/>
      <c r="I64" s="149"/>
      <c r="J64" s="150">
        <f>J114</f>
        <v>0</v>
      </c>
      <c r="K64" s="98"/>
      <c r="L64" s="151"/>
    </row>
    <row r="65" spans="1:31" s="2" customFormat="1" ht="21.75" customHeight="1">
      <c r="A65" s="35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114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s="2" customFormat="1" ht="6.95" customHeight="1">
      <c r="A66" s="35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114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70" spans="1:31" s="2" customFormat="1" ht="6.95" customHeight="1">
      <c r="A70" s="35"/>
      <c r="B70" s="50"/>
      <c r="C70" s="51"/>
      <c r="D70" s="51"/>
      <c r="E70" s="51"/>
      <c r="F70" s="51"/>
      <c r="G70" s="51"/>
      <c r="H70" s="51"/>
      <c r="I70" s="51"/>
      <c r="J70" s="51"/>
      <c r="K70" s="51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s="2" customFormat="1" ht="24.95" customHeight="1">
      <c r="A71" s="35"/>
      <c r="B71" s="36"/>
      <c r="C71" s="24" t="s">
        <v>145</v>
      </c>
      <c r="D71" s="37"/>
      <c r="E71" s="37"/>
      <c r="F71" s="37"/>
      <c r="G71" s="37"/>
      <c r="H71" s="37"/>
      <c r="I71" s="37"/>
      <c r="J71" s="37"/>
      <c r="K71" s="37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2" spans="1:31" s="2" customFormat="1" ht="6.95" customHeight="1">
      <c r="A72" s="35"/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114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</row>
    <row r="73" spans="1:31" s="2" customFormat="1" ht="12" customHeight="1">
      <c r="A73" s="35"/>
      <c r="B73" s="36"/>
      <c r="C73" s="30" t="s">
        <v>16</v>
      </c>
      <c r="D73" s="37"/>
      <c r="E73" s="37"/>
      <c r="F73" s="37"/>
      <c r="G73" s="37"/>
      <c r="H73" s="37"/>
      <c r="I73" s="37"/>
      <c r="J73" s="37"/>
      <c r="K73" s="37"/>
      <c r="L73" s="114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</row>
    <row r="74" spans="1:31" s="2" customFormat="1" ht="16.5" customHeight="1">
      <c r="A74" s="35"/>
      <c r="B74" s="36"/>
      <c r="C74" s="37"/>
      <c r="D74" s="37"/>
      <c r="E74" s="535" t="str">
        <f>E7</f>
        <v>Zliv - Obnova kanalizace v ulici Jáchymovská</v>
      </c>
      <c r="F74" s="536"/>
      <c r="G74" s="536"/>
      <c r="H74" s="536"/>
      <c r="I74" s="37"/>
      <c r="J74" s="37"/>
      <c r="K74" s="37"/>
      <c r="L74" s="114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12" customHeight="1">
      <c r="A75" s="35"/>
      <c r="B75" s="36"/>
      <c r="C75" s="30" t="s">
        <v>134</v>
      </c>
      <c r="D75" s="37"/>
      <c r="E75" s="37"/>
      <c r="F75" s="37"/>
      <c r="G75" s="37"/>
      <c r="H75" s="37"/>
      <c r="I75" s="37"/>
      <c r="J75" s="37"/>
      <c r="K75" s="37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16.5" customHeight="1">
      <c r="A76" s="35"/>
      <c r="B76" s="36"/>
      <c r="C76" s="37"/>
      <c r="D76" s="37"/>
      <c r="E76" s="530" t="str">
        <f>E9</f>
        <v>25_11_01_00 - Vedlejší rozpočtové náklady</v>
      </c>
      <c r="F76" s="534"/>
      <c r="G76" s="534"/>
      <c r="H76" s="534"/>
      <c r="I76" s="37"/>
      <c r="J76" s="37"/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6.95" customHeight="1">
      <c r="A77" s="35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2" customHeight="1">
      <c r="A78" s="35"/>
      <c r="B78" s="36"/>
      <c r="C78" s="30" t="s">
        <v>21</v>
      </c>
      <c r="D78" s="37"/>
      <c r="E78" s="37"/>
      <c r="F78" s="28" t="str">
        <f>F12</f>
        <v>Zliv</v>
      </c>
      <c r="G78" s="37"/>
      <c r="H78" s="37"/>
      <c r="I78" s="30" t="s">
        <v>23</v>
      </c>
      <c r="J78" s="60" t="str">
        <f>IF(J12="","",J12)</f>
        <v>25. 9. 2025</v>
      </c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6.95" customHeight="1">
      <c r="A79" s="35"/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25.7" customHeight="1">
      <c r="A80" s="35"/>
      <c r="B80" s="36"/>
      <c r="C80" s="30" t="s">
        <v>25</v>
      </c>
      <c r="D80" s="37"/>
      <c r="E80" s="37"/>
      <c r="F80" s="28" t="str">
        <f>E15</f>
        <v>Město Zliv</v>
      </c>
      <c r="G80" s="37"/>
      <c r="H80" s="37"/>
      <c r="I80" s="30" t="s">
        <v>33</v>
      </c>
      <c r="J80" s="33" t="str">
        <f>E21</f>
        <v>Ing. Jaroslav Žáček Ph.D.</v>
      </c>
      <c r="K80" s="37"/>
      <c r="L80" s="114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5" s="2" customFormat="1" ht="15.2" customHeight="1">
      <c r="A81" s="35"/>
      <c r="B81" s="36"/>
      <c r="C81" s="30" t="s">
        <v>31</v>
      </c>
      <c r="D81" s="37"/>
      <c r="E81" s="37"/>
      <c r="F81" s="28" t="str">
        <f>IF(E18="","",E18)</f>
        <v>Vyplň údaj</v>
      </c>
      <c r="G81" s="37"/>
      <c r="H81" s="37"/>
      <c r="I81" s="30" t="s">
        <v>37</v>
      </c>
      <c r="J81" s="33" t="str">
        <f>E24</f>
        <v xml:space="preserve"> </v>
      </c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0.35" customHeight="1">
      <c r="A82" s="35"/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11" customFormat="1" ht="29.25" customHeight="1">
      <c r="A83" s="152"/>
      <c r="B83" s="153"/>
      <c r="C83" s="154" t="s">
        <v>146</v>
      </c>
      <c r="D83" s="155" t="s">
        <v>60</v>
      </c>
      <c r="E83" s="155" t="s">
        <v>56</v>
      </c>
      <c r="F83" s="155" t="s">
        <v>57</v>
      </c>
      <c r="G83" s="155" t="s">
        <v>147</v>
      </c>
      <c r="H83" s="155" t="s">
        <v>148</v>
      </c>
      <c r="I83" s="155" t="s">
        <v>149</v>
      </c>
      <c r="J83" s="155" t="s">
        <v>138</v>
      </c>
      <c r="K83" s="156" t="s">
        <v>150</v>
      </c>
      <c r="L83" s="157"/>
      <c r="M83" s="69" t="s">
        <v>19</v>
      </c>
      <c r="N83" s="70" t="s">
        <v>45</v>
      </c>
      <c r="O83" s="70" t="s">
        <v>151</v>
      </c>
      <c r="P83" s="70" t="s">
        <v>152</v>
      </c>
      <c r="Q83" s="70" t="s">
        <v>153</v>
      </c>
      <c r="R83" s="70" t="s">
        <v>154</v>
      </c>
      <c r="S83" s="70" t="s">
        <v>155</v>
      </c>
      <c r="T83" s="71" t="s">
        <v>156</v>
      </c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</row>
    <row r="84" spans="1:65" s="2" customFormat="1" ht="22.9" customHeight="1">
      <c r="A84" s="35"/>
      <c r="B84" s="36"/>
      <c r="C84" s="76" t="s">
        <v>157</v>
      </c>
      <c r="D84" s="37"/>
      <c r="E84" s="37"/>
      <c r="F84" s="37"/>
      <c r="G84" s="37"/>
      <c r="H84" s="37"/>
      <c r="I84" s="37"/>
      <c r="J84" s="158">
        <f>BK84</f>
        <v>0</v>
      </c>
      <c r="K84" s="37"/>
      <c r="L84" s="40"/>
      <c r="M84" s="72"/>
      <c r="N84" s="159"/>
      <c r="O84" s="73"/>
      <c r="P84" s="160">
        <f>P85</f>
        <v>0</v>
      </c>
      <c r="Q84" s="73"/>
      <c r="R84" s="160">
        <f>R85</f>
        <v>0</v>
      </c>
      <c r="S84" s="73"/>
      <c r="T84" s="161">
        <f>T85</f>
        <v>0</v>
      </c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T84" s="18" t="s">
        <v>74</v>
      </c>
      <c r="AU84" s="18" t="s">
        <v>139</v>
      </c>
      <c r="BK84" s="162">
        <f>BK85</f>
        <v>0</v>
      </c>
    </row>
    <row r="85" spans="1:65" s="12" customFormat="1" ht="25.9" customHeight="1">
      <c r="B85" s="163"/>
      <c r="C85" s="164"/>
      <c r="D85" s="165" t="s">
        <v>74</v>
      </c>
      <c r="E85" s="166" t="s">
        <v>158</v>
      </c>
      <c r="F85" s="166" t="s">
        <v>81</v>
      </c>
      <c r="G85" s="164"/>
      <c r="H85" s="164"/>
      <c r="I85" s="167"/>
      <c r="J85" s="168">
        <f>BK85</f>
        <v>0</v>
      </c>
      <c r="K85" s="164"/>
      <c r="L85" s="169"/>
      <c r="M85" s="170"/>
      <c r="N85" s="171"/>
      <c r="O85" s="171"/>
      <c r="P85" s="172">
        <f>P86+P97+P100+P114</f>
        <v>0</v>
      </c>
      <c r="Q85" s="171"/>
      <c r="R85" s="172">
        <f>R86+R97+R100+R114</f>
        <v>0</v>
      </c>
      <c r="S85" s="171"/>
      <c r="T85" s="173">
        <f>T86+T97+T100+T114</f>
        <v>0</v>
      </c>
      <c r="AR85" s="174" t="s">
        <v>159</v>
      </c>
      <c r="AT85" s="175" t="s">
        <v>74</v>
      </c>
      <c r="AU85" s="175" t="s">
        <v>75</v>
      </c>
      <c r="AY85" s="174" t="s">
        <v>160</v>
      </c>
      <c r="BK85" s="176">
        <f>BK86+BK97+BK100+BK114</f>
        <v>0</v>
      </c>
    </row>
    <row r="86" spans="1:65" s="12" customFormat="1" ht="22.9" customHeight="1">
      <c r="B86" s="163"/>
      <c r="C86" s="164"/>
      <c r="D86" s="165" t="s">
        <v>74</v>
      </c>
      <c r="E86" s="177" t="s">
        <v>161</v>
      </c>
      <c r="F86" s="177" t="s">
        <v>162</v>
      </c>
      <c r="G86" s="164"/>
      <c r="H86" s="164"/>
      <c r="I86" s="167"/>
      <c r="J86" s="178">
        <f>BK86</f>
        <v>0</v>
      </c>
      <c r="K86" s="164"/>
      <c r="L86" s="169"/>
      <c r="M86" s="170"/>
      <c r="N86" s="171"/>
      <c r="O86" s="171"/>
      <c r="P86" s="172">
        <f>SUM(P87:P96)</f>
        <v>0</v>
      </c>
      <c r="Q86" s="171"/>
      <c r="R86" s="172">
        <f>SUM(R87:R96)</f>
        <v>0</v>
      </c>
      <c r="S86" s="171"/>
      <c r="T86" s="173">
        <f>SUM(T87:T96)</f>
        <v>0</v>
      </c>
      <c r="AR86" s="174" t="s">
        <v>159</v>
      </c>
      <c r="AT86" s="175" t="s">
        <v>74</v>
      </c>
      <c r="AU86" s="175" t="s">
        <v>83</v>
      </c>
      <c r="AY86" s="174" t="s">
        <v>160</v>
      </c>
      <c r="BK86" s="176">
        <f>SUM(BK87:BK96)</f>
        <v>0</v>
      </c>
    </row>
    <row r="87" spans="1:65" s="2" customFormat="1" ht="16.5" customHeight="1">
      <c r="A87" s="35"/>
      <c r="B87" s="36"/>
      <c r="C87" s="179" t="s">
        <v>83</v>
      </c>
      <c r="D87" s="179" t="s">
        <v>163</v>
      </c>
      <c r="E87" s="180" t="s">
        <v>164</v>
      </c>
      <c r="F87" s="181" t="s">
        <v>165</v>
      </c>
      <c r="G87" s="182" t="s">
        <v>166</v>
      </c>
      <c r="H87" s="183">
        <v>10</v>
      </c>
      <c r="I87" s="184"/>
      <c r="J87" s="185">
        <f>ROUND(I87*H87,2)</f>
        <v>0</v>
      </c>
      <c r="K87" s="181" t="s">
        <v>167</v>
      </c>
      <c r="L87" s="40"/>
      <c r="M87" s="186" t="s">
        <v>19</v>
      </c>
      <c r="N87" s="187" t="s">
        <v>46</v>
      </c>
      <c r="O87" s="65"/>
      <c r="P87" s="188">
        <f>O87*H87</f>
        <v>0</v>
      </c>
      <c r="Q87" s="188">
        <v>0</v>
      </c>
      <c r="R87" s="188">
        <f>Q87*H87</f>
        <v>0</v>
      </c>
      <c r="S87" s="188">
        <v>0</v>
      </c>
      <c r="T87" s="189">
        <f>S87*H87</f>
        <v>0</v>
      </c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R87" s="190" t="s">
        <v>168</v>
      </c>
      <c r="AT87" s="190" t="s">
        <v>163</v>
      </c>
      <c r="AU87" s="190" t="s">
        <v>85</v>
      </c>
      <c r="AY87" s="18" t="s">
        <v>160</v>
      </c>
      <c r="BE87" s="191">
        <f>IF(N87="základní",J87,0)</f>
        <v>0</v>
      </c>
      <c r="BF87" s="191">
        <f>IF(N87="snížená",J87,0)</f>
        <v>0</v>
      </c>
      <c r="BG87" s="191">
        <f>IF(N87="zákl. přenesená",J87,0)</f>
        <v>0</v>
      </c>
      <c r="BH87" s="191">
        <f>IF(N87="sníž. přenesená",J87,0)</f>
        <v>0</v>
      </c>
      <c r="BI87" s="191">
        <f>IF(N87="nulová",J87,0)</f>
        <v>0</v>
      </c>
      <c r="BJ87" s="18" t="s">
        <v>83</v>
      </c>
      <c r="BK87" s="191">
        <f>ROUND(I87*H87,2)</f>
        <v>0</v>
      </c>
      <c r="BL87" s="18" t="s">
        <v>168</v>
      </c>
      <c r="BM87" s="190" t="s">
        <v>169</v>
      </c>
    </row>
    <row r="88" spans="1:65" s="2" customFormat="1">
      <c r="A88" s="35"/>
      <c r="B88" s="36"/>
      <c r="C88" s="37"/>
      <c r="D88" s="192" t="s">
        <v>170</v>
      </c>
      <c r="E88" s="37"/>
      <c r="F88" s="193" t="s">
        <v>171</v>
      </c>
      <c r="G88" s="37"/>
      <c r="H88" s="37"/>
      <c r="I88" s="194"/>
      <c r="J88" s="37"/>
      <c r="K88" s="37"/>
      <c r="L88" s="40"/>
      <c r="M88" s="195"/>
      <c r="N88" s="196"/>
      <c r="O88" s="65"/>
      <c r="P88" s="65"/>
      <c r="Q88" s="65"/>
      <c r="R88" s="65"/>
      <c r="S88" s="65"/>
      <c r="T88" s="66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T88" s="18" t="s">
        <v>170</v>
      </c>
      <c r="AU88" s="18" t="s">
        <v>85</v>
      </c>
    </row>
    <row r="89" spans="1:65" s="2" customFormat="1" ht="39">
      <c r="A89" s="35"/>
      <c r="B89" s="36"/>
      <c r="C89" s="37"/>
      <c r="D89" s="197" t="s">
        <v>172</v>
      </c>
      <c r="E89" s="37"/>
      <c r="F89" s="198" t="s">
        <v>173</v>
      </c>
      <c r="G89" s="37"/>
      <c r="H89" s="37"/>
      <c r="I89" s="194"/>
      <c r="J89" s="37"/>
      <c r="K89" s="37"/>
      <c r="L89" s="40"/>
      <c r="M89" s="195"/>
      <c r="N89" s="196"/>
      <c r="O89" s="65"/>
      <c r="P89" s="65"/>
      <c r="Q89" s="65"/>
      <c r="R89" s="65"/>
      <c r="S89" s="65"/>
      <c r="T89" s="66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T89" s="18" t="s">
        <v>172</v>
      </c>
      <c r="AU89" s="18" t="s">
        <v>85</v>
      </c>
    </row>
    <row r="90" spans="1:65" s="2" customFormat="1" ht="16.5" customHeight="1">
      <c r="A90" s="35"/>
      <c r="B90" s="36"/>
      <c r="C90" s="179" t="s">
        <v>85</v>
      </c>
      <c r="D90" s="179" t="s">
        <v>163</v>
      </c>
      <c r="E90" s="180" t="s">
        <v>174</v>
      </c>
      <c r="F90" s="181" t="s">
        <v>175</v>
      </c>
      <c r="G90" s="182" t="s">
        <v>176</v>
      </c>
      <c r="H90" s="183">
        <v>1</v>
      </c>
      <c r="I90" s="184"/>
      <c r="J90" s="185">
        <f>ROUND(I90*H90,2)</f>
        <v>0</v>
      </c>
      <c r="K90" s="181" t="s">
        <v>167</v>
      </c>
      <c r="L90" s="40"/>
      <c r="M90" s="186" t="s">
        <v>19</v>
      </c>
      <c r="N90" s="187" t="s">
        <v>46</v>
      </c>
      <c r="O90" s="65"/>
      <c r="P90" s="188">
        <f>O90*H90</f>
        <v>0</v>
      </c>
      <c r="Q90" s="188">
        <v>0</v>
      </c>
      <c r="R90" s="188">
        <f>Q90*H90</f>
        <v>0</v>
      </c>
      <c r="S90" s="188">
        <v>0</v>
      </c>
      <c r="T90" s="189">
        <f>S90*H90</f>
        <v>0</v>
      </c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R90" s="190" t="s">
        <v>168</v>
      </c>
      <c r="AT90" s="190" t="s">
        <v>163</v>
      </c>
      <c r="AU90" s="190" t="s">
        <v>85</v>
      </c>
      <c r="AY90" s="18" t="s">
        <v>160</v>
      </c>
      <c r="BE90" s="191">
        <f>IF(N90="základní",J90,0)</f>
        <v>0</v>
      </c>
      <c r="BF90" s="191">
        <f>IF(N90="snížená",J90,0)</f>
        <v>0</v>
      </c>
      <c r="BG90" s="191">
        <f>IF(N90="zákl. přenesená",J90,0)</f>
        <v>0</v>
      </c>
      <c r="BH90" s="191">
        <f>IF(N90="sníž. přenesená",J90,0)</f>
        <v>0</v>
      </c>
      <c r="BI90" s="191">
        <f>IF(N90="nulová",J90,0)</f>
        <v>0</v>
      </c>
      <c r="BJ90" s="18" t="s">
        <v>83</v>
      </c>
      <c r="BK90" s="191">
        <f>ROUND(I90*H90,2)</f>
        <v>0</v>
      </c>
      <c r="BL90" s="18" t="s">
        <v>168</v>
      </c>
      <c r="BM90" s="190" t="s">
        <v>177</v>
      </c>
    </row>
    <row r="91" spans="1:65" s="2" customFormat="1">
      <c r="A91" s="35"/>
      <c r="B91" s="36"/>
      <c r="C91" s="37"/>
      <c r="D91" s="192" t="s">
        <v>170</v>
      </c>
      <c r="E91" s="37"/>
      <c r="F91" s="193" t="s">
        <v>178</v>
      </c>
      <c r="G91" s="37"/>
      <c r="H91" s="37"/>
      <c r="I91" s="194"/>
      <c r="J91" s="37"/>
      <c r="K91" s="37"/>
      <c r="L91" s="40"/>
      <c r="M91" s="195"/>
      <c r="N91" s="196"/>
      <c r="O91" s="65"/>
      <c r="P91" s="65"/>
      <c r="Q91" s="65"/>
      <c r="R91" s="65"/>
      <c r="S91" s="65"/>
      <c r="T91" s="66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T91" s="18" t="s">
        <v>170</v>
      </c>
      <c r="AU91" s="18" t="s">
        <v>85</v>
      </c>
    </row>
    <row r="92" spans="1:65" s="2" customFormat="1" ht="16.5" customHeight="1">
      <c r="A92" s="35"/>
      <c r="B92" s="36"/>
      <c r="C92" s="179" t="s">
        <v>95</v>
      </c>
      <c r="D92" s="179" t="s">
        <v>163</v>
      </c>
      <c r="E92" s="180" t="s">
        <v>179</v>
      </c>
      <c r="F92" s="181" t="s">
        <v>180</v>
      </c>
      <c r="G92" s="182" t="s">
        <v>176</v>
      </c>
      <c r="H92" s="183">
        <v>1</v>
      </c>
      <c r="I92" s="184"/>
      <c r="J92" s="185">
        <f>ROUND(I92*H92,2)</f>
        <v>0</v>
      </c>
      <c r="K92" s="181" t="s">
        <v>167</v>
      </c>
      <c r="L92" s="40"/>
      <c r="M92" s="186" t="s">
        <v>19</v>
      </c>
      <c r="N92" s="187" t="s">
        <v>46</v>
      </c>
      <c r="O92" s="65"/>
      <c r="P92" s="188">
        <f>O92*H92</f>
        <v>0</v>
      </c>
      <c r="Q92" s="188">
        <v>0</v>
      </c>
      <c r="R92" s="188">
        <f>Q92*H92</f>
        <v>0</v>
      </c>
      <c r="S92" s="188">
        <v>0</v>
      </c>
      <c r="T92" s="189">
        <f>S92*H92</f>
        <v>0</v>
      </c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R92" s="190" t="s">
        <v>168</v>
      </c>
      <c r="AT92" s="190" t="s">
        <v>163</v>
      </c>
      <c r="AU92" s="190" t="s">
        <v>85</v>
      </c>
      <c r="AY92" s="18" t="s">
        <v>160</v>
      </c>
      <c r="BE92" s="191">
        <f>IF(N92="základní",J92,0)</f>
        <v>0</v>
      </c>
      <c r="BF92" s="191">
        <f>IF(N92="snížená",J92,0)</f>
        <v>0</v>
      </c>
      <c r="BG92" s="191">
        <f>IF(N92="zákl. přenesená",J92,0)</f>
        <v>0</v>
      </c>
      <c r="BH92" s="191">
        <f>IF(N92="sníž. přenesená",J92,0)</f>
        <v>0</v>
      </c>
      <c r="BI92" s="191">
        <f>IF(N92="nulová",J92,0)</f>
        <v>0</v>
      </c>
      <c r="BJ92" s="18" t="s">
        <v>83</v>
      </c>
      <c r="BK92" s="191">
        <f>ROUND(I92*H92,2)</f>
        <v>0</v>
      </c>
      <c r="BL92" s="18" t="s">
        <v>168</v>
      </c>
      <c r="BM92" s="190" t="s">
        <v>181</v>
      </c>
    </row>
    <row r="93" spans="1:65" s="2" customFormat="1">
      <c r="A93" s="35"/>
      <c r="B93" s="36"/>
      <c r="C93" s="37"/>
      <c r="D93" s="192" t="s">
        <v>170</v>
      </c>
      <c r="E93" s="37"/>
      <c r="F93" s="193" t="s">
        <v>182</v>
      </c>
      <c r="G93" s="37"/>
      <c r="H93" s="37"/>
      <c r="I93" s="194"/>
      <c r="J93" s="37"/>
      <c r="K93" s="37"/>
      <c r="L93" s="40"/>
      <c r="M93" s="195"/>
      <c r="N93" s="196"/>
      <c r="O93" s="65"/>
      <c r="P93" s="65"/>
      <c r="Q93" s="65"/>
      <c r="R93" s="65"/>
      <c r="S93" s="65"/>
      <c r="T93" s="66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T93" s="18" t="s">
        <v>170</v>
      </c>
      <c r="AU93" s="18" t="s">
        <v>85</v>
      </c>
    </row>
    <row r="94" spans="1:65" s="2" customFormat="1" ht="16.5" customHeight="1">
      <c r="A94" s="35"/>
      <c r="B94" s="36"/>
      <c r="C94" s="179" t="s">
        <v>183</v>
      </c>
      <c r="D94" s="179" t="s">
        <v>163</v>
      </c>
      <c r="E94" s="180" t="s">
        <v>184</v>
      </c>
      <c r="F94" s="181" t="s">
        <v>185</v>
      </c>
      <c r="G94" s="182" t="s">
        <v>176</v>
      </c>
      <c r="H94" s="183">
        <v>1</v>
      </c>
      <c r="I94" s="184"/>
      <c r="J94" s="185">
        <f>ROUND(I94*H94,2)</f>
        <v>0</v>
      </c>
      <c r="K94" s="181" t="s">
        <v>167</v>
      </c>
      <c r="L94" s="40"/>
      <c r="M94" s="186" t="s">
        <v>19</v>
      </c>
      <c r="N94" s="187" t="s">
        <v>46</v>
      </c>
      <c r="O94" s="65"/>
      <c r="P94" s="188">
        <f>O94*H94</f>
        <v>0</v>
      </c>
      <c r="Q94" s="188">
        <v>0</v>
      </c>
      <c r="R94" s="188">
        <f>Q94*H94</f>
        <v>0</v>
      </c>
      <c r="S94" s="188">
        <v>0</v>
      </c>
      <c r="T94" s="189">
        <f>S94*H94</f>
        <v>0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90" t="s">
        <v>168</v>
      </c>
      <c r="AT94" s="190" t="s">
        <v>163</v>
      </c>
      <c r="AU94" s="190" t="s">
        <v>85</v>
      </c>
      <c r="AY94" s="18" t="s">
        <v>160</v>
      </c>
      <c r="BE94" s="191">
        <f>IF(N94="základní",J94,0)</f>
        <v>0</v>
      </c>
      <c r="BF94" s="191">
        <f>IF(N94="snížená",J94,0)</f>
        <v>0</v>
      </c>
      <c r="BG94" s="191">
        <f>IF(N94="zákl. přenesená",J94,0)</f>
        <v>0</v>
      </c>
      <c r="BH94" s="191">
        <f>IF(N94="sníž. přenesená",J94,0)</f>
        <v>0</v>
      </c>
      <c r="BI94" s="191">
        <f>IF(N94="nulová",J94,0)</f>
        <v>0</v>
      </c>
      <c r="BJ94" s="18" t="s">
        <v>83</v>
      </c>
      <c r="BK94" s="191">
        <f>ROUND(I94*H94,2)</f>
        <v>0</v>
      </c>
      <c r="BL94" s="18" t="s">
        <v>168</v>
      </c>
      <c r="BM94" s="190" t="s">
        <v>186</v>
      </c>
    </row>
    <row r="95" spans="1:65" s="2" customFormat="1">
      <c r="A95" s="35"/>
      <c r="B95" s="36"/>
      <c r="C95" s="37"/>
      <c r="D95" s="192" t="s">
        <v>170</v>
      </c>
      <c r="E95" s="37"/>
      <c r="F95" s="193" t="s">
        <v>187</v>
      </c>
      <c r="G95" s="37"/>
      <c r="H95" s="37"/>
      <c r="I95" s="194"/>
      <c r="J95" s="37"/>
      <c r="K95" s="37"/>
      <c r="L95" s="40"/>
      <c r="M95" s="195"/>
      <c r="N95" s="196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170</v>
      </c>
      <c r="AU95" s="18" t="s">
        <v>85</v>
      </c>
    </row>
    <row r="96" spans="1:65" s="2" customFormat="1" ht="16.5" customHeight="1">
      <c r="A96" s="35"/>
      <c r="B96" s="36"/>
      <c r="C96" s="179" t="s">
        <v>159</v>
      </c>
      <c r="D96" s="179" t="s">
        <v>163</v>
      </c>
      <c r="E96" s="180" t="s">
        <v>188</v>
      </c>
      <c r="F96" s="181" t="s">
        <v>189</v>
      </c>
      <c r="G96" s="182" t="s">
        <v>190</v>
      </c>
      <c r="H96" s="183">
        <v>1</v>
      </c>
      <c r="I96" s="184"/>
      <c r="J96" s="185">
        <f>ROUND(I96*H96,2)</f>
        <v>0</v>
      </c>
      <c r="K96" s="181" t="s">
        <v>19</v>
      </c>
      <c r="L96" s="40"/>
      <c r="M96" s="186" t="s">
        <v>19</v>
      </c>
      <c r="N96" s="187" t="s">
        <v>46</v>
      </c>
      <c r="O96" s="65"/>
      <c r="P96" s="188">
        <f>O96*H96</f>
        <v>0</v>
      </c>
      <c r="Q96" s="188">
        <v>0</v>
      </c>
      <c r="R96" s="188">
        <f>Q96*H96</f>
        <v>0</v>
      </c>
      <c r="S96" s="188">
        <v>0</v>
      </c>
      <c r="T96" s="189">
        <f>S96*H96</f>
        <v>0</v>
      </c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R96" s="190" t="s">
        <v>168</v>
      </c>
      <c r="AT96" s="190" t="s">
        <v>163</v>
      </c>
      <c r="AU96" s="190" t="s">
        <v>85</v>
      </c>
      <c r="AY96" s="18" t="s">
        <v>160</v>
      </c>
      <c r="BE96" s="191">
        <f>IF(N96="základní",J96,0)</f>
        <v>0</v>
      </c>
      <c r="BF96" s="191">
        <f>IF(N96="snížená",J96,0)</f>
        <v>0</v>
      </c>
      <c r="BG96" s="191">
        <f>IF(N96="zákl. přenesená",J96,0)</f>
        <v>0</v>
      </c>
      <c r="BH96" s="191">
        <f>IF(N96="sníž. přenesená",J96,0)</f>
        <v>0</v>
      </c>
      <c r="BI96" s="191">
        <f>IF(N96="nulová",J96,0)</f>
        <v>0</v>
      </c>
      <c r="BJ96" s="18" t="s">
        <v>83</v>
      </c>
      <c r="BK96" s="191">
        <f>ROUND(I96*H96,2)</f>
        <v>0</v>
      </c>
      <c r="BL96" s="18" t="s">
        <v>168</v>
      </c>
      <c r="BM96" s="190" t="s">
        <v>191</v>
      </c>
    </row>
    <row r="97" spans="1:65" s="12" customFormat="1" ht="22.9" customHeight="1">
      <c r="B97" s="163"/>
      <c r="C97" s="164"/>
      <c r="D97" s="165" t="s">
        <v>74</v>
      </c>
      <c r="E97" s="177" t="s">
        <v>192</v>
      </c>
      <c r="F97" s="177" t="s">
        <v>193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SUM(P98:P99)</f>
        <v>0</v>
      </c>
      <c r="Q97" s="171"/>
      <c r="R97" s="172">
        <f>SUM(R98:R99)</f>
        <v>0</v>
      </c>
      <c r="S97" s="171"/>
      <c r="T97" s="173">
        <f>SUM(T98:T99)</f>
        <v>0</v>
      </c>
      <c r="AR97" s="174" t="s">
        <v>159</v>
      </c>
      <c r="AT97" s="175" t="s">
        <v>74</v>
      </c>
      <c r="AU97" s="175" t="s">
        <v>83</v>
      </c>
      <c r="AY97" s="174" t="s">
        <v>160</v>
      </c>
      <c r="BK97" s="176">
        <f>SUM(BK98:BK99)</f>
        <v>0</v>
      </c>
    </row>
    <row r="98" spans="1:65" s="2" customFormat="1" ht="16.5" customHeight="1">
      <c r="A98" s="35"/>
      <c r="B98" s="36"/>
      <c r="C98" s="179" t="s">
        <v>194</v>
      </c>
      <c r="D98" s="179" t="s">
        <v>163</v>
      </c>
      <c r="E98" s="180" t="s">
        <v>195</v>
      </c>
      <c r="F98" s="181" t="s">
        <v>193</v>
      </c>
      <c r="G98" s="182" t="s">
        <v>176</v>
      </c>
      <c r="H98" s="183">
        <v>1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</v>
      </c>
      <c r="T98" s="189">
        <f>S98*H98</f>
        <v>0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168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168</v>
      </c>
      <c r="BM98" s="190" t="s">
        <v>196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197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2" customFormat="1" ht="22.9" customHeight="1">
      <c r="B100" s="163"/>
      <c r="C100" s="164"/>
      <c r="D100" s="165" t="s">
        <v>74</v>
      </c>
      <c r="E100" s="177" t="s">
        <v>198</v>
      </c>
      <c r="F100" s="177" t="s">
        <v>199</v>
      </c>
      <c r="G100" s="164"/>
      <c r="H100" s="164"/>
      <c r="I100" s="167"/>
      <c r="J100" s="178">
        <f>BK100</f>
        <v>0</v>
      </c>
      <c r="K100" s="164"/>
      <c r="L100" s="169"/>
      <c r="M100" s="170"/>
      <c r="N100" s="171"/>
      <c r="O100" s="171"/>
      <c r="P100" s="172">
        <f>SUM(P101:P113)</f>
        <v>0</v>
      </c>
      <c r="Q100" s="171"/>
      <c r="R100" s="172">
        <f>SUM(R101:R113)</f>
        <v>0</v>
      </c>
      <c r="S100" s="171"/>
      <c r="T100" s="173">
        <f>SUM(T101:T113)</f>
        <v>0</v>
      </c>
      <c r="AR100" s="174" t="s">
        <v>159</v>
      </c>
      <c r="AT100" s="175" t="s">
        <v>74</v>
      </c>
      <c r="AU100" s="175" t="s">
        <v>83</v>
      </c>
      <c r="AY100" s="174" t="s">
        <v>160</v>
      </c>
      <c r="BK100" s="176">
        <f>SUM(BK101:BK113)</f>
        <v>0</v>
      </c>
    </row>
    <row r="101" spans="1:65" s="2" customFormat="1" ht="16.5" customHeight="1">
      <c r="A101" s="35"/>
      <c r="B101" s="36"/>
      <c r="C101" s="179" t="s">
        <v>200</v>
      </c>
      <c r="D101" s="179" t="s">
        <v>163</v>
      </c>
      <c r="E101" s="180" t="s">
        <v>201</v>
      </c>
      <c r="F101" s="181" t="s">
        <v>202</v>
      </c>
      <c r="G101" s="182" t="s">
        <v>176</v>
      </c>
      <c r="H101" s="183">
        <v>1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</v>
      </c>
      <c r="T101" s="189">
        <f>S101*H101</f>
        <v>0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168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168</v>
      </c>
      <c r="BM101" s="190" t="s">
        <v>203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204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2" customFormat="1" ht="19.5">
      <c r="A103" s="35"/>
      <c r="B103" s="36"/>
      <c r="C103" s="37"/>
      <c r="D103" s="197" t="s">
        <v>172</v>
      </c>
      <c r="E103" s="37"/>
      <c r="F103" s="198" t="s">
        <v>205</v>
      </c>
      <c r="G103" s="37"/>
      <c r="H103" s="37"/>
      <c r="I103" s="194"/>
      <c r="J103" s="37"/>
      <c r="K103" s="37"/>
      <c r="L103" s="40"/>
      <c r="M103" s="195"/>
      <c r="N103" s="196"/>
      <c r="O103" s="65"/>
      <c r="P103" s="65"/>
      <c r="Q103" s="65"/>
      <c r="R103" s="65"/>
      <c r="S103" s="65"/>
      <c r="T103" s="66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T103" s="18" t="s">
        <v>172</v>
      </c>
      <c r="AU103" s="18" t="s">
        <v>85</v>
      </c>
    </row>
    <row r="104" spans="1:65" s="2" customFormat="1" ht="16.5" customHeight="1">
      <c r="A104" s="35"/>
      <c r="B104" s="36"/>
      <c r="C104" s="179" t="s">
        <v>206</v>
      </c>
      <c r="D104" s="179" t="s">
        <v>163</v>
      </c>
      <c r="E104" s="180" t="s">
        <v>207</v>
      </c>
      <c r="F104" s="181" t="s">
        <v>208</v>
      </c>
      <c r="G104" s="182" t="s">
        <v>176</v>
      </c>
      <c r="H104" s="183">
        <v>20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0</v>
      </c>
      <c r="R104" s="188">
        <f>Q104*H104</f>
        <v>0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168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168</v>
      </c>
      <c r="BM104" s="190" t="s">
        <v>209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210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2" customFormat="1" ht="29.25">
      <c r="A106" s="35"/>
      <c r="B106" s="36"/>
      <c r="C106" s="37"/>
      <c r="D106" s="197" t="s">
        <v>172</v>
      </c>
      <c r="E106" s="37"/>
      <c r="F106" s="198" t="s">
        <v>211</v>
      </c>
      <c r="G106" s="37"/>
      <c r="H106" s="37"/>
      <c r="I106" s="194"/>
      <c r="J106" s="37"/>
      <c r="K106" s="37"/>
      <c r="L106" s="40"/>
      <c r="M106" s="195"/>
      <c r="N106" s="196"/>
      <c r="O106" s="65"/>
      <c r="P106" s="65"/>
      <c r="Q106" s="65"/>
      <c r="R106" s="65"/>
      <c r="S106" s="65"/>
      <c r="T106" s="66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T106" s="18" t="s">
        <v>172</v>
      </c>
      <c r="AU106" s="18" t="s">
        <v>85</v>
      </c>
    </row>
    <row r="107" spans="1:65" s="13" customFormat="1">
      <c r="B107" s="199"/>
      <c r="C107" s="200"/>
      <c r="D107" s="197" t="s">
        <v>212</v>
      </c>
      <c r="E107" s="201" t="s">
        <v>19</v>
      </c>
      <c r="F107" s="202" t="s">
        <v>213</v>
      </c>
      <c r="G107" s="200"/>
      <c r="H107" s="203">
        <v>20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212</v>
      </c>
      <c r="AU107" s="209" t="s">
        <v>85</v>
      </c>
      <c r="AV107" s="13" t="s">
        <v>85</v>
      </c>
      <c r="AW107" s="13" t="s">
        <v>36</v>
      </c>
      <c r="AX107" s="13" t="s">
        <v>83</v>
      </c>
      <c r="AY107" s="209" t="s">
        <v>160</v>
      </c>
    </row>
    <row r="108" spans="1:65" s="2" customFormat="1" ht="16.5" customHeight="1">
      <c r="A108" s="35"/>
      <c r="B108" s="36"/>
      <c r="C108" s="179" t="s">
        <v>214</v>
      </c>
      <c r="D108" s="179" t="s">
        <v>163</v>
      </c>
      <c r="E108" s="180" t="s">
        <v>215</v>
      </c>
      <c r="F108" s="181" t="s">
        <v>216</v>
      </c>
      <c r="G108" s="182" t="s">
        <v>176</v>
      </c>
      <c r="H108" s="183">
        <v>1</v>
      </c>
      <c r="I108" s="184"/>
      <c r="J108" s="185">
        <f>ROUND(I108*H108,2)</f>
        <v>0</v>
      </c>
      <c r="K108" s="181" t="s">
        <v>167</v>
      </c>
      <c r="L108" s="40"/>
      <c r="M108" s="186" t="s">
        <v>19</v>
      </c>
      <c r="N108" s="187" t="s">
        <v>46</v>
      </c>
      <c r="O108" s="65"/>
      <c r="P108" s="188">
        <f>O108*H108</f>
        <v>0</v>
      </c>
      <c r="Q108" s="188">
        <v>0</v>
      </c>
      <c r="R108" s="188">
        <f>Q108*H108</f>
        <v>0</v>
      </c>
      <c r="S108" s="188">
        <v>0</v>
      </c>
      <c r="T108" s="189">
        <f>S108*H108</f>
        <v>0</v>
      </c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R108" s="190" t="s">
        <v>168</v>
      </c>
      <c r="AT108" s="190" t="s">
        <v>163</v>
      </c>
      <c r="AU108" s="190" t="s">
        <v>85</v>
      </c>
      <c r="AY108" s="18" t="s">
        <v>160</v>
      </c>
      <c r="BE108" s="191">
        <f>IF(N108="základní",J108,0)</f>
        <v>0</v>
      </c>
      <c r="BF108" s="191">
        <f>IF(N108="snížená",J108,0)</f>
        <v>0</v>
      </c>
      <c r="BG108" s="191">
        <f>IF(N108="zákl. přenesená",J108,0)</f>
        <v>0</v>
      </c>
      <c r="BH108" s="191">
        <f>IF(N108="sníž. přenesená",J108,0)</f>
        <v>0</v>
      </c>
      <c r="BI108" s="191">
        <f>IF(N108="nulová",J108,0)</f>
        <v>0</v>
      </c>
      <c r="BJ108" s="18" t="s">
        <v>83</v>
      </c>
      <c r="BK108" s="191">
        <f>ROUND(I108*H108,2)</f>
        <v>0</v>
      </c>
      <c r="BL108" s="18" t="s">
        <v>168</v>
      </c>
      <c r="BM108" s="190" t="s">
        <v>217</v>
      </c>
    </row>
    <row r="109" spans="1:65" s="2" customFormat="1">
      <c r="A109" s="35"/>
      <c r="B109" s="36"/>
      <c r="C109" s="37"/>
      <c r="D109" s="192" t="s">
        <v>170</v>
      </c>
      <c r="E109" s="37"/>
      <c r="F109" s="193" t="s">
        <v>218</v>
      </c>
      <c r="G109" s="37"/>
      <c r="H109" s="37"/>
      <c r="I109" s="194"/>
      <c r="J109" s="37"/>
      <c r="K109" s="37"/>
      <c r="L109" s="40"/>
      <c r="M109" s="195"/>
      <c r="N109" s="196"/>
      <c r="O109" s="65"/>
      <c r="P109" s="65"/>
      <c r="Q109" s="65"/>
      <c r="R109" s="65"/>
      <c r="S109" s="65"/>
      <c r="T109" s="66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T109" s="18" t="s">
        <v>170</v>
      </c>
      <c r="AU109" s="18" t="s">
        <v>85</v>
      </c>
    </row>
    <row r="110" spans="1:65" s="2" customFormat="1" ht="16.5" customHeight="1">
      <c r="A110" s="35"/>
      <c r="B110" s="36"/>
      <c r="C110" s="179" t="s">
        <v>219</v>
      </c>
      <c r="D110" s="179" t="s">
        <v>163</v>
      </c>
      <c r="E110" s="180" t="s">
        <v>220</v>
      </c>
      <c r="F110" s="181" t="s">
        <v>221</v>
      </c>
      <c r="G110" s="182" t="s">
        <v>176</v>
      </c>
      <c r="H110" s="183">
        <v>1</v>
      </c>
      <c r="I110" s="184"/>
      <c r="J110" s="185">
        <f>ROUND(I110*H110,2)</f>
        <v>0</v>
      </c>
      <c r="K110" s="181" t="s">
        <v>19</v>
      </c>
      <c r="L110" s="40"/>
      <c r="M110" s="186" t="s">
        <v>19</v>
      </c>
      <c r="N110" s="187" t="s">
        <v>46</v>
      </c>
      <c r="O110" s="65"/>
      <c r="P110" s="188">
        <f>O110*H110</f>
        <v>0</v>
      </c>
      <c r="Q110" s="188">
        <v>0</v>
      </c>
      <c r="R110" s="188">
        <f>Q110*H110</f>
        <v>0</v>
      </c>
      <c r="S110" s="188">
        <v>0</v>
      </c>
      <c r="T110" s="189">
        <f>S110*H110</f>
        <v>0</v>
      </c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R110" s="190" t="s">
        <v>168</v>
      </c>
      <c r="AT110" s="190" t="s">
        <v>163</v>
      </c>
      <c r="AU110" s="190" t="s">
        <v>85</v>
      </c>
      <c r="AY110" s="18" t="s">
        <v>160</v>
      </c>
      <c r="BE110" s="191">
        <f>IF(N110="základní",J110,0)</f>
        <v>0</v>
      </c>
      <c r="BF110" s="191">
        <f>IF(N110="snížená",J110,0)</f>
        <v>0</v>
      </c>
      <c r="BG110" s="191">
        <f>IF(N110="zákl. přenesená",J110,0)</f>
        <v>0</v>
      </c>
      <c r="BH110" s="191">
        <f>IF(N110="sníž. přenesená",J110,0)</f>
        <v>0</v>
      </c>
      <c r="BI110" s="191">
        <f>IF(N110="nulová",J110,0)</f>
        <v>0</v>
      </c>
      <c r="BJ110" s="18" t="s">
        <v>83</v>
      </c>
      <c r="BK110" s="191">
        <f>ROUND(I110*H110,2)</f>
        <v>0</v>
      </c>
      <c r="BL110" s="18" t="s">
        <v>168</v>
      </c>
      <c r="BM110" s="190" t="s">
        <v>222</v>
      </c>
    </row>
    <row r="111" spans="1:65" s="2" customFormat="1" ht="16.5" customHeight="1">
      <c r="A111" s="35"/>
      <c r="B111" s="36"/>
      <c r="C111" s="179" t="s">
        <v>223</v>
      </c>
      <c r="D111" s="179" t="s">
        <v>163</v>
      </c>
      <c r="E111" s="180" t="s">
        <v>224</v>
      </c>
      <c r="F111" s="181" t="s">
        <v>225</v>
      </c>
      <c r="G111" s="182" t="s">
        <v>176</v>
      </c>
      <c r="H111" s="183">
        <v>1</v>
      </c>
      <c r="I111" s="184"/>
      <c r="J111" s="185">
        <f>ROUND(I111*H111,2)</f>
        <v>0</v>
      </c>
      <c r="K111" s="181" t="s">
        <v>19</v>
      </c>
      <c r="L111" s="40"/>
      <c r="M111" s="186" t="s">
        <v>19</v>
      </c>
      <c r="N111" s="187" t="s">
        <v>46</v>
      </c>
      <c r="O111" s="65"/>
      <c r="P111" s="188">
        <f>O111*H111</f>
        <v>0</v>
      </c>
      <c r="Q111" s="188">
        <v>0</v>
      </c>
      <c r="R111" s="188">
        <f>Q111*H111</f>
        <v>0</v>
      </c>
      <c r="S111" s="188">
        <v>0</v>
      </c>
      <c r="T111" s="189">
        <f>S111*H111</f>
        <v>0</v>
      </c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R111" s="190" t="s">
        <v>168</v>
      </c>
      <c r="AT111" s="190" t="s">
        <v>163</v>
      </c>
      <c r="AU111" s="190" t="s">
        <v>85</v>
      </c>
      <c r="AY111" s="18" t="s">
        <v>160</v>
      </c>
      <c r="BE111" s="191">
        <f>IF(N111="základní",J111,0)</f>
        <v>0</v>
      </c>
      <c r="BF111" s="191">
        <f>IF(N111="snížená",J111,0)</f>
        <v>0</v>
      </c>
      <c r="BG111" s="191">
        <f>IF(N111="zákl. přenesená",J111,0)</f>
        <v>0</v>
      </c>
      <c r="BH111" s="191">
        <f>IF(N111="sníž. přenesená",J111,0)</f>
        <v>0</v>
      </c>
      <c r="BI111" s="191">
        <f>IF(N111="nulová",J111,0)</f>
        <v>0</v>
      </c>
      <c r="BJ111" s="18" t="s">
        <v>83</v>
      </c>
      <c r="BK111" s="191">
        <f>ROUND(I111*H111,2)</f>
        <v>0</v>
      </c>
      <c r="BL111" s="18" t="s">
        <v>168</v>
      </c>
      <c r="BM111" s="190" t="s">
        <v>226</v>
      </c>
    </row>
    <row r="112" spans="1:65" s="2" customFormat="1" ht="16.5" customHeight="1">
      <c r="A112" s="35"/>
      <c r="B112" s="36"/>
      <c r="C112" s="179" t="s">
        <v>8</v>
      </c>
      <c r="D112" s="179" t="s">
        <v>163</v>
      </c>
      <c r="E112" s="180" t="s">
        <v>227</v>
      </c>
      <c r="F112" s="181" t="s">
        <v>228</v>
      </c>
      <c r="G112" s="182" t="s">
        <v>176</v>
      </c>
      <c r="H112" s="183">
        <v>1</v>
      </c>
      <c r="I112" s="184"/>
      <c r="J112" s="185">
        <f>ROUND(I112*H112,2)</f>
        <v>0</v>
      </c>
      <c r="K112" s="181" t="s">
        <v>19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</v>
      </c>
      <c r="T112" s="189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168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168</v>
      </c>
      <c r="BM112" s="190" t="s">
        <v>229</v>
      </c>
    </row>
    <row r="113" spans="1:65" s="2" customFormat="1" ht="29.25">
      <c r="A113" s="35"/>
      <c r="B113" s="36"/>
      <c r="C113" s="37"/>
      <c r="D113" s="197" t="s">
        <v>172</v>
      </c>
      <c r="E113" s="37"/>
      <c r="F113" s="198" t="s">
        <v>230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172</v>
      </c>
      <c r="AU113" s="18" t="s">
        <v>85</v>
      </c>
    </row>
    <row r="114" spans="1:65" s="12" customFormat="1" ht="22.9" customHeight="1">
      <c r="B114" s="163"/>
      <c r="C114" s="164"/>
      <c r="D114" s="165" t="s">
        <v>74</v>
      </c>
      <c r="E114" s="177" t="s">
        <v>231</v>
      </c>
      <c r="F114" s="177" t="s">
        <v>232</v>
      </c>
      <c r="G114" s="164"/>
      <c r="H114" s="164"/>
      <c r="I114" s="167"/>
      <c r="J114" s="178">
        <f>BK114</f>
        <v>0</v>
      </c>
      <c r="K114" s="164"/>
      <c r="L114" s="169"/>
      <c r="M114" s="170"/>
      <c r="N114" s="171"/>
      <c r="O114" s="171"/>
      <c r="P114" s="172">
        <f>SUM(P115:P116)</f>
        <v>0</v>
      </c>
      <c r="Q114" s="171"/>
      <c r="R114" s="172">
        <f>SUM(R115:R116)</f>
        <v>0</v>
      </c>
      <c r="S114" s="171"/>
      <c r="T114" s="173">
        <f>SUM(T115:T116)</f>
        <v>0</v>
      </c>
      <c r="AR114" s="174" t="s">
        <v>159</v>
      </c>
      <c r="AT114" s="175" t="s">
        <v>74</v>
      </c>
      <c r="AU114" s="175" t="s">
        <v>83</v>
      </c>
      <c r="AY114" s="174" t="s">
        <v>160</v>
      </c>
      <c r="BK114" s="176">
        <f>SUM(BK115:BK116)</f>
        <v>0</v>
      </c>
    </row>
    <row r="115" spans="1:65" s="2" customFormat="1" ht="16.5" customHeight="1">
      <c r="A115" s="35"/>
      <c r="B115" s="36"/>
      <c r="C115" s="179" t="s">
        <v>233</v>
      </c>
      <c r="D115" s="179" t="s">
        <v>163</v>
      </c>
      <c r="E115" s="180" t="s">
        <v>234</v>
      </c>
      <c r="F115" s="181" t="s">
        <v>235</v>
      </c>
      <c r="G115" s="182" t="s">
        <v>190</v>
      </c>
      <c r="H115" s="183">
        <v>1</v>
      </c>
      <c r="I115" s="184"/>
      <c r="J115" s="185">
        <f>ROUND(I115*H115,2)</f>
        <v>0</v>
      </c>
      <c r="K115" s="181" t="s">
        <v>19</v>
      </c>
      <c r="L115" s="40"/>
      <c r="M115" s="186" t="s">
        <v>19</v>
      </c>
      <c r="N115" s="187" t="s">
        <v>46</v>
      </c>
      <c r="O115" s="65"/>
      <c r="P115" s="188">
        <f>O115*H115</f>
        <v>0</v>
      </c>
      <c r="Q115" s="188">
        <v>0</v>
      </c>
      <c r="R115" s="188">
        <f>Q115*H115</f>
        <v>0</v>
      </c>
      <c r="S115" s="188">
        <v>0</v>
      </c>
      <c r="T115" s="189">
        <f>S115*H115</f>
        <v>0</v>
      </c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R115" s="190" t="s">
        <v>168</v>
      </c>
      <c r="AT115" s="190" t="s">
        <v>163</v>
      </c>
      <c r="AU115" s="190" t="s">
        <v>85</v>
      </c>
      <c r="AY115" s="18" t="s">
        <v>160</v>
      </c>
      <c r="BE115" s="191">
        <f>IF(N115="základní",J115,0)</f>
        <v>0</v>
      </c>
      <c r="BF115" s="191">
        <f>IF(N115="snížená",J115,0)</f>
        <v>0</v>
      </c>
      <c r="BG115" s="191">
        <f>IF(N115="zákl. přenesená",J115,0)</f>
        <v>0</v>
      </c>
      <c r="BH115" s="191">
        <f>IF(N115="sníž. přenesená",J115,0)</f>
        <v>0</v>
      </c>
      <c r="BI115" s="191">
        <f>IF(N115="nulová",J115,0)</f>
        <v>0</v>
      </c>
      <c r="BJ115" s="18" t="s">
        <v>83</v>
      </c>
      <c r="BK115" s="191">
        <f>ROUND(I115*H115,2)</f>
        <v>0</v>
      </c>
      <c r="BL115" s="18" t="s">
        <v>168</v>
      </c>
      <c r="BM115" s="190" t="s">
        <v>236</v>
      </c>
    </row>
    <row r="116" spans="1:65" s="2" customFormat="1" ht="39">
      <c r="A116" s="35"/>
      <c r="B116" s="36"/>
      <c r="C116" s="37"/>
      <c r="D116" s="197" t="s">
        <v>172</v>
      </c>
      <c r="E116" s="37"/>
      <c r="F116" s="198" t="s">
        <v>237</v>
      </c>
      <c r="G116" s="37"/>
      <c r="H116" s="37"/>
      <c r="I116" s="194"/>
      <c r="J116" s="37"/>
      <c r="K116" s="37"/>
      <c r="L116" s="40"/>
      <c r="M116" s="210"/>
      <c r="N116" s="211"/>
      <c r="O116" s="212"/>
      <c r="P116" s="212"/>
      <c r="Q116" s="212"/>
      <c r="R116" s="212"/>
      <c r="S116" s="212"/>
      <c r="T116" s="213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T116" s="18" t="s">
        <v>172</v>
      </c>
      <c r="AU116" s="18" t="s">
        <v>85</v>
      </c>
    </row>
    <row r="117" spans="1:65" s="2" customFormat="1" ht="6.95" customHeight="1">
      <c r="A117" s="35"/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40"/>
      <c r="M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</sheetData>
  <sheetProtection algorithmName="SHA-512" hashValue="HDgUj9uw4D7RLWiNeHc0pMX24bIssfupI/TLbInjyEbyABTRZgu+H3hihPfJ6xGS7RX9b0YaC6sTs2pHp5EiXQ==" saltValue="ub6Gr/UUeRTKQiEjc0cX+8LmBOtubrr3g1BH/2tIg9Pm91AmXAHNzXYyDiGvdkYY5bak5o12xJUrgFrQ3yhlMQ==" spinCount="100000" sheet="1" objects="1" scenarios="1" formatColumns="0" formatRows="0" autoFilter="0"/>
  <autoFilter ref="C83:K116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/>
    <hyperlink ref="F91" r:id="rId2"/>
    <hyperlink ref="F93" r:id="rId3"/>
    <hyperlink ref="F95" r:id="rId4"/>
    <hyperlink ref="F99" r:id="rId5"/>
    <hyperlink ref="F102" r:id="rId6"/>
    <hyperlink ref="F105" r:id="rId7"/>
    <hyperlink ref="F109" r:id="rId8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56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96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ht="12.75">
      <c r="B8" s="21"/>
      <c r="D8" s="113" t="s">
        <v>134</v>
      </c>
      <c r="L8" s="21"/>
    </row>
    <row r="9" spans="1:46" s="1" customFormat="1" ht="16.5" customHeight="1">
      <c r="B9" s="21"/>
      <c r="E9" s="537" t="s">
        <v>238</v>
      </c>
      <c r="F9" s="501"/>
      <c r="G9" s="501"/>
      <c r="H9" s="501"/>
      <c r="L9" s="21"/>
    </row>
    <row r="10" spans="1:46" s="1" customFormat="1" ht="12" customHeight="1">
      <c r="B10" s="21"/>
      <c r="D10" s="113" t="s">
        <v>239</v>
      </c>
      <c r="L10" s="21"/>
    </row>
    <row r="11" spans="1:46" s="2" customFormat="1" ht="16.5" customHeight="1">
      <c r="A11" s="35"/>
      <c r="B11" s="40"/>
      <c r="C11" s="35"/>
      <c r="D11" s="35"/>
      <c r="E11" s="545" t="s">
        <v>240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241</v>
      </c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6.5" customHeight="1">
      <c r="A13" s="35"/>
      <c r="B13" s="40"/>
      <c r="C13" s="35"/>
      <c r="D13" s="35"/>
      <c r="E13" s="539" t="s">
        <v>242</v>
      </c>
      <c r="F13" s="540"/>
      <c r="G13" s="540"/>
      <c r="H13" s="540"/>
      <c r="I13" s="35"/>
      <c r="J13" s="35"/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>
      <c r="A14" s="35"/>
      <c r="B14" s="40"/>
      <c r="C14" s="35"/>
      <c r="D14" s="35"/>
      <c r="E14" s="35"/>
      <c r="F14" s="35"/>
      <c r="G14" s="35"/>
      <c r="H14" s="35"/>
      <c r="I14" s="35"/>
      <c r="J14" s="35"/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2" customHeight="1">
      <c r="A15" s="35"/>
      <c r="B15" s="40"/>
      <c r="C15" s="35"/>
      <c r="D15" s="113" t="s">
        <v>18</v>
      </c>
      <c r="E15" s="35"/>
      <c r="F15" s="104" t="s">
        <v>19</v>
      </c>
      <c r="G15" s="35"/>
      <c r="H15" s="35"/>
      <c r="I15" s="113" t="s">
        <v>20</v>
      </c>
      <c r="J15" s="104" t="s">
        <v>19</v>
      </c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21</v>
      </c>
      <c r="E16" s="35"/>
      <c r="F16" s="104" t="s">
        <v>22</v>
      </c>
      <c r="G16" s="35"/>
      <c r="H16" s="35"/>
      <c r="I16" s="113" t="s">
        <v>23</v>
      </c>
      <c r="J16" s="115" t="str">
        <f>'Rekapitulace stavby'!AN8</f>
        <v>25. 9. 2025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0.9" customHeight="1">
      <c r="A17" s="35"/>
      <c r="B17" s="40"/>
      <c r="C17" s="35"/>
      <c r="D17" s="35"/>
      <c r="E17" s="35"/>
      <c r="F17" s="35"/>
      <c r="G17" s="35"/>
      <c r="H17" s="35"/>
      <c r="I17" s="35"/>
      <c r="J17" s="35"/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2" customHeight="1">
      <c r="A18" s="35"/>
      <c r="B18" s="40"/>
      <c r="C18" s="35"/>
      <c r="D18" s="113" t="s">
        <v>25</v>
      </c>
      <c r="E18" s="35"/>
      <c r="F18" s="35"/>
      <c r="G18" s="35"/>
      <c r="H18" s="35"/>
      <c r="I18" s="113" t="s">
        <v>26</v>
      </c>
      <c r="J18" s="104" t="s">
        <v>27</v>
      </c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8" customHeight="1">
      <c r="A19" s="35"/>
      <c r="B19" s="40"/>
      <c r="C19" s="35"/>
      <c r="D19" s="35"/>
      <c r="E19" s="104" t="s">
        <v>28</v>
      </c>
      <c r="F19" s="35"/>
      <c r="G19" s="35"/>
      <c r="H19" s="35"/>
      <c r="I19" s="113" t="s">
        <v>29</v>
      </c>
      <c r="J19" s="104" t="s">
        <v>30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6.95" customHeight="1">
      <c r="A20" s="35"/>
      <c r="B20" s="40"/>
      <c r="C20" s="35"/>
      <c r="D20" s="35"/>
      <c r="E20" s="35"/>
      <c r="F20" s="35"/>
      <c r="G20" s="35"/>
      <c r="H20" s="35"/>
      <c r="I20" s="35"/>
      <c r="J20" s="35"/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2" customHeight="1">
      <c r="A21" s="35"/>
      <c r="B21" s="40"/>
      <c r="C21" s="35"/>
      <c r="D21" s="113" t="s">
        <v>31</v>
      </c>
      <c r="E21" s="35"/>
      <c r="F21" s="35"/>
      <c r="G21" s="35"/>
      <c r="H21" s="35"/>
      <c r="I21" s="113" t="s">
        <v>26</v>
      </c>
      <c r="J21" s="31" t="str">
        <f>'Rekapitulace stavby'!AN13</f>
        <v>Vyplň údaj</v>
      </c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8" customHeight="1">
      <c r="A22" s="35"/>
      <c r="B22" s="40"/>
      <c r="C22" s="35"/>
      <c r="D22" s="35"/>
      <c r="E22" s="541" t="str">
        <f>'Rekapitulace stavby'!E14</f>
        <v>Vyplň údaj</v>
      </c>
      <c r="F22" s="542"/>
      <c r="G22" s="542"/>
      <c r="H22" s="542"/>
      <c r="I22" s="113" t="s">
        <v>29</v>
      </c>
      <c r="J22" s="31" t="str">
        <f>'Rekapitulace stavby'!AN14</f>
        <v>Vyplň údaj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6.95" customHeight="1">
      <c r="A23" s="35"/>
      <c r="B23" s="40"/>
      <c r="C23" s="35"/>
      <c r="D23" s="35"/>
      <c r="E23" s="35"/>
      <c r="F23" s="35"/>
      <c r="G23" s="35"/>
      <c r="H23" s="35"/>
      <c r="I23" s="35"/>
      <c r="J23" s="35"/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2" customHeight="1">
      <c r="A24" s="35"/>
      <c r="B24" s="40"/>
      <c r="C24" s="35"/>
      <c r="D24" s="113" t="s">
        <v>33</v>
      </c>
      <c r="E24" s="35"/>
      <c r="F24" s="35"/>
      <c r="G24" s="35"/>
      <c r="H24" s="35"/>
      <c r="I24" s="113" t="s">
        <v>26</v>
      </c>
      <c r="J24" s="104" t="s">
        <v>34</v>
      </c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8" customHeight="1">
      <c r="A25" s="35"/>
      <c r="B25" s="40"/>
      <c r="C25" s="35"/>
      <c r="D25" s="35"/>
      <c r="E25" s="104" t="s">
        <v>35</v>
      </c>
      <c r="F25" s="35"/>
      <c r="G25" s="35"/>
      <c r="H25" s="35"/>
      <c r="I25" s="113" t="s">
        <v>29</v>
      </c>
      <c r="J25" s="104" t="s">
        <v>19</v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6.95" customHeight="1">
      <c r="A26" s="35"/>
      <c r="B26" s="40"/>
      <c r="C26" s="35"/>
      <c r="D26" s="35"/>
      <c r="E26" s="35"/>
      <c r="F26" s="35"/>
      <c r="G26" s="35"/>
      <c r="H26" s="35"/>
      <c r="I26" s="35"/>
      <c r="J26" s="35"/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12" customHeight="1">
      <c r="A27" s="35"/>
      <c r="B27" s="40"/>
      <c r="C27" s="35"/>
      <c r="D27" s="113" t="s">
        <v>37</v>
      </c>
      <c r="E27" s="35"/>
      <c r="F27" s="35"/>
      <c r="G27" s="35"/>
      <c r="H27" s="35"/>
      <c r="I27" s="113" t="s">
        <v>26</v>
      </c>
      <c r="J27" s="104" t="str">
        <f>IF('Rekapitulace stavby'!AN19="","",'Rekapitulace stavby'!AN19)</f>
        <v/>
      </c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8" customHeight="1">
      <c r="A28" s="35"/>
      <c r="B28" s="40"/>
      <c r="C28" s="35"/>
      <c r="D28" s="35"/>
      <c r="E28" s="104" t="str">
        <f>IF('Rekapitulace stavby'!E20="","",'Rekapitulace stavby'!E20)</f>
        <v xml:space="preserve"> </v>
      </c>
      <c r="F28" s="35"/>
      <c r="G28" s="35"/>
      <c r="H28" s="35"/>
      <c r="I28" s="113" t="s">
        <v>29</v>
      </c>
      <c r="J28" s="104" t="str">
        <f>IF('Rekapitulace stavby'!AN20="","",'Rekapitulace stavby'!AN20)</f>
        <v/>
      </c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35"/>
      <c r="E29" s="35"/>
      <c r="F29" s="35"/>
      <c r="G29" s="35"/>
      <c r="H29" s="35"/>
      <c r="I29" s="35"/>
      <c r="J29" s="35"/>
      <c r="K29" s="35"/>
      <c r="L29" s="11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12" customHeight="1">
      <c r="A30" s="35"/>
      <c r="B30" s="40"/>
      <c r="C30" s="35"/>
      <c r="D30" s="113" t="s">
        <v>39</v>
      </c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8" customFormat="1" ht="16.5" customHeight="1">
      <c r="A31" s="116"/>
      <c r="B31" s="117"/>
      <c r="C31" s="116"/>
      <c r="D31" s="116"/>
      <c r="E31" s="543" t="s">
        <v>19</v>
      </c>
      <c r="F31" s="543"/>
      <c r="G31" s="543"/>
      <c r="H31" s="543"/>
      <c r="I31" s="116"/>
      <c r="J31" s="116"/>
      <c r="K31" s="116"/>
      <c r="L31" s="118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</row>
    <row r="32" spans="1:31" s="2" customFormat="1" ht="6.95" customHeight="1">
      <c r="A32" s="35"/>
      <c r="B32" s="40"/>
      <c r="C32" s="35"/>
      <c r="D32" s="35"/>
      <c r="E32" s="35"/>
      <c r="F32" s="35"/>
      <c r="G32" s="35"/>
      <c r="H32" s="35"/>
      <c r="I32" s="35"/>
      <c r="J32" s="35"/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25.35" customHeight="1">
      <c r="A34" s="35"/>
      <c r="B34" s="40"/>
      <c r="C34" s="35"/>
      <c r="D34" s="120" t="s">
        <v>41</v>
      </c>
      <c r="E34" s="35"/>
      <c r="F34" s="35"/>
      <c r="G34" s="35"/>
      <c r="H34" s="35"/>
      <c r="I34" s="35"/>
      <c r="J34" s="121">
        <f>ROUND(J101, 2)</f>
        <v>0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6.95" customHeight="1">
      <c r="A35" s="35"/>
      <c r="B35" s="40"/>
      <c r="C35" s="35"/>
      <c r="D35" s="119"/>
      <c r="E35" s="119"/>
      <c r="F35" s="119"/>
      <c r="G35" s="119"/>
      <c r="H35" s="119"/>
      <c r="I35" s="119"/>
      <c r="J35" s="119"/>
      <c r="K35" s="119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35"/>
      <c r="F36" s="122" t="s">
        <v>43</v>
      </c>
      <c r="G36" s="35"/>
      <c r="H36" s="35"/>
      <c r="I36" s="122" t="s">
        <v>42</v>
      </c>
      <c r="J36" s="122" t="s">
        <v>44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customHeight="1">
      <c r="A37" s="35"/>
      <c r="B37" s="40"/>
      <c r="C37" s="35"/>
      <c r="D37" s="123" t="s">
        <v>45</v>
      </c>
      <c r="E37" s="113" t="s">
        <v>46</v>
      </c>
      <c r="F37" s="124">
        <f>ROUND((SUM(BE101:BE563)),  2)</f>
        <v>0</v>
      </c>
      <c r="G37" s="35"/>
      <c r="H37" s="35"/>
      <c r="I37" s="125">
        <v>0.21</v>
      </c>
      <c r="J37" s="124">
        <f>ROUND(((SUM(BE101:BE563))*I37),  2)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customHeight="1">
      <c r="A38" s="35"/>
      <c r="B38" s="40"/>
      <c r="C38" s="35"/>
      <c r="D38" s="35"/>
      <c r="E38" s="113" t="s">
        <v>47</v>
      </c>
      <c r="F38" s="124">
        <f>ROUND((SUM(BF101:BF563)),  2)</f>
        <v>0</v>
      </c>
      <c r="G38" s="35"/>
      <c r="H38" s="35"/>
      <c r="I38" s="125">
        <v>0.12</v>
      </c>
      <c r="J38" s="124">
        <f>ROUND(((SUM(BF101:BF563))*I38),  2)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48</v>
      </c>
      <c r="F39" s="124">
        <f>ROUND((SUM(BG101:BG563)),  2)</f>
        <v>0</v>
      </c>
      <c r="G39" s="35"/>
      <c r="H39" s="35"/>
      <c r="I39" s="125">
        <v>0.21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hidden="1" customHeight="1">
      <c r="A40" s="35"/>
      <c r="B40" s="40"/>
      <c r="C40" s="35"/>
      <c r="D40" s="35"/>
      <c r="E40" s="113" t="s">
        <v>49</v>
      </c>
      <c r="F40" s="124">
        <f>ROUND((SUM(BH101:BH563)),  2)</f>
        <v>0</v>
      </c>
      <c r="G40" s="35"/>
      <c r="H40" s="35"/>
      <c r="I40" s="125">
        <v>0.12</v>
      </c>
      <c r="J40" s="124">
        <f>0</f>
        <v>0</v>
      </c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14.45" hidden="1" customHeight="1">
      <c r="A41" s="35"/>
      <c r="B41" s="40"/>
      <c r="C41" s="35"/>
      <c r="D41" s="35"/>
      <c r="E41" s="113" t="s">
        <v>50</v>
      </c>
      <c r="F41" s="124">
        <f>ROUND((SUM(BI101:BI563)),  2)</f>
        <v>0</v>
      </c>
      <c r="G41" s="35"/>
      <c r="H41" s="35"/>
      <c r="I41" s="125">
        <v>0</v>
      </c>
      <c r="J41" s="124">
        <f>0</f>
        <v>0</v>
      </c>
      <c r="K41" s="35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6.95" customHeight="1">
      <c r="A42" s="35"/>
      <c r="B42" s="40"/>
      <c r="C42" s="35"/>
      <c r="D42" s="35"/>
      <c r="E42" s="35"/>
      <c r="F42" s="35"/>
      <c r="G42" s="35"/>
      <c r="H42" s="35"/>
      <c r="I42" s="35"/>
      <c r="J42" s="35"/>
      <c r="K42" s="35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s="2" customFormat="1" ht="25.35" customHeight="1">
      <c r="A43" s="35"/>
      <c r="B43" s="40"/>
      <c r="C43" s="126"/>
      <c r="D43" s="127" t="s">
        <v>51</v>
      </c>
      <c r="E43" s="128"/>
      <c r="F43" s="128"/>
      <c r="G43" s="129" t="s">
        <v>52</v>
      </c>
      <c r="H43" s="130" t="s">
        <v>53</v>
      </c>
      <c r="I43" s="128"/>
      <c r="J43" s="131">
        <f>SUM(J34:J41)</f>
        <v>0</v>
      </c>
      <c r="K43" s="132"/>
      <c r="L43" s="114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31" s="2" customFormat="1" ht="14.45" customHeight="1">
      <c r="A44" s="35"/>
      <c r="B44" s="133"/>
      <c r="C44" s="134"/>
      <c r="D44" s="134"/>
      <c r="E44" s="134"/>
      <c r="F44" s="134"/>
      <c r="G44" s="134"/>
      <c r="H44" s="134"/>
      <c r="I44" s="134"/>
      <c r="J44" s="134"/>
      <c r="K44" s="134"/>
      <c r="L44" s="11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8" spans="1:31" s="2" customFormat="1" ht="6.95" customHeight="1">
      <c r="A48" s="35"/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s="2" customFormat="1" ht="24.95" customHeight="1">
      <c r="A49" s="35"/>
      <c r="B49" s="36"/>
      <c r="C49" s="24" t="s">
        <v>136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s="2" customFormat="1" ht="6.95" customHeight="1">
      <c r="A50" s="35"/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s="2" customFormat="1" ht="12" customHeight="1">
      <c r="A51" s="35"/>
      <c r="B51" s="36"/>
      <c r="C51" s="30" t="s">
        <v>16</v>
      </c>
      <c r="D51" s="37"/>
      <c r="E51" s="37"/>
      <c r="F51" s="37"/>
      <c r="G51" s="37"/>
      <c r="H51" s="37"/>
      <c r="I51" s="37"/>
      <c r="J51" s="37"/>
      <c r="K51" s="37"/>
      <c r="L51" s="114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2" customFormat="1" ht="16.5" customHeight="1">
      <c r="A52" s="35"/>
      <c r="B52" s="36"/>
      <c r="C52" s="37"/>
      <c r="D52" s="37"/>
      <c r="E52" s="535" t="str">
        <f>E7</f>
        <v>Zliv - Obnova kanalizace v ulici Jáchymovská</v>
      </c>
      <c r="F52" s="536"/>
      <c r="G52" s="536"/>
      <c r="H52" s="536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s="1" customFormat="1" ht="12" customHeight="1">
      <c r="B53" s="22"/>
      <c r="C53" s="30" t="s">
        <v>134</v>
      </c>
      <c r="D53" s="23"/>
      <c r="E53" s="23"/>
      <c r="F53" s="23"/>
      <c r="G53" s="23"/>
      <c r="H53" s="23"/>
      <c r="I53" s="23"/>
      <c r="J53" s="23"/>
      <c r="K53" s="23"/>
      <c r="L53" s="21"/>
    </row>
    <row r="54" spans="1:31" s="1" customFormat="1" ht="16.5" customHeight="1">
      <c r="B54" s="22"/>
      <c r="C54" s="23"/>
      <c r="D54" s="23"/>
      <c r="E54" s="535" t="s">
        <v>238</v>
      </c>
      <c r="F54" s="522"/>
      <c r="G54" s="522"/>
      <c r="H54" s="522"/>
      <c r="I54" s="23"/>
      <c r="J54" s="23"/>
      <c r="K54" s="23"/>
      <c r="L54" s="21"/>
    </row>
    <row r="55" spans="1:31" s="1" customFormat="1" ht="12" customHeight="1">
      <c r="B55" s="22"/>
      <c r="C55" s="30" t="s">
        <v>239</v>
      </c>
      <c r="D55" s="23"/>
      <c r="E55" s="23"/>
      <c r="F55" s="23"/>
      <c r="G55" s="23"/>
      <c r="H55" s="23"/>
      <c r="I55" s="23"/>
      <c r="J55" s="23"/>
      <c r="K55" s="23"/>
      <c r="L55" s="21"/>
    </row>
    <row r="56" spans="1:31" s="2" customFormat="1" ht="16.5" customHeight="1">
      <c r="A56" s="35"/>
      <c r="B56" s="36"/>
      <c r="C56" s="37"/>
      <c r="D56" s="37"/>
      <c r="E56" s="544" t="s">
        <v>240</v>
      </c>
      <c r="F56" s="534"/>
      <c r="G56" s="534"/>
      <c r="H56" s="534"/>
      <c r="I56" s="37"/>
      <c r="J56" s="37"/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31" s="2" customFormat="1" ht="12" customHeight="1">
      <c r="A57" s="35"/>
      <c r="B57" s="36"/>
      <c r="C57" s="30" t="s">
        <v>241</v>
      </c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s="2" customFormat="1" ht="16.5" customHeight="1">
      <c r="A58" s="35"/>
      <c r="B58" s="36"/>
      <c r="C58" s="37"/>
      <c r="D58" s="37"/>
      <c r="E58" s="530" t="str">
        <f>E13</f>
        <v>25_11_01_01.1.1 - Jednotná kanalizace - etapa I. - Tyršova</v>
      </c>
      <c r="F58" s="534"/>
      <c r="G58" s="534"/>
      <c r="H58" s="534"/>
      <c r="I58" s="37"/>
      <c r="J58" s="37"/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31" s="2" customFormat="1" ht="6.95" customHeight="1">
      <c r="A59" s="35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31" s="2" customFormat="1" ht="12" customHeight="1">
      <c r="A60" s="35"/>
      <c r="B60" s="36"/>
      <c r="C60" s="30" t="s">
        <v>21</v>
      </c>
      <c r="D60" s="37"/>
      <c r="E60" s="37"/>
      <c r="F60" s="28" t="str">
        <f>F16</f>
        <v>Zliv</v>
      </c>
      <c r="G60" s="37"/>
      <c r="H60" s="37"/>
      <c r="I60" s="30" t="s">
        <v>23</v>
      </c>
      <c r="J60" s="60" t="str">
        <f>IF(J16="","",J16)</f>
        <v>25. 9. 2025</v>
      </c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31" s="2" customFormat="1" ht="6.95" customHeight="1">
      <c r="A61" s="35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s="2" customFormat="1" ht="25.7" customHeight="1">
      <c r="A62" s="35"/>
      <c r="B62" s="36"/>
      <c r="C62" s="30" t="s">
        <v>25</v>
      </c>
      <c r="D62" s="37"/>
      <c r="E62" s="37"/>
      <c r="F62" s="28" t="str">
        <f>E19</f>
        <v>Město Zliv</v>
      </c>
      <c r="G62" s="37"/>
      <c r="H62" s="37"/>
      <c r="I62" s="30" t="s">
        <v>33</v>
      </c>
      <c r="J62" s="33" t="str">
        <f>E25</f>
        <v>Ing. Jaroslav Žáček Ph.D.</v>
      </c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31" s="2" customFormat="1" ht="15.2" customHeight="1">
      <c r="A63" s="35"/>
      <c r="B63" s="36"/>
      <c r="C63" s="30" t="s">
        <v>31</v>
      </c>
      <c r="D63" s="37"/>
      <c r="E63" s="37"/>
      <c r="F63" s="28" t="str">
        <f>IF(E22="","",E22)</f>
        <v>Vyplň údaj</v>
      </c>
      <c r="G63" s="37"/>
      <c r="H63" s="37"/>
      <c r="I63" s="30" t="s">
        <v>37</v>
      </c>
      <c r="J63" s="33" t="str">
        <f>E28</f>
        <v xml:space="preserve"> 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</row>
    <row r="64" spans="1:31" s="2" customFormat="1" ht="10.35" customHeight="1">
      <c r="A64" s="35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114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</row>
    <row r="65" spans="1:47" s="2" customFormat="1" ht="29.25" customHeight="1">
      <c r="A65" s="35"/>
      <c r="B65" s="36"/>
      <c r="C65" s="137" t="s">
        <v>137</v>
      </c>
      <c r="D65" s="138"/>
      <c r="E65" s="138"/>
      <c r="F65" s="138"/>
      <c r="G65" s="138"/>
      <c r="H65" s="138"/>
      <c r="I65" s="138"/>
      <c r="J65" s="139" t="s">
        <v>138</v>
      </c>
      <c r="K65" s="138"/>
      <c r="L65" s="114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47" s="2" customFormat="1" ht="10.35" customHeight="1">
      <c r="A66" s="35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114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47" s="2" customFormat="1" ht="22.9" customHeight="1">
      <c r="A67" s="35"/>
      <c r="B67" s="36"/>
      <c r="C67" s="140" t="s">
        <v>73</v>
      </c>
      <c r="D67" s="37"/>
      <c r="E67" s="37"/>
      <c r="F67" s="37"/>
      <c r="G67" s="37"/>
      <c r="H67" s="37"/>
      <c r="I67" s="37"/>
      <c r="J67" s="78">
        <f>J101</f>
        <v>0</v>
      </c>
      <c r="K67" s="37"/>
      <c r="L67" s="114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U67" s="18" t="s">
        <v>139</v>
      </c>
    </row>
    <row r="68" spans="1:47" s="9" customFormat="1" ht="24.95" customHeight="1">
      <c r="B68" s="141"/>
      <c r="C68" s="142"/>
      <c r="D68" s="143" t="s">
        <v>243</v>
      </c>
      <c r="E68" s="144"/>
      <c r="F68" s="144"/>
      <c r="G68" s="144"/>
      <c r="H68" s="144"/>
      <c r="I68" s="144"/>
      <c r="J68" s="145">
        <f>J102</f>
        <v>0</v>
      </c>
      <c r="K68" s="142"/>
      <c r="L68" s="146"/>
    </row>
    <row r="69" spans="1:47" s="10" customFormat="1" ht="19.899999999999999" customHeight="1">
      <c r="B69" s="147"/>
      <c r="C69" s="98"/>
      <c r="D69" s="148" t="s">
        <v>244</v>
      </c>
      <c r="E69" s="149"/>
      <c r="F69" s="149"/>
      <c r="G69" s="149"/>
      <c r="H69" s="149"/>
      <c r="I69" s="149"/>
      <c r="J69" s="150">
        <f>J103</f>
        <v>0</v>
      </c>
      <c r="K69" s="98"/>
      <c r="L69" s="151"/>
    </row>
    <row r="70" spans="1:47" s="10" customFormat="1" ht="19.899999999999999" customHeight="1">
      <c r="B70" s="147"/>
      <c r="C70" s="98"/>
      <c r="D70" s="148" t="s">
        <v>245</v>
      </c>
      <c r="E70" s="149"/>
      <c r="F70" s="149"/>
      <c r="G70" s="149"/>
      <c r="H70" s="149"/>
      <c r="I70" s="149"/>
      <c r="J70" s="150">
        <f>J250</f>
        <v>0</v>
      </c>
      <c r="K70" s="98"/>
      <c r="L70" s="151"/>
    </row>
    <row r="71" spans="1:47" s="10" customFormat="1" ht="19.899999999999999" customHeight="1">
      <c r="B71" s="147"/>
      <c r="C71" s="98"/>
      <c r="D71" s="148" t="s">
        <v>246</v>
      </c>
      <c r="E71" s="149"/>
      <c r="F71" s="149"/>
      <c r="G71" s="149"/>
      <c r="H71" s="149"/>
      <c r="I71" s="149"/>
      <c r="J71" s="150">
        <f>J255</f>
        <v>0</v>
      </c>
      <c r="K71" s="98"/>
      <c r="L71" s="151"/>
    </row>
    <row r="72" spans="1:47" s="10" customFormat="1" ht="19.899999999999999" customHeight="1">
      <c r="B72" s="147"/>
      <c r="C72" s="98"/>
      <c r="D72" s="148" t="s">
        <v>247</v>
      </c>
      <c r="E72" s="149"/>
      <c r="F72" s="149"/>
      <c r="G72" s="149"/>
      <c r="H72" s="149"/>
      <c r="I72" s="149"/>
      <c r="J72" s="150">
        <f>J272</f>
        <v>0</v>
      </c>
      <c r="K72" s="98"/>
      <c r="L72" s="151"/>
    </row>
    <row r="73" spans="1:47" s="10" customFormat="1" ht="19.899999999999999" customHeight="1">
      <c r="B73" s="147"/>
      <c r="C73" s="98"/>
      <c r="D73" s="148" t="s">
        <v>248</v>
      </c>
      <c r="E73" s="149"/>
      <c r="F73" s="149"/>
      <c r="G73" s="149"/>
      <c r="H73" s="149"/>
      <c r="I73" s="149"/>
      <c r="J73" s="150">
        <f>J303</f>
        <v>0</v>
      </c>
      <c r="K73" s="98"/>
      <c r="L73" s="151"/>
    </row>
    <row r="74" spans="1:47" s="10" customFormat="1" ht="19.899999999999999" customHeight="1">
      <c r="B74" s="147"/>
      <c r="C74" s="98"/>
      <c r="D74" s="148" t="s">
        <v>249</v>
      </c>
      <c r="E74" s="149"/>
      <c r="F74" s="149"/>
      <c r="G74" s="149"/>
      <c r="H74" s="149"/>
      <c r="I74" s="149"/>
      <c r="J74" s="150">
        <f>J319</f>
        <v>0</v>
      </c>
      <c r="K74" s="98"/>
      <c r="L74" s="151"/>
    </row>
    <row r="75" spans="1:47" s="10" customFormat="1" ht="19.899999999999999" customHeight="1">
      <c r="B75" s="147"/>
      <c r="C75" s="98"/>
      <c r="D75" s="148" t="s">
        <v>250</v>
      </c>
      <c r="E75" s="149"/>
      <c r="F75" s="149"/>
      <c r="G75" s="149"/>
      <c r="H75" s="149"/>
      <c r="I75" s="149"/>
      <c r="J75" s="150">
        <f>J515</f>
        <v>0</v>
      </c>
      <c r="K75" s="98"/>
      <c r="L75" s="151"/>
    </row>
    <row r="76" spans="1:47" s="10" customFormat="1" ht="19.899999999999999" customHeight="1">
      <c r="B76" s="147"/>
      <c r="C76" s="98"/>
      <c r="D76" s="148" t="s">
        <v>251</v>
      </c>
      <c r="E76" s="149"/>
      <c r="F76" s="149"/>
      <c r="G76" s="149"/>
      <c r="H76" s="149"/>
      <c r="I76" s="149"/>
      <c r="J76" s="150">
        <f>J538</f>
        <v>0</v>
      </c>
      <c r="K76" s="98"/>
      <c r="L76" s="151"/>
    </row>
    <row r="77" spans="1:47" s="10" customFormat="1" ht="19.899999999999999" customHeight="1">
      <c r="B77" s="147"/>
      <c r="C77" s="98"/>
      <c r="D77" s="148" t="s">
        <v>252</v>
      </c>
      <c r="E77" s="149"/>
      <c r="F77" s="149"/>
      <c r="G77" s="149"/>
      <c r="H77" s="149"/>
      <c r="I77" s="149"/>
      <c r="J77" s="150">
        <f>J561</f>
        <v>0</v>
      </c>
      <c r="K77" s="98"/>
      <c r="L77" s="151"/>
    </row>
    <row r="78" spans="1:47" s="2" customFormat="1" ht="21.75" customHeight="1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47" s="2" customFormat="1" ht="6.95" customHeight="1">
      <c r="A79" s="35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3" spans="1:31" s="2" customFormat="1" ht="6.95" customHeight="1">
      <c r="A83" s="35"/>
      <c r="B83" s="50"/>
      <c r="C83" s="51"/>
      <c r="D83" s="51"/>
      <c r="E83" s="51"/>
      <c r="F83" s="51"/>
      <c r="G83" s="51"/>
      <c r="H83" s="51"/>
      <c r="I83" s="51"/>
      <c r="J83" s="51"/>
      <c r="K83" s="51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31" s="2" customFormat="1" ht="24.95" customHeight="1">
      <c r="A84" s="35"/>
      <c r="B84" s="36"/>
      <c r="C84" s="24" t="s">
        <v>145</v>
      </c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31" s="2" customFormat="1" ht="6.95" customHeight="1">
      <c r="A85" s="35"/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31" s="2" customFormat="1" ht="12" customHeight="1">
      <c r="A86" s="35"/>
      <c r="B86" s="36"/>
      <c r="C86" s="30" t="s">
        <v>16</v>
      </c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s="2" customFormat="1" ht="16.5" customHeight="1">
      <c r="A87" s="35"/>
      <c r="B87" s="36"/>
      <c r="C87" s="37"/>
      <c r="D87" s="37"/>
      <c r="E87" s="535" t="str">
        <f>E7</f>
        <v>Zliv - Obnova kanalizace v ulici Jáchymovská</v>
      </c>
      <c r="F87" s="536"/>
      <c r="G87" s="536"/>
      <c r="H87" s="536"/>
      <c r="I87" s="37"/>
      <c r="J87" s="37"/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s="1" customFormat="1" ht="12" customHeight="1">
      <c r="B88" s="22"/>
      <c r="C88" s="30" t="s">
        <v>134</v>
      </c>
      <c r="D88" s="23"/>
      <c r="E88" s="23"/>
      <c r="F88" s="23"/>
      <c r="G88" s="23"/>
      <c r="H88" s="23"/>
      <c r="I88" s="23"/>
      <c r="J88" s="23"/>
      <c r="K88" s="23"/>
      <c r="L88" s="21"/>
    </row>
    <row r="89" spans="1:31" s="1" customFormat="1" ht="16.5" customHeight="1">
      <c r="B89" s="22"/>
      <c r="C89" s="23"/>
      <c r="D89" s="23"/>
      <c r="E89" s="535" t="s">
        <v>238</v>
      </c>
      <c r="F89" s="522"/>
      <c r="G89" s="522"/>
      <c r="H89" s="522"/>
      <c r="I89" s="23"/>
      <c r="J89" s="23"/>
      <c r="K89" s="23"/>
      <c r="L89" s="21"/>
    </row>
    <row r="90" spans="1:31" s="1" customFormat="1" ht="12" customHeight="1">
      <c r="B90" s="22"/>
      <c r="C90" s="30" t="s">
        <v>239</v>
      </c>
      <c r="D90" s="23"/>
      <c r="E90" s="23"/>
      <c r="F90" s="23"/>
      <c r="G90" s="23"/>
      <c r="H90" s="23"/>
      <c r="I90" s="23"/>
      <c r="J90" s="23"/>
      <c r="K90" s="23"/>
      <c r="L90" s="21"/>
    </row>
    <row r="91" spans="1:31" s="2" customFormat="1" ht="16.5" customHeight="1">
      <c r="A91" s="35"/>
      <c r="B91" s="36"/>
      <c r="C91" s="37"/>
      <c r="D91" s="37"/>
      <c r="E91" s="544" t="s">
        <v>240</v>
      </c>
      <c r="F91" s="534"/>
      <c r="G91" s="534"/>
      <c r="H91" s="534"/>
      <c r="I91" s="37"/>
      <c r="J91" s="37"/>
      <c r="K91" s="37"/>
      <c r="L91" s="114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31" s="2" customFormat="1" ht="12" customHeight="1">
      <c r="A92" s="35"/>
      <c r="B92" s="36"/>
      <c r="C92" s="30" t="s">
        <v>241</v>
      </c>
      <c r="D92" s="37"/>
      <c r="E92" s="37"/>
      <c r="F92" s="37"/>
      <c r="G92" s="37"/>
      <c r="H92" s="37"/>
      <c r="I92" s="37"/>
      <c r="J92" s="37"/>
      <c r="K92" s="37"/>
      <c r="L92" s="114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31" s="2" customFormat="1" ht="16.5" customHeight="1">
      <c r="A93" s="35"/>
      <c r="B93" s="36"/>
      <c r="C93" s="37"/>
      <c r="D93" s="37"/>
      <c r="E93" s="530" t="str">
        <f>E13</f>
        <v>25_11_01_01.1.1 - Jednotná kanalizace - etapa I. - Tyršova</v>
      </c>
      <c r="F93" s="534"/>
      <c r="G93" s="534"/>
      <c r="H93" s="534"/>
      <c r="I93" s="37"/>
      <c r="J93" s="37"/>
      <c r="K93" s="37"/>
      <c r="L93" s="114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31" s="2" customFormat="1" ht="6.95" customHeight="1">
      <c r="A94" s="35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114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31" s="2" customFormat="1" ht="12" customHeight="1">
      <c r="A95" s="35"/>
      <c r="B95" s="36"/>
      <c r="C95" s="30" t="s">
        <v>21</v>
      </c>
      <c r="D95" s="37"/>
      <c r="E95" s="37"/>
      <c r="F95" s="28" t="str">
        <f>F16</f>
        <v>Zliv</v>
      </c>
      <c r="G95" s="37"/>
      <c r="H95" s="37"/>
      <c r="I95" s="30" t="s">
        <v>23</v>
      </c>
      <c r="J95" s="60" t="str">
        <f>IF(J16="","",J16)</f>
        <v>25. 9. 2025</v>
      </c>
      <c r="K95" s="37"/>
      <c r="L95" s="114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31" s="2" customFormat="1" ht="6.95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114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pans="1:65" s="2" customFormat="1" ht="25.7" customHeight="1">
      <c r="A97" s="35"/>
      <c r="B97" s="36"/>
      <c r="C97" s="30" t="s">
        <v>25</v>
      </c>
      <c r="D97" s="37"/>
      <c r="E97" s="37"/>
      <c r="F97" s="28" t="str">
        <f>E19</f>
        <v>Město Zliv</v>
      </c>
      <c r="G97" s="37"/>
      <c r="H97" s="37"/>
      <c r="I97" s="30" t="s">
        <v>33</v>
      </c>
      <c r="J97" s="33" t="str">
        <f>E25</f>
        <v>Ing. Jaroslav Žáček Ph.D.</v>
      </c>
      <c r="K97" s="37"/>
      <c r="L97" s="114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pans="1:65" s="2" customFormat="1" ht="15.2" customHeight="1">
      <c r="A98" s="35"/>
      <c r="B98" s="36"/>
      <c r="C98" s="30" t="s">
        <v>31</v>
      </c>
      <c r="D98" s="37"/>
      <c r="E98" s="37"/>
      <c r="F98" s="28" t="str">
        <f>IF(E22="","",E22)</f>
        <v>Vyplň údaj</v>
      </c>
      <c r="G98" s="37"/>
      <c r="H98" s="37"/>
      <c r="I98" s="30" t="s">
        <v>37</v>
      </c>
      <c r="J98" s="33" t="str">
        <f>E28</f>
        <v xml:space="preserve"> </v>
      </c>
      <c r="K98" s="37"/>
      <c r="L98" s="114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1:65" s="2" customFormat="1" ht="10.35" customHeight="1">
      <c r="A99" s="35"/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114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65" s="11" customFormat="1" ht="29.25" customHeight="1">
      <c r="A100" s="152"/>
      <c r="B100" s="153"/>
      <c r="C100" s="154" t="s">
        <v>146</v>
      </c>
      <c r="D100" s="155" t="s">
        <v>60</v>
      </c>
      <c r="E100" s="155" t="s">
        <v>56</v>
      </c>
      <c r="F100" s="155" t="s">
        <v>57</v>
      </c>
      <c r="G100" s="155" t="s">
        <v>147</v>
      </c>
      <c r="H100" s="155" t="s">
        <v>148</v>
      </c>
      <c r="I100" s="155" t="s">
        <v>149</v>
      </c>
      <c r="J100" s="155" t="s">
        <v>138</v>
      </c>
      <c r="K100" s="156" t="s">
        <v>150</v>
      </c>
      <c r="L100" s="157"/>
      <c r="M100" s="69" t="s">
        <v>19</v>
      </c>
      <c r="N100" s="70" t="s">
        <v>45</v>
      </c>
      <c r="O100" s="70" t="s">
        <v>151</v>
      </c>
      <c r="P100" s="70" t="s">
        <v>152</v>
      </c>
      <c r="Q100" s="70" t="s">
        <v>153</v>
      </c>
      <c r="R100" s="70" t="s">
        <v>154</v>
      </c>
      <c r="S100" s="70" t="s">
        <v>155</v>
      </c>
      <c r="T100" s="71" t="s">
        <v>156</v>
      </c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</row>
    <row r="101" spans="1:65" s="2" customFormat="1" ht="22.9" customHeight="1">
      <c r="A101" s="35"/>
      <c r="B101" s="36"/>
      <c r="C101" s="76" t="s">
        <v>157</v>
      </c>
      <c r="D101" s="37"/>
      <c r="E101" s="37"/>
      <c r="F101" s="37"/>
      <c r="G101" s="37"/>
      <c r="H101" s="37"/>
      <c r="I101" s="37"/>
      <c r="J101" s="158">
        <f>BK101</f>
        <v>0</v>
      </c>
      <c r="K101" s="37"/>
      <c r="L101" s="40"/>
      <c r="M101" s="72"/>
      <c r="N101" s="159"/>
      <c r="O101" s="73"/>
      <c r="P101" s="160">
        <f>P102</f>
        <v>0</v>
      </c>
      <c r="Q101" s="73"/>
      <c r="R101" s="160">
        <f>R102</f>
        <v>1003.7703006000002</v>
      </c>
      <c r="S101" s="73"/>
      <c r="T101" s="161">
        <f>T102</f>
        <v>684.54169999999988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74</v>
      </c>
      <c r="AU101" s="18" t="s">
        <v>139</v>
      </c>
      <c r="BK101" s="162">
        <f>BK102</f>
        <v>0</v>
      </c>
    </row>
    <row r="102" spans="1:65" s="12" customFormat="1" ht="25.9" customHeight="1">
      <c r="B102" s="163"/>
      <c r="C102" s="164"/>
      <c r="D102" s="165" t="s">
        <v>74</v>
      </c>
      <c r="E102" s="166" t="s">
        <v>253</v>
      </c>
      <c r="F102" s="166" t="s">
        <v>254</v>
      </c>
      <c r="G102" s="164"/>
      <c r="H102" s="164"/>
      <c r="I102" s="167"/>
      <c r="J102" s="168">
        <f>BK102</f>
        <v>0</v>
      </c>
      <c r="K102" s="164"/>
      <c r="L102" s="169"/>
      <c r="M102" s="170"/>
      <c r="N102" s="171"/>
      <c r="O102" s="171"/>
      <c r="P102" s="172">
        <f>P103+P250+P255+P272+P303+P319+P515+P538+P561</f>
        <v>0</v>
      </c>
      <c r="Q102" s="171"/>
      <c r="R102" s="172">
        <f>R103+R250+R255+R272+R303+R319+R515+R538+R561</f>
        <v>1003.7703006000002</v>
      </c>
      <c r="S102" s="171"/>
      <c r="T102" s="173">
        <f>T103+T250+T255+T272+T303+T319+T515+T538+T561</f>
        <v>684.54169999999988</v>
      </c>
      <c r="AR102" s="174" t="s">
        <v>83</v>
      </c>
      <c r="AT102" s="175" t="s">
        <v>74</v>
      </c>
      <c r="AU102" s="175" t="s">
        <v>75</v>
      </c>
      <c r="AY102" s="174" t="s">
        <v>160</v>
      </c>
      <c r="BK102" s="176">
        <f>BK103+BK250+BK255+BK272+BK303+BK319+BK515+BK538+BK561</f>
        <v>0</v>
      </c>
    </row>
    <row r="103" spans="1:65" s="12" customFormat="1" ht="22.9" customHeight="1">
      <c r="B103" s="163"/>
      <c r="C103" s="164"/>
      <c r="D103" s="165" t="s">
        <v>74</v>
      </c>
      <c r="E103" s="177" t="s">
        <v>83</v>
      </c>
      <c r="F103" s="177" t="s">
        <v>255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SUM(P104:P249)</f>
        <v>0</v>
      </c>
      <c r="Q103" s="171"/>
      <c r="R103" s="172">
        <f>SUM(R104:R249)</f>
        <v>799.91289900000004</v>
      </c>
      <c r="S103" s="171"/>
      <c r="T103" s="173">
        <f>SUM(T104:T249)</f>
        <v>367.64469999999994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SUM(BK104:BK249)</f>
        <v>0</v>
      </c>
    </row>
    <row r="104" spans="1:65" s="2" customFormat="1" ht="24.2" customHeight="1">
      <c r="A104" s="35"/>
      <c r="B104" s="36"/>
      <c r="C104" s="179" t="s">
        <v>83</v>
      </c>
      <c r="D104" s="179" t="s">
        <v>163</v>
      </c>
      <c r="E104" s="180" t="s">
        <v>256</v>
      </c>
      <c r="F104" s="181" t="s">
        <v>257</v>
      </c>
      <c r="G104" s="182" t="s">
        <v>258</v>
      </c>
      <c r="H104" s="183">
        <v>10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0</v>
      </c>
      <c r="R104" s="188">
        <f>Q104*H104</f>
        <v>0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259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260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2" customFormat="1" ht="37.9" customHeight="1">
      <c r="A106" s="35"/>
      <c r="B106" s="36"/>
      <c r="C106" s="179" t="s">
        <v>85</v>
      </c>
      <c r="D106" s="179" t="s">
        <v>163</v>
      </c>
      <c r="E106" s="180" t="s">
        <v>261</v>
      </c>
      <c r="F106" s="181" t="s">
        <v>262</v>
      </c>
      <c r="G106" s="182" t="s">
        <v>258</v>
      </c>
      <c r="H106" s="183">
        <v>96.71</v>
      </c>
      <c r="I106" s="184"/>
      <c r="J106" s="185">
        <f>ROUND(I106*H106,2)</f>
        <v>0</v>
      </c>
      <c r="K106" s="181" t="s">
        <v>167</v>
      </c>
      <c r="L106" s="40"/>
      <c r="M106" s="186" t="s">
        <v>19</v>
      </c>
      <c r="N106" s="187" t="s">
        <v>46</v>
      </c>
      <c r="O106" s="65"/>
      <c r="P106" s="188">
        <f>O106*H106</f>
        <v>0</v>
      </c>
      <c r="Q106" s="188">
        <v>0</v>
      </c>
      <c r="R106" s="188">
        <f>Q106*H106</f>
        <v>0</v>
      </c>
      <c r="S106" s="188">
        <v>0.08</v>
      </c>
      <c r="T106" s="189">
        <f>S106*H106</f>
        <v>7.7367999999999997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90" t="s">
        <v>183</v>
      </c>
      <c r="AT106" s="190" t="s">
        <v>163</v>
      </c>
      <c r="AU106" s="190" t="s">
        <v>85</v>
      </c>
      <c r="AY106" s="18" t="s">
        <v>160</v>
      </c>
      <c r="BE106" s="191">
        <f>IF(N106="základní",J106,0)</f>
        <v>0</v>
      </c>
      <c r="BF106" s="191">
        <f>IF(N106="snížená",J106,0)</f>
        <v>0</v>
      </c>
      <c r="BG106" s="191">
        <f>IF(N106="zákl. přenesená",J106,0)</f>
        <v>0</v>
      </c>
      <c r="BH106" s="191">
        <f>IF(N106="sníž. přenesená",J106,0)</f>
        <v>0</v>
      </c>
      <c r="BI106" s="191">
        <f>IF(N106="nulová",J106,0)</f>
        <v>0</v>
      </c>
      <c r="BJ106" s="18" t="s">
        <v>83</v>
      </c>
      <c r="BK106" s="191">
        <f>ROUND(I106*H106,2)</f>
        <v>0</v>
      </c>
      <c r="BL106" s="18" t="s">
        <v>183</v>
      </c>
      <c r="BM106" s="190" t="s">
        <v>263</v>
      </c>
    </row>
    <row r="107" spans="1:65" s="2" customFormat="1">
      <c r="A107" s="35"/>
      <c r="B107" s="36"/>
      <c r="C107" s="37"/>
      <c r="D107" s="192" t="s">
        <v>170</v>
      </c>
      <c r="E107" s="37"/>
      <c r="F107" s="193" t="s">
        <v>264</v>
      </c>
      <c r="G107" s="37"/>
      <c r="H107" s="37"/>
      <c r="I107" s="194"/>
      <c r="J107" s="37"/>
      <c r="K107" s="37"/>
      <c r="L107" s="40"/>
      <c r="M107" s="195"/>
      <c r="N107" s="196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170</v>
      </c>
      <c r="AU107" s="18" t="s">
        <v>85</v>
      </c>
    </row>
    <row r="108" spans="1:65" s="13" customFormat="1">
      <c r="B108" s="199"/>
      <c r="C108" s="200"/>
      <c r="D108" s="197" t="s">
        <v>212</v>
      </c>
      <c r="E108" s="201" t="s">
        <v>19</v>
      </c>
      <c r="F108" s="202" t="s">
        <v>265</v>
      </c>
      <c r="G108" s="200"/>
      <c r="H108" s="203">
        <v>96.71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212</v>
      </c>
      <c r="AU108" s="209" t="s">
        <v>85</v>
      </c>
      <c r="AV108" s="13" t="s">
        <v>85</v>
      </c>
      <c r="AW108" s="13" t="s">
        <v>36</v>
      </c>
      <c r="AX108" s="13" t="s">
        <v>83</v>
      </c>
      <c r="AY108" s="209" t="s">
        <v>160</v>
      </c>
    </row>
    <row r="109" spans="1:65" s="2" customFormat="1" ht="33" customHeight="1">
      <c r="A109" s="35"/>
      <c r="B109" s="36"/>
      <c r="C109" s="179" t="s">
        <v>95</v>
      </c>
      <c r="D109" s="179" t="s">
        <v>163</v>
      </c>
      <c r="E109" s="180" t="s">
        <v>266</v>
      </c>
      <c r="F109" s="181" t="s">
        <v>267</v>
      </c>
      <c r="G109" s="182" t="s">
        <v>258</v>
      </c>
      <c r="H109" s="183">
        <v>158.15</v>
      </c>
      <c r="I109" s="184"/>
      <c r="J109" s="185">
        <f>ROUND(I109*H109,2)</f>
        <v>0</v>
      </c>
      <c r="K109" s="181" t="s">
        <v>167</v>
      </c>
      <c r="L109" s="40"/>
      <c r="M109" s="186" t="s">
        <v>19</v>
      </c>
      <c r="N109" s="187" t="s">
        <v>46</v>
      </c>
      <c r="O109" s="65"/>
      <c r="P109" s="188">
        <f>O109*H109</f>
        <v>0</v>
      </c>
      <c r="Q109" s="188">
        <v>0</v>
      </c>
      <c r="R109" s="188">
        <f>Q109*H109</f>
        <v>0</v>
      </c>
      <c r="S109" s="188">
        <v>0.08</v>
      </c>
      <c r="T109" s="189">
        <f>S109*H109</f>
        <v>12.652000000000001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90" t="s">
        <v>183</v>
      </c>
      <c r="AT109" s="190" t="s">
        <v>163</v>
      </c>
      <c r="AU109" s="190" t="s">
        <v>85</v>
      </c>
      <c r="AY109" s="18" t="s">
        <v>160</v>
      </c>
      <c r="BE109" s="191">
        <f>IF(N109="základní",J109,0)</f>
        <v>0</v>
      </c>
      <c r="BF109" s="191">
        <f>IF(N109="snížená",J109,0)</f>
        <v>0</v>
      </c>
      <c r="BG109" s="191">
        <f>IF(N109="zákl. přenesená",J109,0)</f>
        <v>0</v>
      </c>
      <c r="BH109" s="191">
        <f>IF(N109="sníž. přenesená",J109,0)</f>
        <v>0</v>
      </c>
      <c r="BI109" s="191">
        <f>IF(N109="nulová",J109,0)</f>
        <v>0</v>
      </c>
      <c r="BJ109" s="18" t="s">
        <v>83</v>
      </c>
      <c r="BK109" s="191">
        <f>ROUND(I109*H109,2)</f>
        <v>0</v>
      </c>
      <c r="BL109" s="18" t="s">
        <v>183</v>
      </c>
      <c r="BM109" s="190" t="s">
        <v>268</v>
      </c>
    </row>
    <row r="110" spans="1:65" s="2" customFormat="1">
      <c r="A110" s="35"/>
      <c r="B110" s="36"/>
      <c r="C110" s="37"/>
      <c r="D110" s="192" t="s">
        <v>170</v>
      </c>
      <c r="E110" s="37"/>
      <c r="F110" s="193" t="s">
        <v>269</v>
      </c>
      <c r="G110" s="37"/>
      <c r="H110" s="37"/>
      <c r="I110" s="194"/>
      <c r="J110" s="37"/>
      <c r="K110" s="37"/>
      <c r="L110" s="40"/>
      <c r="M110" s="195"/>
      <c r="N110" s="196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170</v>
      </c>
      <c r="AU110" s="18" t="s">
        <v>85</v>
      </c>
    </row>
    <row r="111" spans="1:65" s="13" customFormat="1">
      <c r="B111" s="199"/>
      <c r="C111" s="200"/>
      <c r="D111" s="197" t="s">
        <v>212</v>
      </c>
      <c r="E111" s="201" t="s">
        <v>19</v>
      </c>
      <c r="F111" s="202" t="s">
        <v>270</v>
      </c>
      <c r="G111" s="200"/>
      <c r="H111" s="203">
        <v>158.15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212</v>
      </c>
      <c r="AU111" s="209" t="s">
        <v>85</v>
      </c>
      <c r="AV111" s="13" t="s">
        <v>85</v>
      </c>
      <c r="AW111" s="13" t="s">
        <v>36</v>
      </c>
      <c r="AX111" s="13" t="s">
        <v>83</v>
      </c>
      <c r="AY111" s="209" t="s">
        <v>160</v>
      </c>
    </row>
    <row r="112" spans="1:65" s="2" customFormat="1" ht="37.9" customHeight="1">
      <c r="A112" s="35"/>
      <c r="B112" s="36"/>
      <c r="C112" s="179" t="s">
        <v>183</v>
      </c>
      <c r="D112" s="179" t="s">
        <v>163</v>
      </c>
      <c r="E112" s="180" t="s">
        <v>271</v>
      </c>
      <c r="F112" s="181" t="s">
        <v>272</v>
      </c>
      <c r="G112" s="182" t="s">
        <v>258</v>
      </c>
      <c r="H112" s="183">
        <v>45.81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0.28999999999999998</v>
      </c>
      <c r="T112" s="189">
        <f>S112*H112</f>
        <v>13.2849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273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274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13" customFormat="1">
      <c r="B114" s="199"/>
      <c r="C114" s="200"/>
      <c r="D114" s="197" t="s">
        <v>212</v>
      </c>
      <c r="E114" s="201" t="s">
        <v>19</v>
      </c>
      <c r="F114" s="202" t="s">
        <v>275</v>
      </c>
      <c r="G114" s="200"/>
      <c r="H114" s="203">
        <v>45.81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212</v>
      </c>
      <c r="AU114" s="209" t="s">
        <v>85</v>
      </c>
      <c r="AV114" s="13" t="s">
        <v>85</v>
      </c>
      <c r="AW114" s="13" t="s">
        <v>36</v>
      </c>
      <c r="AX114" s="13" t="s">
        <v>83</v>
      </c>
      <c r="AY114" s="209" t="s">
        <v>160</v>
      </c>
    </row>
    <row r="115" spans="1:65" s="2" customFormat="1" ht="37.9" customHeight="1">
      <c r="A115" s="35"/>
      <c r="B115" s="36"/>
      <c r="C115" s="179" t="s">
        <v>159</v>
      </c>
      <c r="D115" s="179" t="s">
        <v>163</v>
      </c>
      <c r="E115" s="180" t="s">
        <v>276</v>
      </c>
      <c r="F115" s="181" t="s">
        <v>277</v>
      </c>
      <c r="G115" s="182" t="s">
        <v>258</v>
      </c>
      <c r="H115" s="183">
        <v>509.7</v>
      </c>
      <c r="I115" s="184"/>
      <c r="J115" s="185">
        <f>ROUND(I115*H115,2)</f>
        <v>0</v>
      </c>
      <c r="K115" s="181" t="s">
        <v>167</v>
      </c>
      <c r="L115" s="40"/>
      <c r="M115" s="186" t="s">
        <v>19</v>
      </c>
      <c r="N115" s="187" t="s">
        <v>46</v>
      </c>
      <c r="O115" s="65"/>
      <c r="P115" s="188">
        <f>O115*H115</f>
        <v>0</v>
      </c>
      <c r="Q115" s="188">
        <v>0</v>
      </c>
      <c r="R115" s="188">
        <f>Q115*H115</f>
        <v>0</v>
      </c>
      <c r="S115" s="188">
        <v>0.44</v>
      </c>
      <c r="T115" s="189">
        <f>S115*H115</f>
        <v>224.268</v>
      </c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R115" s="190" t="s">
        <v>183</v>
      </c>
      <c r="AT115" s="190" t="s">
        <v>163</v>
      </c>
      <c r="AU115" s="190" t="s">
        <v>85</v>
      </c>
      <c r="AY115" s="18" t="s">
        <v>160</v>
      </c>
      <c r="BE115" s="191">
        <f>IF(N115="základní",J115,0)</f>
        <v>0</v>
      </c>
      <c r="BF115" s="191">
        <f>IF(N115="snížená",J115,0)</f>
        <v>0</v>
      </c>
      <c r="BG115" s="191">
        <f>IF(N115="zákl. přenesená",J115,0)</f>
        <v>0</v>
      </c>
      <c r="BH115" s="191">
        <f>IF(N115="sníž. přenesená",J115,0)</f>
        <v>0</v>
      </c>
      <c r="BI115" s="191">
        <f>IF(N115="nulová",J115,0)</f>
        <v>0</v>
      </c>
      <c r="BJ115" s="18" t="s">
        <v>83</v>
      </c>
      <c r="BK115" s="191">
        <f>ROUND(I115*H115,2)</f>
        <v>0</v>
      </c>
      <c r="BL115" s="18" t="s">
        <v>183</v>
      </c>
      <c r="BM115" s="190" t="s">
        <v>278</v>
      </c>
    </row>
    <row r="116" spans="1:65" s="2" customFormat="1">
      <c r="A116" s="35"/>
      <c r="B116" s="36"/>
      <c r="C116" s="37"/>
      <c r="D116" s="192" t="s">
        <v>170</v>
      </c>
      <c r="E116" s="37"/>
      <c r="F116" s="193" t="s">
        <v>279</v>
      </c>
      <c r="G116" s="37"/>
      <c r="H116" s="37"/>
      <c r="I116" s="194"/>
      <c r="J116" s="37"/>
      <c r="K116" s="37"/>
      <c r="L116" s="40"/>
      <c r="M116" s="195"/>
      <c r="N116" s="196"/>
      <c r="O116" s="65"/>
      <c r="P116" s="65"/>
      <c r="Q116" s="65"/>
      <c r="R116" s="65"/>
      <c r="S116" s="65"/>
      <c r="T116" s="66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T116" s="18" t="s">
        <v>170</v>
      </c>
      <c r="AU116" s="18" t="s">
        <v>85</v>
      </c>
    </row>
    <row r="117" spans="1:65" s="13" customFormat="1">
      <c r="B117" s="199"/>
      <c r="C117" s="200"/>
      <c r="D117" s="197" t="s">
        <v>212</v>
      </c>
      <c r="E117" s="201" t="s">
        <v>19</v>
      </c>
      <c r="F117" s="202" t="s">
        <v>280</v>
      </c>
      <c r="G117" s="200"/>
      <c r="H117" s="203">
        <v>79.3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212</v>
      </c>
      <c r="AU117" s="209" t="s">
        <v>85</v>
      </c>
      <c r="AV117" s="13" t="s">
        <v>85</v>
      </c>
      <c r="AW117" s="13" t="s">
        <v>36</v>
      </c>
      <c r="AX117" s="13" t="s">
        <v>75</v>
      </c>
      <c r="AY117" s="209" t="s">
        <v>160</v>
      </c>
    </row>
    <row r="118" spans="1:65" s="13" customFormat="1">
      <c r="B118" s="199"/>
      <c r="C118" s="200"/>
      <c r="D118" s="197" t="s">
        <v>212</v>
      </c>
      <c r="E118" s="201" t="s">
        <v>19</v>
      </c>
      <c r="F118" s="202" t="s">
        <v>281</v>
      </c>
      <c r="G118" s="200"/>
      <c r="H118" s="203">
        <v>430.4</v>
      </c>
      <c r="I118" s="204"/>
      <c r="J118" s="200"/>
      <c r="K118" s="200"/>
      <c r="L118" s="205"/>
      <c r="M118" s="206"/>
      <c r="N118" s="207"/>
      <c r="O118" s="207"/>
      <c r="P118" s="207"/>
      <c r="Q118" s="207"/>
      <c r="R118" s="207"/>
      <c r="S118" s="207"/>
      <c r="T118" s="208"/>
      <c r="AT118" s="209" t="s">
        <v>212</v>
      </c>
      <c r="AU118" s="209" t="s">
        <v>85</v>
      </c>
      <c r="AV118" s="13" t="s">
        <v>85</v>
      </c>
      <c r="AW118" s="13" t="s">
        <v>36</v>
      </c>
      <c r="AX118" s="13" t="s">
        <v>75</v>
      </c>
      <c r="AY118" s="209" t="s">
        <v>160</v>
      </c>
    </row>
    <row r="119" spans="1:65" s="14" customFormat="1">
      <c r="B119" s="214"/>
      <c r="C119" s="215"/>
      <c r="D119" s="197" t="s">
        <v>212</v>
      </c>
      <c r="E119" s="216" t="s">
        <v>19</v>
      </c>
      <c r="F119" s="217" t="s">
        <v>282</v>
      </c>
      <c r="G119" s="215"/>
      <c r="H119" s="218">
        <v>509.7</v>
      </c>
      <c r="I119" s="219"/>
      <c r="J119" s="215"/>
      <c r="K119" s="215"/>
      <c r="L119" s="220"/>
      <c r="M119" s="221"/>
      <c r="N119" s="222"/>
      <c r="O119" s="222"/>
      <c r="P119" s="222"/>
      <c r="Q119" s="222"/>
      <c r="R119" s="222"/>
      <c r="S119" s="222"/>
      <c r="T119" s="223"/>
      <c r="AT119" s="224" t="s">
        <v>212</v>
      </c>
      <c r="AU119" s="224" t="s">
        <v>85</v>
      </c>
      <c r="AV119" s="14" t="s">
        <v>183</v>
      </c>
      <c r="AW119" s="14" t="s">
        <v>36</v>
      </c>
      <c r="AX119" s="14" t="s">
        <v>83</v>
      </c>
      <c r="AY119" s="224" t="s">
        <v>160</v>
      </c>
    </row>
    <row r="120" spans="1:65" s="2" customFormat="1" ht="37.9" customHeight="1">
      <c r="A120" s="35"/>
      <c r="B120" s="36"/>
      <c r="C120" s="179" t="s">
        <v>194</v>
      </c>
      <c r="D120" s="179" t="s">
        <v>163</v>
      </c>
      <c r="E120" s="180" t="s">
        <v>283</v>
      </c>
      <c r="F120" s="181" t="s">
        <v>284</v>
      </c>
      <c r="G120" s="182" t="s">
        <v>258</v>
      </c>
      <c r="H120" s="183">
        <v>430.4</v>
      </c>
      <c r="I120" s="184"/>
      <c r="J120" s="185">
        <f>ROUND(I120*H120,2)</f>
        <v>0</v>
      </c>
      <c r="K120" s="181" t="s">
        <v>167</v>
      </c>
      <c r="L120" s="40"/>
      <c r="M120" s="186" t="s">
        <v>19</v>
      </c>
      <c r="N120" s="187" t="s">
        <v>46</v>
      </c>
      <c r="O120" s="65"/>
      <c r="P120" s="188">
        <f>O120*H120</f>
        <v>0</v>
      </c>
      <c r="Q120" s="188">
        <v>0</v>
      </c>
      <c r="R120" s="188">
        <f>Q120*H120</f>
        <v>0</v>
      </c>
      <c r="S120" s="188">
        <v>0.22</v>
      </c>
      <c r="T120" s="189">
        <f>S120*H120</f>
        <v>94.688000000000002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R120" s="190" t="s">
        <v>183</v>
      </c>
      <c r="AT120" s="190" t="s">
        <v>163</v>
      </c>
      <c r="AU120" s="190" t="s">
        <v>85</v>
      </c>
      <c r="AY120" s="18" t="s">
        <v>160</v>
      </c>
      <c r="BE120" s="191">
        <f>IF(N120="základní",J120,0)</f>
        <v>0</v>
      </c>
      <c r="BF120" s="191">
        <f>IF(N120="snížená",J120,0)</f>
        <v>0</v>
      </c>
      <c r="BG120" s="191">
        <f>IF(N120="zákl. přenesená",J120,0)</f>
        <v>0</v>
      </c>
      <c r="BH120" s="191">
        <f>IF(N120="sníž. přenesená",J120,0)</f>
        <v>0</v>
      </c>
      <c r="BI120" s="191">
        <f>IF(N120="nulová",J120,0)</f>
        <v>0</v>
      </c>
      <c r="BJ120" s="18" t="s">
        <v>83</v>
      </c>
      <c r="BK120" s="191">
        <f>ROUND(I120*H120,2)</f>
        <v>0</v>
      </c>
      <c r="BL120" s="18" t="s">
        <v>183</v>
      </c>
      <c r="BM120" s="190" t="s">
        <v>285</v>
      </c>
    </row>
    <row r="121" spans="1:65" s="2" customFormat="1">
      <c r="A121" s="35"/>
      <c r="B121" s="36"/>
      <c r="C121" s="37"/>
      <c r="D121" s="192" t="s">
        <v>170</v>
      </c>
      <c r="E121" s="37"/>
      <c r="F121" s="193" t="s">
        <v>286</v>
      </c>
      <c r="G121" s="37"/>
      <c r="H121" s="37"/>
      <c r="I121" s="194"/>
      <c r="J121" s="37"/>
      <c r="K121" s="37"/>
      <c r="L121" s="40"/>
      <c r="M121" s="195"/>
      <c r="N121" s="196"/>
      <c r="O121" s="65"/>
      <c r="P121" s="65"/>
      <c r="Q121" s="65"/>
      <c r="R121" s="65"/>
      <c r="S121" s="65"/>
      <c r="T121" s="66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T121" s="18" t="s">
        <v>170</v>
      </c>
      <c r="AU121" s="18" t="s">
        <v>85</v>
      </c>
    </row>
    <row r="122" spans="1:65" s="2" customFormat="1" ht="24.2" customHeight="1">
      <c r="A122" s="35"/>
      <c r="B122" s="36"/>
      <c r="C122" s="179" t="s">
        <v>200</v>
      </c>
      <c r="D122" s="179" t="s">
        <v>163</v>
      </c>
      <c r="E122" s="180" t="s">
        <v>287</v>
      </c>
      <c r="F122" s="181" t="s">
        <v>288</v>
      </c>
      <c r="G122" s="182" t="s">
        <v>289</v>
      </c>
      <c r="H122" s="183">
        <v>143</v>
      </c>
      <c r="I122" s="184"/>
      <c r="J122" s="185">
        <f>ROUND(I122*H122,2)</f>
        <v>0</v>
      </c>
      <c r="K122" s="181" t="s">
        <v>167</v>
      </c>
      <c r="L122" s="40"/>
      <c r="M122" s="186" t="s">
        <v>19</v>
      </c>
      <c r="N122" s="187" t="s">
        <v>46</v>
      </c>
      <c r="O122" s="65"/>
      <c r="P122" s="188">
        <f>O122*H122</f>
        <v>0</v>
      </c>
      <c r="Q122" s="188">
        <v>0</v>
      </c>
      <c r="R122" s="188">
        <f>Q122*H122</f>
        <v>0</v>
      </c>
      <c r="S122" s="188">
        <v>0.105</v>
      </c>
      <c r="T122" s="189">
        <f>S122*H122</f>
        <v>15.014999999999999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190" t="s">
        <v>183</v>
      </c>
      <c r="AT122" s="190" t="s">
        <v>163</v>
      </c>
      <c r="AU122" s="190" t="s">
        <v>85</v>
      </c>
      <c r="AY122" s="18" t="s">
        <v>160</v>
      </c>
      <c r="BE122" s="191">
        <f>IF(N122="základní",J122,0)</f>
        <v>0</v>
      </c>
      <c r="BF122" s="191">
        <f>IF(N122="snížená",J122,0)</f>
        <v>0</v>
      </c>
      <c r="BG122" s="191">
        <f>IF(N122="zákl. přenesená",J122,0)</f>
        <v>0</v>
      </c>
      <c r="BH122" s="191">
        <f>IF(N122="sníž. přenesená",J122,0)</f>
        <v>0</v>
      </c>
      <c r="BI122" s="191">
        <f>IF(N122="nulová",J122,0)</f>
        <v>0</v>
      </c>
      <c r="BJ122" s="18" t="s">
        <v>83</v>
      </c>
      <c r="BK122" s="191">
        <f>ROUND(I122*H122,2)</f>
        <v>0</v>
      </c>
      <c r="BL122" s="18" t="s">
        <v>183</v>
      </c>
      <c r="BM122" s="190" t="s">
        <v>290</v>
      </c>
    </row>
    <row r="123" spans="1:65" s="2" customFormat="1">
      <c r="A123" s="35"/>
      <c r="B123" s="36"/>
      <c r="C123" s="37"/>
      <c r="D123" s="192" t="s">
        <v>170</v>
      </c>
      <c r="E123" s="37"/>
      <c r="F123" s="193" t="s">
        <v>291</v>
      </c>
      <c r="G123" s="37"/>
      <c r="H123" s="37"/>
      <c r="I123" s="194"/>
      <c r="J123" s="37"/>
      <c r="K123" s="37"/>
      <c r="L123" s="40"/>
      <c r="M123" s="195"/>
      <c r="N123" s="196"/>
      <c r="O123" s="65"/>
      <c r="P123" s="65"/>
      <c r="Q123" s="65"/>
      <c r="R123" s="65"/>
      <c r="S123" s="65"/>
      <c r="T123" s="66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170</v>
      </c>
      <c r="AU123" s="18" t="s">
        <v>85</v>
      </c>
    </row>
    <row r="124" spans="1:65" s="13" customFormat="1">
      <c r="B124" s="199"/>
      <c r="C124" s="200"/>
      <c r="D124" s="197" t="s">
        <v>212</v>
      </c>
      <c r="E124" s="201" t="s">
        <v>19</v>
      </c>
      <c r="F124" s="202" t="s">
        <v>292</v>
      </c>
      <c r="G124" s="200"/>
      <c r="H124" s="203">
        <v>143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212</v>
      </c>
      <c r="AU124" s="209" t="s">
        <v>85</v>
      </c>
      <c r="AV124" s="13" t="s">
        <v>85</v>
      </c>
      <c r="AW124" s="13" t="s">
        <v>36</v>
      </c>
      <c r="AX124" s="13" t="s">
        <v>83</v>
      </c>
      <c r="AY124" s="209" t="s">
        <v>160</v>
      </c>
    </row>
    <row r="125" spans="1:65" s="2" customFormat="1" ht="16.5" customHeight="1">
      <c r="A125" s="35"/>
      <c r="B125" s="36"/>
      <c r="C125" s="179" t="s">
        <v>206</v>
      </c>
      <c r="D125" s="179" t="s">
        <v>163</v>
      </c>
      <c r="E125" s="180" t="s">
        <v>293</v>
      </c>
      <c r="F125" s="181" t="s">
        <v>294</v>
      </c>
      <c r="G125" s="182" t="s">
        <v>295</v>
      </c>
      <c r="H125" s="183">
        <v>72.05</v>
      </c>
      <c r="I125" s="184"/>
      <c r="J125" s="185">
        <f>ROUND(I125*H125,2)</f>
        <v>0</v>
      </c>
      <c r="K125" s="181" t="s">
        <v>167</v>
      </c>
      <c r="L125" s="40"/>
      <c r="M125" s="186" t="s">
        <v>19</v>
      </c>
      <c r="N125" s="187" t="s">
        <v>46</v>
      </c>
      <c r="O125" s="65"/>
      <c r="P125" s="188">
        <f>O125*H125</f>
        <v>0</v>
      </c>
      <c r="Q125" s="188">
        <v>3.0000000000000001E-5</v>
      </c>
      <c r="R125" s="188">
        <f>Q125*H125</f>
        <v>2.1614999999999998E-3</v>
      </c>
      <c r="S125" s="188">
        <v>0</v>
      </c>
      <c r="T125" s="189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190" t="s">
        <v>183</v>
      </c>
      <c r="AT125" s="190" t="s">
        <v>163</v>
      </c>
      <c r="AU125" s="190" t="s">
        <v>85</v>
      </c>
      <c r="AY125" s="18" t="s">
        <v>160</v>
      </c>
      <c r="BE125" s="191">
        <f>IF(N125="základní",J125,0)</f>
        <v>0</v>
      </c>
      <c r="BF125" s="191">
        <f>IF(N125="snížená",J125,0)</f>
        <v>0</v>
      </c>
      <c r="BG125" s="191">
        <f>IF(N125="zákl. přenesená",J125,0)</f>
        <v>0</v>
      </c>
      <c r="BH125" s="191">
        <f>IF(N125="sníž. přenesená",J125,0)</f>
        <v>0</v>
      </c>
      <c r="BI125" s="191">
        <f>IF(N125="nulová",J125,0)</f>
        <v>0</v>
      </c>
      <c r="BJ125" s="18" t="s">
        <v>83</v>
      </c>
      <c r="BK125" s="191">
        <f>ROUND(I125*H125,2)</f>
        <v>0</v>
      </c>
      <c r="BL125" s="18" t="s">
        <v>183</v>
      </c>
      <c r="BM125" s="190" t="s">
        <v>296</v>
      </c>
    </row>
    <row r="126" spans="1:65" s="2" customFormat="1">
      <c r="A126" s="35"/>
      <c r="B126" s="36"/>
      <c r="C126" s="37"/>
      <c r="D126" s="192" t="s">
        <v>170</v>
      </c>
      <c r="E126" s="37"/>
      <c r="F126" s="193" t="s">
        <v>297</v>
      </c>
      <c r="G126" s="37"/>
      <c r="H126" s="37"/>
      <c r="I126" s="194"/>
      <c r="J126" s="37"/>
      <c r="K126" s="37"/>
      <c r="L126" s="40"/>
      <c r="M126" s="195"/>
      <c r="N126" s="196"/>
      <c r="O126" s="65"/>
      <c r="P126" s="65"/>
      <c r="Q126" s="65"/>
      <c r="R126" s="65"/>
      <c r="S126" s="65"/>
      <c r="T126" s="66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8" t="s">
        <v>170</v>
      </c>
      <c r="AU126" s="18" t="s">
        <v>85</v>
      </c>
    </row>
    <row r="127" spans="1:65" s="13" customFormat="1">
      <c r="B127" s="199"/>
      <c r="C127" s="200"/>
      <c r="D127" s="197" t="s">
        <v>212</v>
      </c>
      <c r="E127" s="201" t="s">
        <v>19</v>
      </c>
      <c r="F127" s="202" t="s">
        <v>298</v>
      </c>
      <c r="G127" s="200"/>
      <c r="H127" s="203">
        <v>72.05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212</v>
      </c>
      <c r="AU127" s="209" t="s">
        <v>85</v>
      </c>
      <c r="AV127" s="13" t="s">
        <v>85</v>
      </c>
      <c r="AW127" s="13" t="s">
        <v>36</v>
      </c>
      <c r="AX127" s="13" t="s">
        <v>83</v>
      </c>
      <c r="AY127" s="209" t="s">
        <v>160</v>
      </c>
    </row>
    <row r="128" spans="1:65" s="2" customFormat="1" ht="24.2" customHeight="1">
      <c r="A128" s="35"/>
      <c r="B128" s="36"/>
      <c r="C128" s="179" t="s">
        <v>214</v>
      </c>
      <c r="D128" s="179" t="s">
        <v>163</v>
      </c>
      <c r="E128" s="180" t="s">
        <v>299</v>
      </c>
      <c r="F128" s="181" t="s">
        <v>300</v>
      </c>
      <c r="G128" s="182" t="s">
        <v>301</v>
      </c>
      <c r="H128" s="183">
        <v>9.0060000000000002</v>
      </c>
      <c r="I128" s="184"/>
      <c r="J128" s="185">
        <f>ROUND(I128*H128,2)</f>
        <v>0</v>
      </c>
      <c r="K128" s="181" t="s">
        <v>167</v>
      </c>
      <c r="L128" s="40"/>
      <c r="M128" s="186" t="s">
        <v>19</v>
      </c>
      <c r="N128" s="187" t="s">
        <v>46</v>
      </c>
      <c r="O128" s="65"/>
      <c r="P128" s="188">
        <f>O128*H128</f>
        <v>0</v>
      </c>
      <c r="Q128" s="188">
        <v>0</v>
      </c>
      <c r="R128" s="188">
        <f>Q128*H128</f>
        <v>0</v>
      </c>
      <c r="S128" s="188">
        <v>0</v>
      </c>
      <c r="T128" s="18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190" t="s">
        <v>183</v>
      </c>
      <c r="AT128" s="190" t="s">
        <v>163</v>
      </c>
      <c r="AU128" s="190" t="s">
        <v>85</v>
      </c>
      <c r="AY128" s="18" t="s">
        <v>160</v>
      </c>
      <c r="BE128" s="191">
        <f>IF(N128="základní",J128,0)</f>
        <v>0</v>
      </c>
      <c r="BF128" s="191">
        <f>IF(N128="snížená",J128,0)</f>
        <v>0</v>
      </c>
      <c r="BG128" s="191">
        <f>IF(N128="zákl. přenesená",J128,0)</f>
        <v>0</v>
      </c>
      <c r="BH128" s="191">
        <f>IF(N128="sníž. přenesená",J128,0)</f>
        <v>0</v>
      </c>
      <c r="BI128" s="191">
        <f>IF(N128="nulová",J128,0)</f>
        <v>0</v>
      </c>
      <c r="BJ128" s="18" t="s">
        <v>83</v>
      </c>
      <c r="BK128" s="191">
        <f>ROUND(I128*H128,2)</f>
        <v>0</v>
      </c>
      <c r="BL128" s="18" t="s">
        <v>183</v>
      </c>
      <c r="BM128" s="190" t="s">
        <v>302</v>
      </c>
    </row>
    <row r="129" spans="1:65" s="2" customFormat="1">
      <c r="A129" s="35"/>
      <c r="B129" s="36"/>
      <c r="C129" s="37"/>
      <c r="D129" s="192" t="s">
        <v>170</v>
      </c>
      <c r="E129" s="37"/>
      <c r="F129" s="193" t="s">
        <v>303</v>
      </c>
      <c r="G129" s="37"/>
      <c r="H129" s="37"/>
      <c r="I129" s="194"/>
      <c r="J129" s="37"/>
      <c r="K129" s="37"/>
      <c r="L129" s="40"/>
      <c r="M129" s="195"/>
      <c r="N129" s="196"/>
      <c r="O129" s="65"/>
      <c r="P129" s="65"/>
      <c r="Q129" s="65"/>
      <c r="R129" s="65"/>
      <c r="S129" s="65"/>
      <c r="T129" s="66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8" t="s">
        <v>170</v>
      </c>
      <c r="AU129" s="18" t="s">
        <v>85</v>
      </c>
    </row>
    <row r="130" spans="1:65" s="13" customFormat="1">
      <c r="B130" s="199"/>
      <c r="C130" s="200"/>
      <c r="D130" s="197" t="s">
        <v>212</v>
      </c>
      <c r="E130" s="201" t="s">
        <v>19</v>
      </c>
      <c r="F130" s="202" t="s">
        <v>304</v>
      </c>
      <c r="G130" s="200"/>
      <c r="H130" s="203">
        <v>9.0060000000000002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212</v>
      </c>
      <c r="AU130" s="209" t="s">
        <v>85</v>
      </c>
      <c r="AV130" s="13" t="s">
        <v>85</v>
      </c>
      <c r="AW130" s="13" t="s">
        <v>36</v>
      </c>
      <c r="AX130" s="13" t="s">
        <v>83</v>
      </c>
      <c r="AY130" s="209" t="s">
        <v>160</v>
      </c>
    </row>
    <row r="131" spans="1:65" s="2" customFormat="1" ht="49.15" customHeight="1">
      <c r="A131" s="35"/>
      <c r="B131" s="36"/>
      <c r="C131" s="179" t="s">
        <v>219</v>
      </c>
      <c r="D131" s="179" t="s">
        <v>163</v>
      </c>
      <c r="E131" s="180" t="s">
        <v>305</v>
      </c>
      <c r="F131" s="181" t="s">
        <v>306</v>
      </c>
      <c r="G131" s="182" t="s">
        <v>289</v>
      </c>
      <c r="H131" s="183">
        <v>22</v>
      </c>
      <c r="I131" s="184"/>
      <c r="J131" s="185">
        <f>ROUND(I131*H131,2)</f>
        <v>0</v>
      </c>
      <c r="K131" s="181" t="s">
        <v>167</v>
      </c>
      <c r="L131" s="40"/>
      <c r="M131" s="186" t="s">
        <v>19</v>
      </c>
      <c r="N131" s="187" t="s">
        <v>46</v>
      </c>
      <c r="O131" s="65"/>
      <c r="P131" s="188">
        <f>O131*H131</f>
        <v>0</v>
      </c>
      <c r="Q131" s="188">
        <v>8.6800000000000002E-3</v>
      </c>
      <c r="R131" s="188">
        <f>Q131*H131</f>
        <v>0.19096000000000002</v>
      </c>
      <c r="S131" s="188">
        <v>0</v>
      </c>
      <c r="T131" s="189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190" t="s">
        <v>183</v>
      </c>
      <c r="AT131" s="190" t="s">
        <v>163</v>
      </c>
      <c r="AU131" s="190" t="s">
        <v>85</v>
      </c>
      <c r="AY131" s="18" t="s">
        <v>160</v>
      </c>
      <c r="BE131" s="191">
        <f>IF(N131="základní",J131,0)</f>
        <v>0</v>
      </c>
      <c r="BF131" s="191">
        <f>IF(N131="snížená",J131,0)</f>
        <v>0</v>
      </c>
      <c r="BG131" s="191">
        <f>IF(N131="zákl. přenesená",J131,0)</f>
        <v>0</v>
      </c>
      <c r="BH131" s="191">
        <f>IF(N131="sníž. přenesená",J131,0)</f>
        <v>0</v>
      </c>
      <c r="BI131" s="191">
        <f>IF(N131="nulová",J131,0)</f>
        <v>0</v>
      </c>
      <c r="BJ131" s="18" t="s">
        <v>83</v>
      </c>
      <c r="BK131" s="191">
        <f>ROUND(I131*H131,2)</f>
        <v>0</v>
      </c>
      <c r="BL131" s="18" t="s">
        <v>183</v>
      </c>
      <c r="BM131" s="190" t="s">
        <v>307</v>
      </c>
    </row>
    <row r="132" spans="1:65" s="2" customFormat="1">
      <c r="A132" s="35"/>
      <c r="B132" s="36"/>
      <c r="C132" s="37"/>
      <c r="D132" s="192" t="s">
        <v>170</v>
      </c>
      <c r="E132" s="37"/>
      <c r="F132" s="193" t="s">
        <v>308</v>
      </c>
      <c r="G132" s="37"/>
      <c r="H132" s="37"/>
      <c r="I132" s="194"/>
      <c r="J132" s="37"/>
      <c r="K132" s="37"/>
      <c r="L132" s="40"/>
      <c r="M132" s="195"/>
      <c r="N132" s="196"/>
      <c r="O132" s="65"/>
      <c r="P132" s="65"/>
      <c r="Q132" s="65"/>
      <c r="R132" s="65"/>
      <c r="S132" s="65"/>
      <c r="T132" s="66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8" t="s">
        <v>170</v>
      </c>
      <c r="AU132" s="18" t="s">
        <v>85</v>
      </c>
    </row>
    <row r="133" spans="1:65" s="13" customFormat="1">
      <c r="B133" s="199"/>
      <c r="C133" s="200"/>
      <c r="D133" s="197" t="s">
        <v>212</v>
      </c>
      <c r="E133" s="201" t="s">
        <v>19</v>
      </c>
      <c r="F133" s="202" t="s">
        <v>309</v>
      </c>
      <c r="G133" s="200"/>
      <c r="H133" s="203">
        <v>22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212</v>
      </c>
      <c r="AU133" s="209" t="s">
        <v>85</v>
      </c>
      <c r="AV133" s="13" t="s">
        <v>85</v>
      </c>
      <c r="AW133" s="13" t="s">
        <v>36</v>
      </c>
      <c r="AX133" s="13" t="s">
        <v>83</v>
      </c>
      <c r="AY133" s="209" t="s">
        <v>160</v>
      </c>
    </row>
    <row r="134" spans="1:65" s="2" customFormat="1" ht="49.15" customHeight="1">
      <c r="A134" s="35"/>
      <c r="B134" s="36"/>
      <c r="C134" s="179" t="s">
        <v>223</v>
      </c>
      <c r="D134" s="179" t="s">
        <v>163</v>
      </c>
      <c r="E134" s="180" t="s">
        <v>310</v>
      </c>
      <c r="F134" s="181" t="s">
        <v>311</v>
      </c>
      <c r="G134" s="182" t="s">
        <v>289</v>
      </c>
      <c r="H134" s="183">
        <v>16</v>
      </c>
      <c r="I134" s="184"/>
      <c r="J134" s="185">
        <f>ROUND(I134*H134,2)</f>
        <v>0</v>
      </c>
      <c r="K134" s="181" t="s">
        <v>167</v>
      </c>
      <c r="L134" s="40"/>
      <c r="M134" s="186" t="s">
        <v>19</v>
      </c>
      <c r="N134" s="187" t="s">
        <v>46</v>
      </c>
      <c r="O134" s="65"/>
      <c r="P134" s="188">
        <f>O134*H134</f>
        <v>0</v>
      </c>
      <c r="Q134" s="188">
        <v>8.6800000000000002E-3</v>
      </c>
      <c r="R134" s="188">
        <f>Q134*H134</f>
        <v>0.13888</v>
      </c>
      <c r="S134" s="188">
        <v>0</v>
      </c>
      <c r="T134" s="189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190" t="s">
        <v>183</v>
      </c>
      <c r="AT134" s="190" t="s">
        <v>163</v>
      </c>
      <c r="AU134" s="190" t="s">
        <v>85</v>
      </c>
      <c r="AY134" s="18" t="s">
        <v>160</v>
      </c>
      <c r="BE134" s="191">
        <f>IF(N134="základní",J134,0)</f>
        <v>0</v>
      </c>
      <c r="BF134" s="191">
        <f>IF(N134="snížená",J134,0)</f>
        <v>0</v>
      </c>
      <c r="BG134" s="191">
        <f>IF(N134="zákl. přenesená",J134,0)</f>
        <v>0</v>
      </c>
      <c r="BH134" s="191">
        <f>IF(N134="sníž. přenesená",J134,0)</f>
        <v>0</v>
      </c>
      <c r="BI134" s="191">
        <f>IF(N134="nulová",J134,0)</f>
        <v>0</v>
      </c>
      <c r="BJ134" s="18" t="s">
        <v>83</v>
      </c>
      <c r="BK134" s="191">
        <f>ROUND(I134*H134,2)</f>
        <v>0</v>
      </c>
      <c r="BL134" s="18" t="s">
        <v>183</v>
      </c>
      <c r="BM134" s="190" t="s">
        <v>312</v>
      </c>
    </row>
    <row r="135" spans="1:65" s="2" customFormat="1">
      <c r="A135" s="35"/>
      <c r="B135" s="36"/>
      <c r="C135" s="37"/>
      <c r="D135" s="192" t="s">
        <v>170</v>
      </c>
      <c r="E135" s="37"/>
      <c r="F135" s="193" t="s">
        <v>313</v>
      </c>
      <c r="G135" s="37"/>
      <c r="H135" s="37"/>
      <c r="I135" s="194"/>
      <c r="J135" s="37"/>
      <c r="K135" s="37"/>
      <c r="L135" s="40"/>
      <c r="M135" s="195"/>
      <c r="N135" s="196"/>
      <c r="O135" s="65"/>
      <c r="P135" s="65"/>
      <c r="Q135" s="65"/>
      <c r="R135" s="65"/>
      <c r="S135" s="65"/>
      <c r="T135" s="66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T135" s="18" t="s">
        <v>170</v>
      </c>
      <c r="AU135" s="18" t="s">
        <v>85</v>
      </c>
    </row>
    <row r="136" spans="1:65" s="2" customFormat="1" ht="49.15" customHeight="1">
      <c r="A136" s="35"/>
      <c r="B136" s="36"/>
      <c r="C136" s="179" t="s">
        <v>8</v>
      </c>
      <c r="D136" s="179" t="s">
        <v>163</v>
      </c>
      <c r="E136" s="180" t="s">
        <v>314</v>
      </c>
      <c r="F136" s="181" t="s">
        <v>315</v>
      </c>
      <c r="G136" s="182" t="s">
        <v>289</v>
      </c>
      <c r="H136" s="183">
        <v>20.5</v>
      </c>
      <c r="I136" s="184"/>
      <c r="J136" s="185">
        <f>ROUND(I136*H136,2)</f>
        <v>0</v>
      </c>
      <c r="K136" s="181" t="s">
        <v>167</v>
      </c>
      <c r="L136" s="40"/>
      <c r="M136" s="186" t="s">
        <v>19</v>
      </c>
      <c r="N136" s="187" t="s">
        <v>46</v>
      </c>
      <c r="O136" s="65"/>
      <c r="P136" s="188">
        <f>O136*H136</f>
        <v>0</v>
      </c>
      <c r="Q136" s="188">
        <v>1.068E-2</v>
      </c>
      <c r="R136" s="188">
        <f>Q136*H136</f>
        <v>0.21894</v>
      </c>
      <c r="S136" s="188">
        <v>0</v>
      </c>
      <c r="T136" s="189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190" t="s">
        <v>183</v>
      </c>
      <c r="AT136" s="190" t="s">
        <v>163</v>
      </c>
      <c r="AU136" s="190" t="s">
        <v>85</v>
      </c>
      <c r="AY136" s="18" t="s">
        <v>160</v>
      </c>
      <c r="BE136" s="191">
        <f>IF(N136="základní",J136,0)</f>
        <v>0</v>
      </c>
      <c r="BF136" s="191">
        <f>IF(N136="snížená",J136,0)</f>
        <v>0</v>
      </c>
      <c r="BG136" s="191">
        <f>IF(N136="zákl. přenesená",J136,0)</f>
        <v>0</v>
      </c>
      <c r="BH136" s="191">
        <f>IF(N136="sníž. přenesená",J136,0)</f>
        <v>0</v>
      </c>
      <c r="BI136" s="191">
        <f>IF(N136="nulová",J136,0)</f>
        <v>0</v>
      </c>
      <c r="BJ136" s="18" t="s">
        <v>83</v>
      </c>
      <c r="BK136" s="191">
        <f>ROUND(I136*H136,2)</f>
        <v>0</v>
      </c>
      <c r="BL136" s="18" t="s">
        <v>183</v>
      </c>
      <c r="BM136" s="190" t="s">
        <v>316</v>
      </c>
    </row>
    <row r="137" spans="1:65" s="2" customFormat="1">
      <c r="A137" s="35"/>
      <c r="B137" s="36"/>
      <c r="C137" s="37"/>
      <c r="D137" s="192" t="s">
        <v>170</v>
      </c>
      <c r="E137" s="37"/>
      <c r="F137" s="193" t="s">
        <v>317</v>
      </c>
      <c r="G137" s="37"/>
      <c r="H137" s="37"/>
      <c r="I137" s="194"/>
      <c r="J137" s="37"/>
      <c r="K137" s="37"/>
      <c r="L137" s="40"/>
      <c r="M137" s="195"/>
      <c r="N137" s="196"/>
      <c r="O137" s="65"/>
      <c r="P137" s="65"/>
      <c r="Q137" s="65"/>
      <c r="R137" s="65"/>
      <c r="S137" s="65"/>
      <c r="T137" s="66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8" t="s">
        <v>170</v>
      </c>
      <c r="AU137" s="18" t="s">
        <v>85</v>
      </c>
    </row>
    <row r="138" spans="1:65" s="13" customFormat="1">
      <c r="B138" s="199"/>
      <c r="C138" s="200"/>
      <c r="D138" s="197" t="s">
        <v>212</v>
      </c>
      <c r="E138" s="201" t="s">
        <v>19</v>
      </c>
      <c r="F138" s="202" t="s">
        <v>318</v>
      </c>
      <c r="G138" s="200"/>
      <c r="H138" s="203">
        <v>20.5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212</v>
      </c>
      <c r="AU138" s="209" t="s">
        <v>85</v>
      </c>
      <c r="AV138" s="13" t="s">
        <v>85</v>
      </c>
      <c r="AW138" s="13" t="s">
        <v>36</v>
      </c>
      <c r="AX138" s="13" t="s">
        <v>83</v>
      </c>
      <c r="AY138" s="209" t="s">
        <v>160</v>
      </c>
    </row>
    <row r="139" spans="1:65" s="2" customFormat="1" ht="49.15" customHeight="1">
      <c r="A139" s="35"/>
      <c r="B139" s="36"/>
      <c r="C139" s="179" t="s">
        <v>233</v>
      </c>
      <c r="D139" s="179" t="s">
        <v>163</v>
      </c>
      <c r="E139" s="180" t="s">
        <v>319</v>
      </c>
      <c r="F139" s="181" t="s">
        <v>320</v>
      </c>
      <c r="G139" s="182" t="s">
        <v>289</v>
      </c>
      <c r="H139" s="183">
        <v>2.5</v>
      </c>
      <c r="I139" s="184"/>
      <c r="J139" s="185">
        <f>ROUND(I139*H139,2)</f>
        <v>0</v>
      </c>
      <c r="K139" s="181" t="s">
        <v>167</v>
      </c>
      <c r="L139" s="40"/>
      <c r="M139" s="186" t="s">
        <v>19</v>
      </c>
      <c r="N139" s="187" t="s">
        <v>46</v>
      </c>
      <c r="O139" s="65"/>
      <c r="P139" s="188">
        <f>O139*H139</f>
        <v>0</v>
      </c>
      <c r="Q139" s="188">
        <v>1.269E-2</v>
      </c>
      <c r="R139" s="188">
        <f>Q139*H139</f>
        <v>3.1725000000000003E-2</v>
      </c>
      <c r="S139" s="188">
        <v>0</v>
      </c>
      <c r="T139" s="18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190" t="s">
        <v>183</v>
      </c>
      <c r="AT139" s="190" t="s">
        <v>163</v>
      </c>
      <c r="AU139" s="190" t="s">
        <v>85</v>
      </c>
      <c r="AY139" s="18" t="s">
        <v>160</v>
      </c>
      <c r="BE139" s="191">
        <f>IF(N139="základní",J139,0)</f>
        <v>0</v>
      </c>
      <c r="BF139" s="191">
        <f>IF(N139="snížená",J139,0)</f>
        <v>0</v>
      </c>
      <c r="BG139" s="191">
        <f>IF(N139="zákl. přenesená",J139,0)</f>
        <v>0</v>
      </c>
      <c r="BH139" s="191">
        <f>IF(N139="sníž. přenesená",J139,0)</f>
        <v>0</v>
      </c>
      <c r="BI139" s="191">
        <f>IF(N139="nulová",J139,0)</f>
        <v>0</v>
      </c>
      <c r="BJ139" s="18" t="s">
        <v>83</v>
      </c>
      <c r="BK139" s="191">
        <f>ROUND(I139*H139,2)</f>
        <v>0</v>
      </c>
      <c r="BL139" s="18" t="s">
        <v>183</v>
      </c>
      <c r="BM139" s="190" t="s">
        <v>321</v>
      </c>
    </row>
    <row r="140" spans="1:65" s="2" customFormat="1">
      <c r="A140" s="35"/>
      <c r="B140" s="36"/>
      <c r="C140" s="37"/>
      <c r="D140" s="192" t="s">
        <v>170</v>
      </c>
      <c r="E140" s="37"/>
      <c r="F140" s="193" t="s">
        <v>322</v>
      </c>
      <c r="G140" s="37"/>
      <c r="H140" s="37"/>
      <c r="I140" s="194"/>
      <c r="J140" s="37"/>
      <c r="K140" s="37"/>
      <c r="L140" s="40"/>
      <c r="M140" s="195"/>
      <c r="N140" s="196"/>
      <c r="O140" s="65"/>
      <c r="P140" s="65"/>
      <c r="Q140" s="65"/>
      <c r="R140" s="65"/>
      <c r="S140" s="65"/>
      <c r="T140" s="66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8" t="s">
        <v>170</v>
      </c>
      <c r="AU140" s="18" t="s">
        <v>85</v>
      </c>
    </row>
    <row r="141" spans="1:65" s="13" customFormat="1">
      <c r="B141" s="199"/>
      <c r="C141" s="200"/>
      <c r="D141" s="197" t="s">
        <v>212</v>
      </c>
      <c r="E141" s="201" t="s">
        <v>19</v>
      </c>
      <c r="F141" s="202" t="s">
        <v>323</v>
      </c>
      <c r="G141" s="200"/>
      <c r="H141" s="203">
        <v>2.5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212</v>
      </c>
      <c r="AU141" s="209" t="s">
        <v>85</v>
      </c>
      <c r="AV141" s="13" t="s">
        <v>85</v>
      </c>
      <c r="AW141" s="13" t="s">
        <v>36</v>
      </c>
      <c r="AX141" s="13" t="s">
        <v>83</v>
      </c>
      <c r="AY141" s="209" t="s">
        <v>160</v>
      </c>
    </row>
    <row r="142" spans="1:65" s="2" customFormat="1" ht="49.15" customHeight="1">
      <c r="A142" s="35"/>
      <c r="B142" s="36"/>
      <c r="C142" s="179" t="s">
        <v>324</v>
      </c>
      <c r="D142" s="179" t="s">
        <v>163</v>
      </c>
      <c r="E142" s="180" t="s">
        <v>325</v>
      </c>
      <c r="F142" s="181" t="s">
        <v>326</v>
      </c>
      <c r="G142" s="182" t="s">
        <v>289</v>
      </c>
      <c r="H142" s="183">
        <v>104</v>
      </c>
      <c r="I142" s="184"/>
      <c r="J142" s="185">
        <f>ROUND(I142*H142,2)</f>
        <v>0</v>
      </c>
      <c r="K142" s="181" t="s">
        <v>167</v>
      </c>
      <c r="L142" s="40"/>
      <c r="M142" s="186" t="s">
        <v>19</v>
      </c>
      <c r="N142" s="187" t="s">
        <v>46</v>
      </c>
      <c r="O142" s="65"/>
      <c r="P142" s="188">
        <f>O142*H142</f>
        <v>0</v>
      </c>
      <c r="Q142" s="188">
        <v>3.6900000000000002E-2</v>
      </c>
      <c r="R142" s="188">
        <f>Q142*H142</f>
        <v>3.8376000000000001</v>
      </c>
      <c r="S142" s="188">
        <v>0</v>
      </c>
      <c r="T142" s="189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190" t="s">
        <v>183</v>
      </c>
      <c r="AT142" s="190" t="s">
        <v>163</v>
      </c>
      <c r="AU142" s="190" t="s">
        <v>85</v>
      </c>
      <c r="AY142" s="18" t="s">
        <v>160</v>
      </c>
      <c r="BE142" s="191">
        <f>IF(N142="základní",J142,0)</f>
        <v>0</v>
      </c>
      <c r="BF142" s="191">
        <f>IF(N142="snížená",J142,0)</f>
        <v>0</v>
      </c>
      <c r="BG142" s="191">
        <f>IF(N142="zákl. přenesená",J142,0)</f>
        <v>0</v>
      </c>
      <c r="BH142" s="191">
        <f>IF(N142="sníž. přenesená",J142,0)</f>
        <v>0</v>
      </c>
      <c r="BI142" s="191">
        <f>IF(N142="nulová",J142,0)</f>
        <v>0</v>
      </c>
      <c r="BJ142" s="18" t="s">
        <v>83</v>
      </c>
      <c r="BK142" s="191">
        <f>ROUND(I142*H142,2)</f>
        <v>0</v>
      </c>
      <c r="BL142" s="18" t="s">
        <v>183</v>
      </c>
      <c r="BM142" s="190" t="s">
        <v>327</v>
      </c>
    </row>
    <row r="143" spans="1:65" s="2" customFormat="1">
      <c r="A143" s="35"/>
      <c r="B143" s="36"/>
      <c r="C143" s="37"/>
      <c r="D143" s="192" t="s">
        <v>170</v>
      </c>
      <c r="E143" s="37"/>
      <c r="F143" s="193" t="s">
        <v>328</v>
      </c>
      <c r="G143" s="37"/>
      <c r="H143" s="37"/>
      <c r="I143" s="194"/>
      <c r="J143" s="37"/>
      <c r="K143" s="37"/>
      <c r="L143" s="40"/>
      <c r="M143" s="195"/>
      <c r="N143" s="196"/>
      <c r="O143" s="65"/>
      <c r="P143" s="65"/>
      <c r="Q143" s="65"/>
      <c r="R143" s="65"/>
      <c r="S143" s="65"/>
      <c r="T143" s="66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8" t="s">
        <v>170</v>
      </c>
      <c r="AU143" s="18" t="s">
        <v>85</v>
      </c>
    </row>
    <row r="144" spans="1:65" s="13" customFormat="1">
      <c r="B144" s="199"/>
      <c r="C144" s="200"/>
      <c r="D144" s="197" t="s">
        <v>212</v>
      </c>
      <c r="E144" s="201" t="s">
        <v>19</v>
      </c>
      <c r="F144" s="202" t="s">
        <v>329</v>
      </c>
      <c r="G144" s="200"/>
      <c r="H144" s="203">
        <v>104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212</v>
      </c>
      <c r="AU144" s="209" t="s">
        <v>85</v>
      </c>
      <c r="AV144" s="13" t="s">
        <v>85</v>
      </c>
      <c r="AW144" s="13" t="s">
        <v>36</v>
      </c>
      <c r="AX144" s="13" t="s">
        <v>83</v>
      </c>
      <c r="AY144" s="209" t="s">
        <v>160</v>
      </c>
    </row>
    <row r="145" spans="1:65" s="2" customFormat="1" ht="16.5" customHeight="1">
      <c r="A145" s="35"/>
      <c r="B145" s="36"/>
      <c r="C145" s="179" t="s">
        <v>330</v>
      </c>
      <c r="D145" s="179" t="s">
        <v>163</v>
      </c>
      <c r="E145" s="180" t="s">
        <v>331</v>
      </c>
      <c r="F145" s="181" t="s">
        <v>332</v>
      </c>
      <c r="G145" s="182" t="s">
        <v>258</v>
      </c>
      <c r="H145" s="183">
        <v>333.25</v>
      </c>
      <c r="I145" s="184"/>
      <c r="J145" s="185">
        <f>ROUND(I145*H145,2)</f>
        <v>0</v>
      </c>
      <c r="K145" s="181" t="s">
        <v>167</v>
      </c>
      <c r="L145" s="40"/>
      <c r="M145" s="186" t="s">
        <v>19</v>
      </c>
      <c r="N145" s="187" t="s">
        <v>46</v>
      </c>
      <c r="O145" s="65"/>
      <c r="P145" s="188">
        <f>O145*H145</f>
        <v>0</v>
      </c>
      <c r="Q145" s="188">
        <v>0</v>
      </c>
      <c r="R145" s="188">
        <f>Q145*H145</f>
        <v>0</v>
      </c>
      <c r="S145" s="188">
        <v>0</v>
      </c>
      <c r="T145" s="189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190" t="s">
        <v>183</v>
      </c>
      <c r="AT145" s="190" t="s">
        <v>163</v>
      </c>
      <c r="AU145" s="190" t="s">
        <v>85</v>
      </c>
      <c r="AY145" s="18" t="s">
        <v>160</v>
      </c>
      <c r="BE145" s="191">
        <f>IF(N145="základní",J145,0)</f>
        <v>0</v>
      </c>
      <c r="BF145" s="191">
        <f>IF(N145="snížená",J145,0)</f>
        <v>0</v>
      </c>
      <c r="BG145" s="191">
        <f>IF(N145="zákl. přenesená",J145,0)</f>
        <v>0</v>
      </c>
      <c r="BH145" s="191">
        <f>IF(N145="sníž. přenesená",J145,0)</f>
        <v>0</v>
      </c>
      <c r="BI145" s="191">
        <f>IF(N145="nulová",J145,0)</f>
        <v>0</v>
      </c>
      <c r="BJ145" s="18" t="s">
        <v>83</v>
      </c>
      <c r="BK145" s="191">
        <f>ROUND(I145*H145,2)</f>
        <v>0</v>
      </c>
      <c r="BL145" s="18" t="s">
        <v>183</v>
      </c>
      <c r="BM145" s="190" t="s">
        <v>333</v>
      </c>
    </row>
    <row r="146" spans="1:65" s="2" customFormat="1">
      <c r="A146" s="35"/>
      <c r="B146" s="36"/>
      <c r="C146" s="37"/>
      <c r="D146" s="192" t="s">
        <v>170</v>
      </c>
      <c r="E146" s="37"/>
      <c r="F146" s="193" t="s">
        <v>334</v>
      </c>
      <c r="G146" s="37"/>
      <c r="H146" s="37"/>
      <c r="I146" s="194"/>
      <c r="J146" s="37"/>
      <c r="K146" s="37"/>
      <c r="L146" s="40"/>
      <c r="M146" s="195"/>
      <c r="N146" s="196"/>
      <c r="O146" s="65"/>
      <c r="P146" s="65"/>
      <c r="Q146" s="65"/>
      <c r="R146" s="65"/>
      <c r="S146" s="65"/>
      <c r="T146" s="66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8" t="s">
        <v>170</v>
      </c>
      <c r="AU146" s="18" t="s">
        <v>85</v>
      </c>
    </row>
    <row r="147" spans="1:65" s="13" customFormat="1">
      <c r="B147" s="199"/>
      <c r="C147" s="200"/>
      <c r="D147" s="197" t="s">
        <v>212</v>
      </c>
      <c r="E147" s="201" t="s">
        <v>19</v>
      </c>
      <c r="F147" s="202" t="s">
        <v>335</v>
      </c>
      <c r="G147" s="200"/>
      <c r="H147" s="203">
        <v>333.25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212</v>
      </c>
      <c r="AU147" s="209" t="s">
        <v>85</v>
      </c>
      <c r="AV147" s="13" t="s">
        <v>85</v>
      </c>
      <c r="AW147" s="13" t="s">
        <v>36</v>
      </c>
      <c r="AX147" s="13" t="s">
        <v>83</v>
      </c>
      <c r="AY147" s="209" t="s">
        <v>160</v>
      </c>
    </row>
    <row r="148" spans="1:65" s="2" customFormat="1" ht="24.2" customHeight="1">
      <c r="A148" s="35"/>
      <c r="B148" s="36"/>
      <c r="C148" s="179" t="s">
        <v>336</v>
      </c>
      <c r="D148" s="179" t="s">
        <v>163</v>
      </c>
      <c r="E148" s="180" t="s">
        <v>337</v>
      </c>
      <c r="F148" s="181" t="s">
        <v>338</v>
      </c>
      <c r="G148" s="182" t="s">
        <v>339</v>
      </c>
      <c r="H148" s="183">
        <v>19.312000000000001</v>
      </c>
      <c r="I148" s="184"/>
      <c r="J148" s="185">
        <f>ROUND(I148*H148,2)</f>
        <v>0</v>
      </c>
      <c r="K148" s="181" t="s">
        <v>167</v>
      </c>
      <c r="L148" s="40"/>
      <c r="M148" s="186" t="s">
        <v>19</v>
      </c>
      <c r="N148" s="187" t="s">
        <v>46</v>
      </c>
      <c r="O148" s="65"/>
      <c r="P148" s="188">
        <f>O148*H148</f>
        <v>0</v>
      </c>
      <c r="Q148" s="188">
        <v>0</v>
      </c>
      <c r="R148" s="188">
        <f>Q148*H148</f>
        <v>0</v>
      </c>
      <c r="S148" s="188">
        <v>0</v>
      </c>
      <c r="T148" s="189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190" t="s">
        <v>183</v>
      </c>
      <c r="AT148" s="190" t="s">
        <v>163</v>
      </c>
      <c r="AU148" s="190" t="s">
        <v>85</v>
      </c>
      <c r="AY148" s="18" t="s">
        <v>160</v>
      </c>
      <c r="BE148" s="191">
        <f>IF(N148="základní",J148,0)</f>
        <v>0</v>
      </c>
      <c r="BF148" s="191">
        <f>IF(N148="snížená",J148,0)</f>
        <v>0</v>
      </c>
      <c r="BG148" s="191">
        <f>IF(N148="zákl. přenesená",J148,0)</f>
        <v>0</v>
      </c>
      <c r="BH148" s="191">
        <f>IF(N148="sníž. přenesená",J148,0)</f>
        <v>0</v>
      </c>
      <c r="BI148" s="191">
        <f>IF(N148="nulová",J148,0)</f>
        <v>0</v>
      </c>
      <c r="BJ148" s="18" t="s">
        <v>83</v>
      </c>
      <c r="BK148" s="191">
        <f>ROUND(I148*H148,2)</f>
        <v>0</v>
      </c>
      <c r="BL148" s="18" t="s">
        <v>183</v>
      </c>
      <c r="BM148" s="190" t="s">
        <v>340</v>
      </c>
    </row>
    <row r="149" spans="1:65" s="2" customFormat="1">
      <c r="A149" s="35"/>
      <c r="B149" s="36"/>
      <c r="C149" s="37"/>
      <c r="D149" s="192" t="s">
        <v>170</v>
      </c>
      <c r="E149" s="37"/>
      <c r="F149" s="193" t="s">
        <v>341</v>
      </c>
      <c r="G149" s="37"/>
      <c r="H149" s="37"/>
      <c r="I149" s="194"/>
      <c r="J149" s="37"/>
      <c r="K149" s="37"/>
      <c r="L149" s="40"/>
      <c r="M149" s="195"/>
      <c r="N149" s="196"/>
      <c r="O149" s="65"/>
      <c r="P149" s="65"/>
      <c r="Q149" s="65"/>
      <c r="R149" s="65"/>
      <c r="S149" s="65"/>
      <c r="T149" s="66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8" t="s">
        <v>170</v>
      </c>
      <c r="AU149" s="18" t="s">
        <v>85</v>
      </c>
    </row>
    <row r="150" spans="1:65" s="13" customFormat="1">
      <c r="B150" s="199"/>
      <c r="C150" s="200"/>
      <c r="D150" s="197" t="s">
        <v>212</v>
      </c>
      <c r="E150" s="201" t="s">
        <v>19</v>
      </c>
      <c r="F150" s="202" t="s">
        <v>342</v>
      </c>
      <c r="G150" s="200"/>
      <c r="H150" s="203">
        <v>19.312000000000001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212</v>
      </c>
      <c r="AU150" s="209" t="s">
        <v>85</v>
      </c>
      <c r="AV150" s="13" t="s">
        <v>85</v>
      </c>
      <c r="AW150" s="13" t="s">
        <v>36</v>
      </c>
      <c r="AX150" s="13" t="s">
        <v>83</v>
      </c>
      <c r="AY150" s="209" t="s">
        <v>160</v>
      </c>
    </row>
    <row r="151" spans="1:65" s="2" customFormat="1" ht="24.2" customHeight="1">
      <c r="A151" s="35"/>
      <c r="B151" s="36"/>
      <c r="C151" s="179" t="s">
        <v>343</v>
      </c>
      <c r="D151" s="179" t="s">
        <v>163</v>
      </c>
      <c r="E151" s="180" t="s">
        <v>344</v>
      </c>
      <c r="F151" s="181" t="s">
        <v>345</v>
      </c>
      <c r="G151" s="182" t="s">
        <v>339</v>
      </c>
      <c r="H151" s="183">
        <v>11.587</v>
      </c>
      <c r="I151" s="184"/>
      <c r="J151" s="185">
        <f>ROUND(I151*H151,2)</f>
        <v>0</v>
      </c>
      <c r="K151" s="181" t="s">
        <v>167</v>
      </c>
      <c r="L151" s="40"/>
      <c r="M151" s="186" t="s">
        <v>19</v>
      </c>
      <c r="N151" s="187" t="s">
        <v>46</v>
      </c>
      <c r="O151" s="65"/>
      <c r="P151" s="188">
        <f>O151*H151</f>
        <v>0</v>
      </c>
      <c r="Q151" s="188">
        <v>0</v>
      </c>
      <c r="R151" s="188">
        <f>Q151*H151</f>
        <v>0</v>
      </c>
      <c r="S151" s="188">
        <v>0</v>
      </c>
      <c r="T151" s="189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190" t="s">
        <v>183</v>
      </c>
      <c r="AT151" s="190" t="s">
        <v>163</v>
      </c>
      <c r="AU151" s="190" t="s">
        <v>85</v>
      </c>
      <c r="AY151" s="18" t="s">
        <v>160</v>
      </c>
      <c r="BE151" s="191">
        <f>IF(N151="základní",J151,0)</f>
        <v>0</v>
      </c>
      <c r="BF151" s="191">
        <f>IF(N151="snížená",J151,0)</f>
        <v>0</v>
      </c>
      <c r="BG151" s="191">
        <f>IF(N151="zákl. přenesená",J151,0)</f>
        <v>0</v>
      </c>
      <c r="BH151" s="191">
        <f>IF(N151="sníž. přenesená",J151,0)</f>
        <v>0</v>
      </c>
      <c r="BI151" s="191">
        <f>IF(N151="nulová",J151,0)</f>
        <v>0</v>
      </c>
      <c r="BJ151" s="18" t="s">
        <v>83</v>
      </c>
      <c r="BK151" s="191">
        <f>ROUND(I151*H151,2)</f>
        <v>0</v>
      </c>
      <c r="BL151" s="18" t="s">
        <v>183</v>
      </c>
      <c r="BM151" s="190" t="s">
        <v>346</v>
      </c>
    </row>
    <row r="152" spans="1:65" s="2" customFormat="1">
      <c r="A152" s="35"/>
      <c r="B152" s="36"/>
      <c r="C152" s="37"/>
      <c r="D152" s="192" t="s">
        <v>170</v>
      </c>
      <c r="E152" s="37"/>
      <c r="F152" s="193" t="s">
        <v>347</v>
      </c>
      <c r="G152" s="37"/>
      <c r="H152" s="37"/>
      <c r="I152" s="194"/>
      <c r="J152" s="37"/>
      <c r="K152" s="37"/>
      <c r="L152" s="40"/>
      <c r="M152" s="195"/>
      <c r="N152" s="196"/>
      <c r="O152" s="65"/>
      <c r="P152" s="65"/>
      <c r="Q152" s="65"/>
      <c r="R152" s="65"/>
      <c r="S152" s="65"/>
      <c r="T152" s="66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8" t="s">
        <v>170</v>
      </c>
      <c r="AU152" s="18" t="s">
        <v>85</v>
      </c>
    </row>
    <row r="153" spans="1:65" s="13" customFormat="1">
      <c r="B153" s="199"/>
      <c r="C153" s="200"/>
      <c r="D153" s="197" t="s">
        <v>212</v>
      </c>
      <c r="E153" s="201" t="s">
        <v>19</v>
      </c>
      <c r="F153" s="202" t="s">
        <v>348</v>
      </c>
      <c r="G153" s="200"/>
      <c r="H153" s="203">
        <v>11.587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212</v>
      </c>
      <c r="AU153" s="209" t="s">
        <v>85</v>
      </c>
      <c r="AV153" s="13" t="s">
        <v>85</v>
      </c>
      <c r="AW153" s="13" t="s">
        <v>36</v>
      </c>
      <c r="AX153" s="13" t="s">
        <v>83</v>
      </c>
      <c r="AY153" s="209" t="s">
        <v>160</v>
      </c>
    </row>
    <row r="154" spans="1:65" s="2" customFormat="1" ht="24.2" customHeight="1">
      <c r="A154" s="35"/>
      <c r="B154" s="36"/>
      <c r="C154" s="179" t="s">
        <v>349</v>
      </c>
      <c r="D154" s="179" t="s">
        <v>163</v>
      </c>
      <c r="E154" s="180" t="s">
        <v>350</v>
      </c>
      <c r="F154" s="181" t="s">
        <v>351</v>
      </c>
      <c r="G154" s="182" t="s">
        <v>339</v>
      </c>
      <c r="H154" s="183">
        <v>7.7249999999999996</v>
      </c>
      <c r="I154" s="184"/>
      <c r="J154" s="185">
        <f>ROUND(I154*H154,2)</f>
        <v>0</v>
      </c>
      <c r="K154" s="181" t="s">
        <v>167</v>
      </c>
      <c r="L154" s="40"/>
      <c r="M154" s="186" t="s">
        <v>19</v>
      </c>
      <c r="N154" s="187" t="s">
        <v>46</v>
      </c>
      <c r="O154" s="65"/>
      <c r="P154" s="188">
        <f>O154*H154</f>
        <v>0</v>
      </c>
      <c r="Q154" s="188">
        <v>0</v>
      </c>
      <c r="R154" s="188">
        <f>Q154*H154</f>
        <v>0</v>
      </c>
      <c r="S154" s="188">
        <v>0</v>
      </c>
      <c r="T154" s="189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190" t="s">
        <v>183</v>
      </c>
      <c r="AT154" s="190" t="s">
        <v>163</v>
      </c>
      <c r="AU154" s="190" t="s">
        <v>85</v>
      </c>
      <c r="AY154" s="18" t="s">
        <v>160</v>
      </c>
      <c r="BE154" s="191">
        <f>IF(N154="základní",J154,0)</f>
        <v>0</v>
      </c>
      <c r="BF154" s="191">
        <f>IF(N154="snížená",J154,0)</f>
        <v>0</v>
      </c>
      <c r="BG154" s="191">
        <f>IF(N154="zákl. přenesená",J154,0)</f>
        <v>0</v>
      </c>
      <c r="BH154" s="191">
        <f>IF(N154="sníž. přenesená",J154,0)</f>
        <v>0</v>
      </c>
      <c r="BI154" s="191">
        <f>IF(N154="nulová",J154,0)</f>
        <v>0</v>
      </c>
      <c r="BJ154" s="18" t="s">
        <v>83</v>
      </c>
      <c r="BK154" s="191">
        <f>ROUND(I154*H154,2)</f>
        <v>0</v>
      </c>
      <c r="BL154" s="18" t="s">
        <v>183</v>
      </c>
      <c r="BM154" s="190" t="s">
        <v>352</v>
      </c>
    </row>
    <row r="155" spans="1:65" s="2" customFormat="1">
      <c r="A155" s="35"/>
      <c r="B155" s="36"/>
      <c r="C155" s="37"/>
      <c r="D155" s="192" t="s">
        <v>170</v>
      </c>
      <c r="E155" s="37"/>
      <c r="F155" s="193" t="s">
        <v>353</v>
      </c>
      <c r="G155" s="37"/>
      <c r="H155" s="37"/>
      <c r="I155" s="194"/>
      <c r="J155" s="37"/>
      <c r="K155" s="37"/>
      <c r="L155" s="40"/>
      <c r="M155" s="195"/>
      <c r="N155" s="196"/>
      <c r="O155" s="65"/>
      <c r="P155" s="65"/>
      <c r="Q155" s="65"/>
      <c r="R155" s="65"/>
      <c r="S155" s="65"/>
      <c r="T155" s="66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8" t="s">
        <v>170</v>
      </c>
      <c r="AU155" s="18" t="s">
        <v>85</v>
      </c>
    </row>
    <row r="156" spans="1:65" s="13" customFormat="1">
      <c r="B156" s="199"/>
      <c r="C156" s="200"/>
      <c r="D156" s="197" t="s">
        <v>212</v>
      </c>
      <c r="E156" s="201" t="s">
        <v>19</v>
      </c>
      <c r="F156" s="202" t="s">
        <v>354</v>
      </c>
      <c r="G156" s="200"/>
      <c r="H156" s="203">
        <v>7.7249999999999996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212</v>
      </c>
      <c r="AU156" s="209" t="s">
        <v>85</v>
      </c>
      <c r="AV156" s="13" t="s">
        <v>85</v>
      </c>
      <c r="AW156" s="13" t="s">
        <v>36</v>
      </c>
      <c r="AX156" s="13" t="s">
        <v>83</v>
      </c>
      <c r="AY156" s="209" t="s">
        <v>160</v>
      </c>
    </row>
    <row r="157" spans="1:65" s="2" customFormat="1" ht="33" customHeight="1">
      <c r="A157" s="35"/>
      <c r="B157" s="36"/>
      <c r="C157" s="179" t="s">
        <v>355</v>
      </c>
      <c r="D157" s="179" t="s">
        <v>163</v>
      </c>
      <c r="E157" s="180" t="s">
        <v>356</v>
      </c>
      <c r="F157" s="181" t="s">
        <v>357</v>
      </c>
      <c r="G157" s="182" t="s">
        <v>339</v>
      </c>
      <c r="H157" s="183">
        <v>196.00800000000001</v>
      </c>
      <c r="I157" s="184"/>
      <c r="J157" s="185">
        <f>ROUND(I157*H157,2)</f>
        <v>0</v>
      </c>
      <c r="K157" s="181" t="s">
        <v>167</v>
      </c>
      <c r="L157" s="40"/>
      <c r="M157" s="186" t="s">
        <v>19</v>
      </c>
      <c r="N157" s="187" t="s">
        <v>46</v>
      </c>
      <c r="O157" s="65"/>
      <c r="P157" s="188">
        <f>O157*H157</f>
        <v>0</v>
      </c>
      <c r="Q157" s="188">
        <v>0</v>
      </c>
      <c r="R157" s="188">
        <f>Q157*H157</f>
        <v>0</v>
      </c>
      <c r="S157" s="188">
        <v>0</v>
      </c>
      <c r="T157" s="189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190" t="s">
        <v>183</v>
      </c>
      <c r="AT157" s="190" t="s">
        <v>163</v>
      </c>
      <c r="AU157" s="190" t="s">
        <v>85</v>
      </c>
      <c r="AY157" s="18" t="s">
        <v>160</v>
      </c>
      <c r="BE157" s="191">
        <f>IF(N157="základní",J157,0)</f>
        <v>0</v>
      </c>
      <c r="BF157" s="191">
        <f>IF(N157="snížená",J157,0)</f>
        <v>0</v>
      </c>
      <c r="BG157" s="191">
        <f>IF(N157="zákl. přenesená",J157,0)</f>
        <v>0</v>
      </c>
      <c r="BH157" s="191">
        <f>IF(N157="sníž. přenesená",J157,0)</f>
        <v>0</v>
      </c>
      <c r="BI157" s="191">
        <f>IF(N157="nulová",J157,0)</f>
        <v>0</v>
      </c>
      <c r="BJ157" s="18" t="s">
        <v>83</v>
      </c>
      <c r="BK157" s="191">
        <f>ROUND(I157*H157,2)</f>
        <v>0</v>
      </c>
      <c r="BL157" s="18" t="s">
        <v>183</v>
      </c>
      <c r="BM157" s="190" t="s">
        <v>358</v>
      </c>
    </row>
    <row r="158" spans="1:65" s="2" customFormat="1">
      <c r="A158" s="35"/>
      <c r="B158" s="36"/>
      <c r="C158" s="37"/>
      <c r="D158" s="192" t="s">
        <v>170</v>
      </c>
      <c r="E158" s="37"/>
      <c r="F158" s="193" t="s">
        <v>359</v>
      </c>
      <c r="G158" s="37"/>
      <c r="H158" s="37"/>
      <c r="I158" s="194"/>
      <c r="J158" s="37"/>
      <c r="K158" s="37"/>
      <c r="L158" s="40"/>
      <c r="M158" s="195"/>
      <c r="N158" s="196"/>
      <c r="O158" s="65"/>
      <c r="P158" s="65"/>
      <c r="Q158" s="65"/>
      <c r="R158" s="65"/>
      <c r="S158" s="65"/>
      <c r="T158" s="66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8" t="s">
        <v>170</v>
      </c>
      <c r="AU158" s="18" t="s">
        <v>85</v>
      </c>
    </row>
    <row r="159" spans="1:65" s="13" customFormat="1">
      <c r="B159" s="199"/>
      <c r="C159" s="200"/>
      <c r="D159" s="197" t="s">
        <v>212</v>
      </c>
      <c r="E159" s="201" t="s">
        <v>19</v>
      </c>
      <c r="F159" s="202" t="s">
        <v>360</v>
      </c>
      <c r="G159" s="200"/>
      <c r="H159" s="203">
        <v>196.00800000000001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212</v>
      </c>
      <c r="AU159" s="209" t="s">
        <v>85</v>
      </c>
      <c r="AV159" s="13" t="s">
        <v>85</v>
      </c>
      <c r="AW159" s="13" t="s">
        <v>36</v>
      </c>
      <c r="AX159" s="13" t="s">
        <v>83</v>
      </c>
      <c r="AY159" s="209" t="s">
        <v>160</v>
      </c>
    </row>
    <row r="160" spans="1:65" s="2" customFormat="1" ht="33" customHeight="1">
      <c r="A160" s="35"/>
      <c r="B160" s="36"/>
      <c r="C160" s="179" t="s">
        <v>213</v>
      </c>
      <c r="D160" s="179" t="s">
        <v>163</v>
      </c>
      <c r="E160" s="180" t="s">
        <v>361</v>
      </c>
      <c r="F160" s="181" t="s">
        <v>362</v>
      </c>
      <c r="G160" s="182" t="s">
        <v>339</v>
      </c>
      <c r="H160" s="183">
        <v>616.56799999999998</v>
      </c>
      <c r="I160" s="184"/>
      <c r="J160" s="185">
        <f>ROUND(I160*H160,2)</f>
        <v>0</v>
      </c>
      <c r="K160" s="181" t="s">
        <v>167</v>
      </c>
      <c r="L160" s="40"/>
      <c r="M160" s="186" t="s">
        <v>19</v>
      </c>
      <c r="N160" s="187" t="s">
        <v>46</v>
      </c>
      <c r="O160" s="65"/>
      <c r="P160" s="188">
        <f>O160*H160</f>
        <v>0</v>
      </c>
      <c r="Q160" s="188">
        <v>0</v>
      </c>
      <c r="R160" s="188">
        <f>Q160*H160</f>
        <v>0</v>
      </c>
      <c r="S160" s="188">
        <v>0</v>
      </c>
      <c r="T160" s="18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190" t="s">
        <v>183</v>
      </c>
      <c r="AT160" s="190" t="s">
        <v>163</v>
      </c>
      <c r="AU160" s="190" t="s">
        <v>85</v>
      </c>
      <c r="AY160" s="18" t="s">
        <v>160</v>
      </c>
      <c r="BE160" s="191">
        <f>IF(N160="základní",J160,0)</f>
        <v>0</v>
      </c>
      <c r="BF160" s="191">
        <f>IF(N160="snížená",J160,0)</f>
        <v>0</v>
      </c>
      <c r="BG160" s="191">
        <f>IF(N160="zákl. přenesená",J160,0)</f>
        <v>0</v>
      </c>
      <c r="BH160" s="191">
        <f>IF(N160="sníž. přenesená",J160,0)</f>
        <v>0</v>
      </c>
      <c r="BI160" s="191">
        <f>IF(N160="nulová",J160,0)</f>
        <v>0</v>
      </c>
      <c r="BJ160" s="18" t="s">
        <v>83</v>
      </c>
      <c r="BK160" s="191">
        <f>ROUND(I160*H160,2)</f>
        <v>0</v>
      </c>
      <c r="BL160" s="18" t="s">
        <v>183</v>
      </c>
      <c r="BM160" s="190" t="s">
        <v>363</v>
      </c>
    </row>
    <row r="161" spans="1:65" s="2" customFormat="1">
      <c r="A161" s="35"/>
      <c r="B161" s="36"/>
      <c r="C161" s="37"/>
      <c r="D161" s="192" t="s">
        <v>170</v>
      </c>
      <c r="E161" s="37"/>
      <c r="F161" s="193" t="s">
        <v>364</v>
      </c>
      <c r="G161" s="37"/>
      <c r="H161" s="37"/>
      <c r="I161" s="194"/>
      <c r="J161" s="37"/>
      <c r="K161" s="37"/>
      <c r="L161" s="40"/>
      <c r="M161" s="195"/>
      <c r="N161" s="196"/>
      <c r="O161" s="65"/>
      <c r="P161" s="65"/>
      <c r="Q161" s="65"/>
      <c r="R161" s="65"/>
      <c r="S161" s="65"/>
      <c r="T161" s="66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8" t="s">
        <v>170</v>
      </c>
      <c r="AU161" s="18" t="s">
        <v>85</v>
      </c>
    </row>
    <row r="162" spans="1:65" s="13" customFormat="1">
      <c r="B162" s="199"/>
      <c r="C162" s="200"/>
      <c r="D162" s="197" t="s">
        <v>212</v>
      </c>
      <c r="E162" s="201" t="s">
        <v>19</v>
      </c>
      <c r="F162" s="202" t="s">
        <v>365</v>
      </c>
      <c r="G162" s="200"/>
      <c r="H162" s="203">
        <v>616.56799999999998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212</v>
      </c>
      <c r="AU162" s="209" t="s">
        <v>85</v>
      </c>
      <c r="AV162" s="13" t="s">
        <v>85</v>
      </c>
      <c r="AW162" s="13" t="s">
        <v>36</v>
      </c>
      <c r="AX162" s="13" t="s">
        <v>83</v>
      </c>
      <c r="AY162" s="209" t="s">
        <v>160</v>
      </c>
    </row>
    <row r="163" spans="1:65" s="2" customFormat="1" ht="24.2" customHeight="1">
      <c r="A163" s="35"/>
      <c r="B163" s="36"/>
      <c r="C163" s="179" t="s">
        <v>7</v>
      </c>
      <c r="D163" s="179" t="s">
        <v>163</v>
      </c>
      <c r="E163" s="180" t="s">
        <v>366</v>
      </c>
      <c r="F163" s="181" t="s">
        <v>367</v>
      </c>
      <c r="G163" s="182" t="s">
        <v>339</v>
      </c>
      <c r="H163" s="183">
        <v>196.00800000000001</v>
      </c>
      <c r="I163" s="184"/>
      <c r="J163" s="185">
        <f>ROUND(I163*H163,2)</f>
        <v>0</v>
      </c>
      <c r="K163" s="181" t="s">
        <v>167</v>
      </c>
      <c r="L163" s="40"/>
      <c r="M163" s="186" t="s">
        <v>19</v>
      </c>
      <c r="N163" s="187" t="s">
        <v>46</v>
      </c>
      <c r="O163" s="65"/>
      <c r="P163" s="188">
        <f>O163*H163</f>
        <v>0</v>
      </c>
      <c r="Q163" s="188">
        <v>0</v>
      </c>
      <c r="R163" s="188">
        <f>Q163*H163</f>
        <v>0</v>
      </c>
      <c r="S163" s="188">
        <v>0</v>
      </c>
      <c r="T163" s="189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190" t="s">
        <v>183</v>
      </c>
      <c r="AT163" s="190" t="s">
        <v>163</v>
      </c>
      <c r="AU163" s="190" t="s">
        <v>85</v>
      </c>
      <c r="AY163" s="18" t="s">
        <v>160</v>
      </c>
      <c r="BE163" s="191">
        <f>IF(N163="základní",J163,0)</f>
        <v>0</v>
      </c>
      <c r="BF163" s="191">
        <f>IF(N163="snížená",J163,0)</f>
        <v>0</v>
      </c>
      <c r="BG163" s="191">
        <f>IF(N163="zákl. přenesená",J163,0)</f>
        <v>0</v>
      </c>
      <c r="BH163" s="191">
        <f>IF(N163="sníž. přenesená",J163,0)</f>
        <v>0</v>
      </c>
      <c r="BI163" s="191">
        <f>IF(N163="nulová",J163,0)</f>
        <v>0</v>
      </c>
      <c r="BJ163" s="18" t="s">
        <v>83</v>
      </c>
      <c r="BK163" s="191">
        <f>ROUND(I163*H163,2)</f>
        <v>0</v>
      </c>
      <c r="BL163" s="18" t="s">
        <v>183</v>
      </c>
      <c r="BM163" s="190" t="s">
        <v>368</v>
      </c>
    </row>
    <row r="164" spans="1:65" s="2" customFormat="1">
      <c r="A164" s="35"/>
      <c r="B164" s="36"/>
      <c r="C164" s="37"/>
      <c r="D164" s="192" t="s">
        <v>170</v>
      </c>
      <c r="E164" s="37"/>
      <c r="F164" s="193" t="s">
        <v>369</v>
      </c>
      <c r="G164" s="37"/>
      <c r="H164" s="37"/>
      <c r="I164" s="194"/>
      <c r="J164" s="37"/>
      <c r="K164" s="37"/>
      <c r="L164" s="40"/>
      <c r="M164" s="195"/>
      <c r="N164" s="196"/>
      <c r="O164" s="65"/>
      <c r="P164" s="65"/>
      <c r="Q164" s="65"/>
      <c r="R164" s="65"/>
      <c r="S164" s="65"/>
      <c r="T164" s="66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8" t="s">
        <v>170</v>
      </c>
      <c r="AU164" s="18" t="s">
        <v>85</v>
      </c>
    </row>
    <row r="165" spans="1:65" s="13" customFormat="1">
      <c r="B165" s="199"/>
      <c r="C165" s="200"/>
      <c r="D165" s="197" t="s">
        <v>212</v>
      </c>
      <c r="E165" s="201" t="s">
        <v>19</v>
      </c>
      <c r="F165" s="202" t="s">
        <v>360</v>
      </c>
      <c r="G165" s="200"/>
      <c r="H165" s="203">
        <v>196.00800000000001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212</v>
      </c>
      <c r="AU165" s="209" t="s">
        <v>85</v>
      </c>
      <c r="AV165" s="13" t="s">
        <v>85</v>
      </c>
      <c r="AW165" s="13" t="s">
        <v>36</v>
      </c>
      <c r="AX165" s="13" t="s">
        <v>83</v>
      </c>
      <c r="AY165" s="209" t="s">
        <v>160</v>
      </c>
    </row>
    <row r="166" spans="1:65" s="2" customFormat="1" ht="24.2" customHeight="1">
      <c r="A166" s="35"/>
      <c r="B166" s="36"/>
      <c r="C166" s="179" t="s">
        <v>309</v>
      </c>
      <c r="D166" s="179" t="s">
        <v>163</v>
      </c>
      <c r="E166" s="180" t="s">
        <v>370</v>
      </c>
      <c r="F166" s="181" t="s">
        <v>371</v>
      </c>
      <c r="G166" s="182" t="s">
        <v>339</v>
      </c>
      <c r="H166" s="183">
        <v>369.94099999999997</v>
      </c>
      <c r="I166" s="184"/>
      <c r="J166" s="185">
        <f>ROUND(I166*H166,2)</f>
        <v>0</v>
      </c>
      <c r="K166" s="181" t="s">
        <v>167</v>
      </c>
      <c r="L166" s="40"/>
      <c r="M166" s="186" t="s">
        <v>19</v>
      </c>
      <c r="N166" s="187" t="s">
        <v>46</v>
      </c>
      <c r="O166" s="65"/>
      <c r="P166" s="188">
        <f>O166*H166</f>
        <v>0</v>
      </c>
      <c r="Q166" s="188">
        <v>0</v>
      </c>
      <c r="R166" s="188">
        <f>Q166*H166</f>
        <v>0</v>
      </c>
      <c r="S166" s="188">
        <v>0</v>
      </c>
      <c r="T166" s="18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190" t="s">
        <v>183</v>
      </c>
      <c r="AT166" s="190" t="s">
        <v>163</v>
      </c>
      <c r="AU166" s="190" t="s">
        <v>85</v>
      </c>
      <c r="AY166" s="18" t="s">
        <v>160</v>
      </c>
      <c r="BE166" s="191">
        <f>IF(N166="základní",J166,0)</f>
        <v>0</v>
      </c>
      <c r="BF166" s="191">
        <f>IF(N166="snížená",J166,0)</f>
        <v>0</v>
      </c>
      <c r="BG166" s="191">
        <f>IF(N166="zákl. přenesená",J166,0)</f>
        <v>0</v>
      </c>
      <c r="BH166" s="191">
        <f>IF(N166="sníž. přenesená",J166,0)</f>
        <v>0</v>
      </c>
      <c r="BI166" s="191">
        <f>IF(N166="nulová",J166,0)</f>
        <v>0</v>
      </c>
      <c r="BJ166" s="18" t="s">
        <v>83</v>
      </c>
      <c r="BK166" s="191">
        <f>ROUND(I166*H166,2)</f>
        <v>0</v>
      </c>
      <c r="BL166" s="18" t="s">
        <v>183</v>
      </c>
      <c r="BM166" s="190" t="s">
        <v>372</v>
      </c>
    </row>
    <row r="167" spans="1:65" s="2" customFormat="1">
      <c r="A167" s="35"/>
      <c r="B167" s="36"/>
      <c r="C167" s="37"/>
      <c r="D167" s="192" t="s">
        <v>170</v>
      </c>
      <c r="E167" s="37"/>
      <c r="F167" s="193" t="s">
        <v>373</v>
      </c>
      <c r="G167" s="37"/>
      <c r="H167" s="37"/>
      <c r="I167" s="194"/>
      <c r="J167" s="37"/>
      <c r="K167" s="37"/>
      <c r="L167" s="40"/>
      <c r="M167" s="195"/>
      <c r="N167" s="196"/>
      <c r="O167" s="65"/>
      <c r="P167" s="65"/>
      <c r="Q167" s="65"/>
      <c r="R167" s="65"/>
      <c r="S167" s="65"/>
      <c r="T167" s="66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8" t="s">
        <v>170</v>
      </c>
      <c r="AU167" s="18" t="s">
        <v>85</v>
      </c>
    </row>
    <row r="168" spans="1:65" s="13" customFormat="1">
      <c r="B168" s="199"/>
      <c r="C168" s="200"/>
      <c r="D168" s="197" t="s">
        <v>212</v>
      </c>
      <c r="E168" s="201" t="s">
        <v>19</v>
      </c>
      <c r="F168" s="202" t="s">
        <v>374</v>
      </c>
      <c r="G168" s="200"/>
      <c r="H168" s="203">
        <v>369.94099999999997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212</v>
      </c>
      <c r="AU168" s="209" t="s">
        <v>85</v>
      </c>
      <c r="AV168" s="13" t="s">
        <v>85</v>
      </c>
      <c r="AW168" s="13" t="s">
        <v>36</v>
      </c>
      <c r="AX168" s="13" t="s">
        <v>83</v>
      </c>
      <c r="AY168" s="209" t="s">
        <v>160</v>
      </c>
    </row>
    <row r="169" spans="1:65" s="2" customFormat="1" ht="33" customHeight="1">
      <c r="A169" s="35"/>
      <c r="B169" s="36"/>
      <c r="C169" s="179" t="s">
        <v>375</v>
      </c>
      <c r="D169" s="179" t="s">
        <v>163</v>
      </c>
      <c r="E169" s="180" t="s">
        <v>376</v>
      </c>
      <c r="F169" s="181" t="s">
        <v>377</v>
      </c>
      <c r="G169" s="182" t="s">
        <v>339</v>
      </c>
      <c r="H169" s="183">
        <v>78.403000000000006</v>
      </c>
      <c r="I169" s="184"/>
      <c r="J169" s="185">
        <f>ROUND(I169*H169,2)</f>
        <v>0</v>
      </c>
      <c r="K169" s="181" t="s">
        <v>167</v>
      </c>
      <c r="L169" s="40"/>
      <c r="M169" s="186" t="s">
        <v>19</v>
      </c>
      <c r="N169" s="187" t="s">
        <v>46</v>
      </c>
      <c r="O169" s="65"/>
      <c r="P169" s="188">
        <f>O169*H169</f>
        <v>0</v>
      </c>
      <c r="Q169" s="188">
        <v>0</v>
      </c>
      <c r="R169" s="188">
        <f>Q169*H169</f>
        <v>0</v>
      </c>
      <c r="S169" s="188">
        <v>0</v>
      </c>
      <c r="T169" s="189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190" t="s">
        <v>183</v>
      </c>
      <c r="AT169" s="190" t="s">
        <v>163</v>
      </c>
      <c r="AU169" s="190" t="s">
        <v>85</v>
      </c>
      <c r="AY169" s="18" t="s">
        <v>160</v>
      </c>
      <c r="BE169" s="191">
        <f>IF(N169="základní",J169,0)</f>
        <v>0</v>
      </c>
      <c r="BF169" s="191">
        <f>IF(N169="snížená",J169,0)</f>
        <v>0</v>
      </c>
      <c r="BG169" s="191">
        <f>IF(N169="zákl. přenesená",J169,0)</f>
        <v>0</v>
      </c>
      <c r="BH169" s="191">
        <f>IF(N169="sníž. přenesená",J169,0)</f>
        <v>0</v>
      </c>
      <c r="BI169" s="191">
        <f>IF(N169="nulová",J169,0)</f>
        <v>0</v>
      </c>
      <c r="BJ169" s="18" t="s">
        <v>83</v>
      </c>
      <c r="BK169" s="191">
        <f>ROUND(I169*H169,2)</f>
        <v>0</v>
      </c>
      <c r="BL169" s="18" t="s">
        <v>183</v>
      </c>
      <c r="BM169" s="190" t="s">
        <v>378</v>
      </c>
    </row>
    <row r="170" spans="1:65" s="2" customFormat="1">
      <c r="A170" s="35"/>
      <c r="B170" s="36"/>
      <c r="C170" s="37"/>
      <c r="D170" s="192" t="s">
        <v>170</v>
      </c>
      <c r="E170" s="37"/>
      <c r="F170" s="193" t="s">
        <v>379</v>
      </c>
      <c r="G170" s="37"/>
      <c r="H170" s="37"/>
      <c r="I170" s="194"/>
      <c r="J170" s="37"/>
      <c r="K170" s="37"/>
      <c r="L170" s="40"/>
      <c r="M170" s="195"/>
      <c r="N170" s="196"/>
      <c r="O170" s="65"/>
      <c r="P170" s="65"/>
      <c r="Q170" s="65"/>
      <c r="R170" s="65"/>
      <c r="S170" s="65"/>
      <c r="T170" s="66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8" t="s">
        <v>170</v>
      </c>
      <c r="AU170" s="18" t="s">
        <v>85</v>
      </c>
    </row>
    <row r="171" spans="1:65" s="13" customFormat="1">
      <c r="B171" s="199"/>
      <c r="C171" s="200"/>
      <c r="D171" s="197" t="s">
        <v>212</v>
      </c>
      <c r="E171" s="201" t="s">
        <v>19</v>
      </c>
      <c r="F171" s="202" t="s">
        <v>380</v>
      </c>
      <c r="G171" s="200"/>
      <c r="H171" s="203">
        <v>78.403000000000006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212</v>
      </c>
      <c r="AU171" s="209" t="s">
        <v>85</v>
      </c>
      <c r="AV171" s="13" t="s">
        <v>85</v>
      </c>
      <c r="AW171" s="13" t="s">
        <v>36</v>
      </c>
      <c r="AX171" s="13" t="s">
        <v>83</v>
      </c>
      <c r="AY171" s="209" t="s">
        <v>160</v>
      </c>
    </row>
    <row r="172" spans="1:65" s="2" customFormat="1" ht="33" customHeight="1">
      <c r="A172" s="35"/>
      <c r="B172" s="36"/>
      <c r="C172" s="179" t="s">
        <v>381</v>
      </c>
      <c r="D172" s="179" t="s">
        <v>163</v>
      </c>
      <c r="E172" s="180" t="s">
        <v>382</v>
      </c>
      <c r="F172" s="181" t="s">
        <v>383</v>
      </c>
      <c r="G172" s="182" t="s">
        <v>339</v>
      </c>
      <c r="H172" s="183">
        <v>246.62700000000001</v>
      </c>
      <c r="I172" s="184"/>
      <c r="J172" s="185">
        <f>ROUND(I172*H172,2)</f>
        <v>0</v>
      </c>
      <c r="K172" s="181" t="s">
        <v>167</v>
      </c>
      <c r="L172" s="40"/>
      <c r="M172" s="186" t="s">
        <v>19</v>
      </c>
      <c r="N172" s="187" t="s">
        <v>46</v>
      </c>
      <c r="O172" s="65"/>
      <c r="P172" s="188">
        <f>O172*H172</f>
        <v>0</v>
      </c>
      <c r="Q172" s="188">
        <v>0</v>
      </c>
      <c r="R172" s="188">
        <f>Q172*H172</f>
        <v>0</v>
      </c>
      <c r="S172" s="188">
        <v>0</v>
      </c>
      <c r="T172" s="18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190" t="s">
        <v>183</v>
      </c>
      <c r="AT172" s="190" t="s">
        <v>163</v>
      </c>
      <c r="AU172" s="190" t="s">
        <v>85</v>
      </c>
      <c r="AY172" s="18" t="s">
        <v>160</v>
      </c>
      <c r="BE172" s="191">
        <f>IF(N172="základní",J172,0)</f>
        <v>0</v>
      </c>
      <c r="BF172" s="191">
        <f>IF(N172="snížená",J172,0)</f>
        <v>0</v>
      </c>
      <c r="BG172" s="191">
        <f>IF(N172="zákl. přenesená",J172,0)</f>
        <v>0</v>
      </c>
      <c r="BH172" s="191">
        <f>IF(N172="sníž. přenesená",J172,0)</f>
        <v>0</v>
      </c>
      <c r="BI172" s="191">
        <f>IF(N172="nulová",J172,0)</f>
        <v>0</v>
      </c>
      <c r="BJ172" s="18" t="s">
        <v>83</v>
      </c>
      <c r="BK172" s="191">
        <f>ROUND(I172*H172,2)</f>
        <v>0</v>
      </c>
      <c r="BL172" s="18" t="s">
        <v>183</v>
      </c>
      <c r="BM172" s="190" t="s">
        <v>384</v>
      </c>
    </row>
    <row r="173" spans="1:65" s="2" customFormat="1">
      <c r="A173" s="35"/>
      <c r="B173" s="36"/>
      <c r="C173" s="37"/>
      <c r="D173" s="192" t="s">
        <v>170</v>
      </c>
      <c r="E173" s="37"/>
      <c r="F173" s="193" t="s">
        <v>385</v>
      </c>
      <c r="G173" s="37"/>
      <c r="H173" s="37"/>
      <c r="I173" s="194"/>
      <c r="J173" s="37"/>
      <c r="K173" s="37"/>
      <c r="L173" s="40"/>
      <c r="M173" s="195"/>
      <c r="N173" s="196"/>
      <c r="O173" s="65"/>
      <c r="P173" s="65"/>
      <c r="Q173" s="65"/>
      <c r="R173" s="65"/>
      <c r="S173" s="65"/>
      <c r="T173" s="66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8" t="s">
        <v>170</v>
      </c>
      <c r="AU173" s="18" t="s">
        <v>85</v>
      </c>
    </row>
    <row r="174" spans="1:65" s="13" customFormat="1">
      <c r="B174" s="199"/>
      <c r="C174" s="200"/>
      <c r="D174" s="197" t="s">
        <v>212</v>
      </c>
      <c r="E174" s="201" t="s">
        <v>19</v>
      </c>
      <c r="F174" s="202" t="s">
        <v>386</v>
      </c>
      <c r="G174" s="200"/>
      <c r="H174" s="203">
        <v>246.62700000000001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212</v>
      </c>
      <c r="AU174" s="209" t="s">
        <v>85</v>
      </c>
      <c r="AV174" s="13" t="s">
        <v>85</v>
      </c>
      <c r="AW174" s="13" t="s">
        <v>36</v>
      </c>
      <c r="AX174" s="13" t="s">
        <v>83</v>
      </c>
      <c r="AY174" s="209" t="s">
        <v>160</v>
      </c>
    </row>
    <row r="175" spans="1:65" s="2" customFormat="1" ht="24.2" customHeight="1">
      <c r="A175" s="35"/>
      <c r="B175" s="36"/>
      <c r="C175" s="179" t="s">
        <v>387</v>
      </c>
      <c r="D175" s="179" t="s">
        <v>163</v>
      </c>
      <c r="E175" s="180" t="s">
        <v>388</v>
      </c>
      <c r="F175" s="181" t="s">
        <v>389</v>
      </c>
      <c r="G175" s="182" t="s">
        <v>339</v>
      </c>
      <c r="H175" s="183">
        <v>248.64</v>
      </c>
      <c r="I175" s="184"/>
      <c r="J175" s="185">
        <f>ROUND(I175*H175,2)</f>
        <v>0</v>
      </c>
      <c r="K175" s="181" t="s">
        <v>167</v>
      </c>
      <c r="L175" s="40"/>
      <c r="M175" s="186" t="s">
        <v>19</v>
      </c>
      <c r="N175" s="187" t="s">
        <v>46</v>
      </c>
      <c r="O175" s="65"/>
      <c r="P175" s="188">
        <f>O175*H175</f>
        <v>0</v>
      </c>
      <c r="Q175" s="188">
        <v>0</v>
      </c>
      <c r="R175" s="188">
        <f>Q175*H175</f>
        <v>0</v>
      </c>
      <c r="S175" s="188">
        <v>0</v>
      </c>
      <c r="T175" s="18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190" t="s">
        <v>183</v>
      </c>
      <c r="AT175" s="190" t="s">
        <v>163</v>
      </c>
      <c r="AU175" s="190" t="s">
        <v>85</v>
      </c>
      <c r="AY175" s="18" t="s">
        <v>160</v>
      </c>
      <c r="BE175" s="191">
        <f>IF(N175="základní",J175,0)</f>
        <v>0</v>
      </c>
      <c r="BF175" s="191">
        <f>IF(N175="snížená",J175,0)</f>
        <v>0</v>
      </c>
      <c r="BG175" s="191">
        <f>IF(N175="zákl. přenesená",J175,0)</f>
        <v>0</v>
      </c>
      <c r="BH175" s="191">
        <f>IF(N175="sníž. přenesená",J175,0)</f>
        <v>0</v>
      </c>
      <c r="BI175" s="191">
        <f>IF(N175="nulová",J175,0)</f>
        <v>0</v>
      </c>
      <c r="BJ175" s="18" t="s">
        <v>83</v>
      </c>
      <c r="BK175" s="191">
        <f>ROUND(I175*H175,2)</f>
        <v>0</v>
      </c>
      <c r="BL175" s="18" t="s">
        <v>183</v>
      </c>
      <c r="BM175" s="190" t="s">
        <v>390</v>
      </c>
    </row>
    <row r="176" spans="1:65" s="2" customFormat="1">
      <c r="A176" s="35"/>
      <c r="B176" s="36"/>
      <c r="C176" s="37"/>
      <c r="D176" s="192" t="s">
        <v>170</v>
      </c>
      <c r="E176" s="37"/>
      <c r="F176" s="193" t="s">
        <v>391</v>
      </c>
      <c r="G176" s="37"/>
      <c r="H176" s="37"/>
      <c r="I176" s="194"/>
      <c r="J176" s="37"/>
      <c r="K176" s="37"/>
      <c r="L176" s="40"/>
      <c r="M176" s="195"/>
      <c r="N176" s="196"/>
      <c r="O176" s="65"/>
      <c r="P176" s="65"/>
      <c r="Q176" s="65"/>
      <c r="R176" s="65"/>
      <c r="S176" s="65"/>
      <c r="T176" s="66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8" t="s">
        <v>170</v>
      </c>
      <c r="AU176" s="18" t="s">
        <v>85</v>
      </c>
    </row>
    <row r="177" spans="1:65" s="13" customFormat="1">
      <c r="B177" s="199"/>
      <c r="C177" s="200"/>
      <c r="D177" s="197" t="s">
        <v>212</v>
      </c>
      <c r="E177" s="201" t="s">
        <v>19</v>
      </c>
      <c r="F177" s="202" t="s">
        <v>392</v>
      </c>
      <c r="G177" s="200"/>
      <c r="H177" s="203">
        <v>248.64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212</v>
      </c>
      <c r="AU177" s="209" t="s">
        <v>85</v>
      </c>
      <c r="AV177" s="13" t="s">
        <v>85</v>
      </c>
      <c r="AW177" s="13" t="s">
        <v>36</v>
      </c>
      <c r="AX177" s="13" t="s">
        <v>83</v>
      </c>
      <c r="AY177" s="209" t="s">
        <v>160</v>
      </c>
    </row>
    <row r="178" spans="1:65" s="2" customFormat="1" ht="21.75" customHeight="1">
      <c r="A178" s="35"/>
      <c r="B178" s="36"/>
      <c r="C178" s="179" t="s">
        <v>393</v>
      </c>
      <c r="D178" s="179" t="s">
        <v>163</v>
      </c>
      <c r="E178" s="180" t="s">
        <v>394</v>
      </c>
      <c r="F178" s="181" t="s">
        <v>395</v>
      </c>
      <c r="G178" s="182" t="s">
        <v>258</v>
      </c>
      <c r="H178" s="183">
        <v>623.64</v>
      </c>
      <c r="I178" s="184"/>
      <c r="J178" s="185">
        <f>ROUND(I178*H178,2)</f>
        <v>0</v>
      </c>
      <c r="K178" s="181" t="s">
        <v>167</v>
      </c>
      <c r="L178" s="40"/>
      <c r="M178" s="186" t="s">
        <v>19</v>
      </c>
      <c r="N178" s="187" t="s">
        <v>46</v>
      </c>
      <c r="O178" s="65"/>
      <c r="P178" s="188">
        <f>O178*H178</f>
        <v>0</v>
      </c>
      <c r="Q178" s="188">
        <v>8.4000000000000003E-4</v>
      </c>
      <c r="R178" s="188">
        <f>Q178*H178</f>
        <v>0.52385760000000003</v>
      </c>
      <c r="S178" s="188">
        <v>0</v>
      </c>
      <c r="T178" s="189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190" t="s">
        <v>183</v>
      </c>
      <c r="AT178" s="190" t="s">
        <v>163</v>
      </c>
      <c r="AU178" s="190" t="s">
        <v>85</v>
      </c>
      <c r="AY178" s="18" t="s">
        <v>160</v>
      </c>
      <c r="BE178" s="191">
        <f>IF(N178="základní",J178,0)</f>
        <v>0</v>
      </c>
      <c r="BF178" s="191">
        <f>IF(N178="snížená",J178,0)</f>
        <v>0</v>
      </c>
      <c r="BG178" s="191">
        <f>IF(N178="zákl. přenesená",J178,0)</f>
        <v>0</v>
      </c>
      <c r="BH178" s="191">
        <f>IF(N178="sníž. přenesená",J178,0)</f>
        <v>0</v>
      </c>
      <c r="BI178" s="191">
        <f>IF(N178="nulová",J178,0)</f>
        <v>0</v>
      </c>
      <c r="BJ178" s="18" t="s">
        <v>83</v>
      </c>
      <c r="BK178" s="191">
        <f>ROUND(I178*H178,2)</f>
        <v>0</v>
      </c>
      <c r="BL178" s="18" t="s">
        <v>183</v>
      </c>
      <c r="BM178" s="190" t="s">
        <v>396</v>
      </c>
    </row>
    <row r="179" spans="1:65" s="2" customFormat="1">
      <c r="A179" s="35"/>
      <c r="B179" s="36"/>
      <c r="C179" s="37"/>
      <c r="D179" s="192" t="s">
        <v>170</v>
      </c>
      <c r="E179" s="37"/>
      <c r="F179" s="193" t="s">
        <v>397</v>
      </c>
      <c r="G179" s="37"/>
      <c r="H179" s="37"/>
      <c r="I179" s="194"/>
      <c r="J179" s="37"/>
      <c r="K179" s="37"/>
      <c r="L179" s="40"/>
      <c r="M179" s="195"/>
      <c r="N179" s="196"/>
      <c r="O179" s="65"/>
      <c r="P179" s="65"/>
      <c r="Q179" s="65"/>
      <c r="R179" s="65"/>
      <c r="S179" s="65"/>
      <c r="T179" s="66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T179" s="18" t="s">
        <v>170</v>
      </c>
      <c r="AU179" s="18" t="s">
        <v>85</v>
      </c>
    </row>
    <row r="180" spans="1:65" s="13" customFormat="1">
      <c r="B180" s="199"/>
      <c r="C180" s="200"/>
      <c r="D180" s="197" t="s">
        <v>212</v>
      </c>
      <c r="E180" s="201" t="s">
        <v>19</v>
      </c>
      <c r="F180" s="202" t="s">
        <v>398</v>
      </c>
      <c r="G180" s="200"/>
      <c r="H180" s="203">
        <v>623.64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212</v>
      </c>
      <c r="AU180" s="209" t="s">
        <v>85</v>
      </c>
      <c r="AV180" s="13" t="s">
        <v>85</v>
      </c>
      <c r="AW180" s="13" t="s">
        <v>36</v>
      </c>
      <c r="AX180" s="13" t="s">
        <v>83</v>
      </c>
      <c r="AY180" s="209" t="s">
        <v>160</v>
      </c>
    </row>
    <row r="181" spans="1:65" s="2" customFormat="1" ht="24.2" customHeight="1">
      <c r="A181" s="35"/>
      <c r="B181" s="36"/>
      <c r="C181" s="179" t="s">
        <v>399</v>
      </c>
      <c r="D181" s="179" t="s">
        <v>163</v>
      </c>
      <c r="E181" s="180" t="s">
        <v>400</v>
      </c>
      <c r="F181" s="181" t="s">
        <v>401</v>
      </c>
      <c r="G181" s="182" t="s">
        <v>258</v>
      </c>
      <c r="H181" s="183">
        <v>1946.15</v>
      </c>
      <c r="I181" s="184"/>
      <c r="J181" s="185">
        <f>ROUND(I181*H181,2)</f>
        <v>0</v>
      </c>
      <c r="K181" s="181" t="s">
        <v>167</v>
      </c>
      <c r="L181" s="40"/>
      <c r="M181" s="186" t="s">
        <v>19</v>
      </c>
      <c r="N181" s="187" t="s">
        <v>46</v>
      </c>
      <c r="O181" s="65"/>
      <c r="P181" s="188">
        <f>O181*H181</f>
        <v>0</v>
      </c>
      <c r="Q181" s="188">
        <v>8.4999999999999995E-4</v>
      </c>
      <c r="R181" s="188">
        <f>Q181*H181</f>
        <v>1.6542275</v>
      </c>
      <c r="S181" s="188">
        <v>0</v>
      </c>
      <c r="T181" s="18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190" t="s">
        <v>183</v>
      </c>
      <c r="AT181" s="190" t="s">
        <v>163</v>
      </c>
      <c r="AU181" s="190" t="s">
        <v>85</v>
      </c>
      <c r="AY181" s="18" t="s">
        <v>160</v>
      </c>
      <c r="BE181" s="191">
        <f>IF(N181="základní",J181,0)</f>
        <v>0</v>
      </c>
      <c r="BF181" s="191">
        <f>IF(N181="snížená",J181,0)</f>
        <v>0</v>
      </c>
      <c r="BG181" s="191">
        <f>IF(N181="zákl. přenesená",J181,0)</f>
        <v>0</v>
      </c>
      <c r="BH181" s="191">
        <f>IF(N181="sníž. přenesená",J181,0)</f>
        <v>0</v>
      </c>
      <c r="BI181" s="191">
        <f>IF(N181="nulová",J181,0)</f>
        <v>0</v>
      </c>
      <c r="BJ181" s="18" t="s">
        <v>83</v>
      </c>
      <c r="BK181" s="191">
        <f>ROUND(I181*H181,2)</f>
        <v>0</v>
      </c>
      <c r="BL181" s="18" t="s">
        <v>183</v>
      </c>
      <c r="BM181" s="190" t="s">
        <v>402</v>
      </c>
    </row>
    <row r="182" spans="1:65" s="2" customFormat="1">
      <c r="A182" s="35"/>
      <c r="B182" s="36"/>
      <c r="C182" s="37"/>
      <c r="D182" s="192" t="s">
        <v>170</v>
      </c>
      <c r="E182" s="37"/>
      <c r="F182" s="193" t="s">
        <v>403</v>
      </c>
      <c r="G182" s="37"/>
      <c r="H182" s="37"/>
      <c r="I182" s="194"/>
      <c r="J182" s="37"/>
      <c r="K182" s="37"/>
      <c r="L182" s="40"/>
      <c r="M182" s="195"/>
      <c r="N182" s="196"/>
      <c r="O182" s="65"/>
      <c r="P182" s="65"/>
      <c r="Q182" s="65"/>
      <c r="R182" s="65"/>
      <c r="S182" s="65"/>
      <c r="T182" s="66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8" t="s">
        <v>170</v>
      </c>
      <c r="AU182" s="18" t="s">
        <v>85</v>
      </c>
    </row>
    <row r="183" spans="1:65" s="13" customFormat="1">
      <c r="B183" s="199"/>
      <c r="C183" s="200"/>
      <c r="D183" s="197" t="s">
        <v>212</v>
      </c>
      <c r="E183" s="201" t="s">
        <v>19</v>
      </c>
      <c r="F183" s="202" t="s">
        <v>404</v>
      </c>
      <c r="G183" s="200"/>
      <c r="H183" s="203">
        <v>1946.15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212</v>
      </c>
      <c r="AU183" s="209" t="s">
        <v>85</v>
      </c>
      <c r="AV183" s="13" t="s">
        <v>85</v>
      </c>
      <c r="AW183" s="13" t="s">
        <v>36</v>
      </c>
      <c r="AX183" s="13" t="s">
        <v>83</v>
      </c>
      <c r="AY183" s="209" t="s">
        <v>160</v>
      </c>
    </row>
    <row r="184" spans="1:65" s="2" customFormat="1" ht="24.2" customHeight="1">
      <c r="A184" s="35"/>
      <c r="B184" s="36"/>
      <c r="C184" s="179" t="s">
        <v>405</v>
      </c>
      <c r="D184" s="179" t="s">
        <v>163</v>
      </c>
      <c r="E184" s="180" t="s">
        <v>406</v>
      </c>
      <c r="F184" s="181" t="s">
        <v>407</v>
      </c>
      <c r="G184" s="182" t="s">
        <v>258</v>
      </c>
      <c r="H184" s="183">
        <v>623.64</v>
      </c>
      <c r="I184" s="184"/>
      <c r="J184" s="185">
        <f>ROUND(I184*H184,2)</f>
        <v>0</v>
      </c>
      <c r="K184" s="181" t="s">
        <v>167</v>
      </c>
      <c r="L184" s="40"/>
      <c r="M184" s="186" t="s">
        <v>19</v>
      </c>
      <c r="N184" s="187" t="s">
        <v>46</v>
      </c>
      <c r="O184" s="65"/>
      <c r="P184" s="188">
        <f>O184*H184</f>
        <v>0</v>
      </c>
      <c r="Q184" s="188">
        <v>0</v>
      </c>
      <c r="R184" s="188">
        <f>Q184*H184</f>
        <v>0</v>
      </c>
      <c r="S184" s="188">
        <v>0</v>
      </c>
      <c r="T184" s="189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190" t="s">
        <v>183</v>
      </c>
      <c r="AT184" s="190" t="s">
        <v>163</v>
      </c>
      <c r="AU184" s="190" t="s">
        <v>85</v>
      </c>
      <c r="AY184" s="18" t="s">
        <v>160</v>
      </c>
      <c r="BE184" s="191">
        <f>IF(N184="základní",J184,0)</f>
        <v>0</v>
      </c>
      <c r="BF184" s="191">
        <f>IF(N184="snížená",J184,0)</f>
        <v>0</v>
      </c>
      <c r="BG184" s="191">
        <f>IF(N184="zákl. přenesená",J184,0)</f>
        <v>0</v>
      </c>
      <c r="BH184" s="191">
        <f>IF(N184="sníž. přenesená",J184,0)</f>
        <v>0</v>
      </c>
      <c r="BI184" s="191">
        <f>IF(N184="nulová",J184,0)</f>
        <v>0</v>
      </c>
      <c r="BJ184" s="18" t="s">
        <v>83</v>
      </c>
      <c r="BK184" s="191">
        <f>ROUND(I184*H184,2)</f>
        <v>0</v>
      </c>
      <c r="BL184" s="18" t="s">
        <v>183</v>
      </c>
      <c r="BM184" s="190" t="s">
        <v>408</v>
      </c>
    </row>
    <row r="185" spans="1:65" s="2" customFormat="1">
      <c r="A185" s="35"/>
      <c r="B185" s="36"/>
      <c r="C185" s="37"/>
      <c r="D185" s="192" t="s">
        <v>170</v>
      </c>
      <c r="E185" s="37"/>
      <c r="F185" s="193" t="s">
        <v>409</v>
      </c>
      <c r="G185" s="37"/>
      <c r="H185" s="37"/>
      <c r="I185" s="194"/>
      <c r="J185" s="37"/>
      <c r="K185" s="37"/>
      <c r="L185" s="40"/>
      <c r="M185" s="195"/>
      <c r="N185" s="196"/>
      <c r="O185" s="65"/>
      <c r="P185" s="65"/>
      <c r="Q185" s="65"/>
      <c r="R185" s="65"/>
      <c r="S185" s="65"/>
      <c r="T185" s="66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8" t="s">
        <v>170</v>
      </c>
      <c r="AU185" s="18" t="s">
        <v>85</v>
      </c>
    </row>
    <row r="186" spans="1:65" s="2" customFormat="1" ht="24.2" customHeight="1">
      <c r="A186" s="35"/>
      <c r="B186" s="36"/>
      <c r="C186" s="179" t="s">
        <v>410</v>
      </c>
      <c r="D186" s="179" t="s">
        <v>163</v>
      </c>
      <c r="E186" s="180" t="s">
        <v>411</v>
      </c>
      <c r="F186" s="181" t="s">
        <v>412</v>
      </c>
      <c r="G186" s="182" t="s">
        <v>258</v>
      </c>
      <c r="H186" s="183">
        <v>1946.15</v>
      </c>
      <c r="I186" s="184"/>
      <c r="J186" s="185">
        <f>ROUND(I186*H186,2)</f>
        <v>0</v>
      </c>
      <c r="K186" s="181" t="s">
        <v>167</v>
      </c>
      <c r="L186" s="40"/>
      <c r="M186" s="186" t="s">
        <v>19</v>
      </c>
      <c r="N186" s="187" t="s">
        <v>46</v>
      </c>
      <c r="O186" s="65"/>
      <c r="P186" s="188">
        <f>O186*H186</f>
        <v>0</v>
      </c>
      <c r="Q186" s="188">
        <v>0</v>
      </c>
      <c r="R186" s="188">
        <f>Q186*H186</f>
        <v>0</v>
      </c>
      <c r="S186" s="188">
        <v>0</v>
      </c>
      <c r="T186" s="189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190" t="s">
        <v>183</v>
      </c>
      <c r="AT186" s="190" t="s">
        <v>163</v>
      </c>
      <c r="AU186" s="190" t="s">
        <v>85</v>
      </c>
      <c r="AY186" s="18" t="s">
        <v>160</v>
      </c>
      <c r="BE186" s="191">
        <f>IF(N186="základní",J186,0)</f>
        <v>0</v>
      </c>
      <c r="BF186" s="191">
        <f>IF(N186="snížená",J186,0)</f>
        <v>0</v>
      </c>
      <c r="BG186" s="191">
        <f>IF(N186="zákl. přenesená",J186,0)</f>
        <v>0</v>
      </c>
      <c r="BH186" s="191">
        <f>IF(N186="sníž. přenesená",J186,0)</f>
        <v>0</v>
      </c>
      <c r="BI186" s="191">
        <f>IF(N186="nulová",J186,0)</f>
        <v>0</v>
      </c>
      <c r="BJ186" s="18" t="s">
        <v>83</v>
      </c>
      <c r="BK186" s="191">
        <f>ROUND(I186*H186,2)</f>
        <v>0</v>
      </c>
      <c r="BL186" s="18" t="s">
        <v>183</v>
      </c>
      <c r="BM186" s="190" t="s">
        <v>413</v>
      </c>
    </row>
    <row r="187" spans="1:65" s="2" customFormat="1">
      <c r="A187" s="35"/>
      <c r="B187" s="36"/>
      <c r="C187" s="37"/>
      <c r="D187" s="192" t="s">
        <v>170</v>
      </c>
      <c r="E187" s="37"/>
      <c r="F187" s="193" t="s">
        <v>414</v>
      </c>
      <c r="G187" s="37"/>
      <c r="H187" s="37"/>
      <c r="I187" s="194"/>
      <c r="J187" s="37"/>
      <c r="K187" s="37"/>
      <c r="L187" s="40"/>
      <c r="M187" s="195"/>
      <c r="N187" s="196"/>
      <c r="O187" s="65"/>
      <c r="P187" s="65"/>
      <c r="Q187" s="65"/>
      <c r="R187" s="65"/>
      <c r="S187" s="65"/>
      <c r="T187" s="66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8" t="s">
        <v>170</v>
      </c>
      <c r="AU187" s="18" t="s">
        <v>85</v>
      </c>
    </row>
    <row r="188" spans="1:65" s="2" customFormat="1" ht="16.5" customHeight="1">
      <c r="A188" s="35"/>
      <c r="B188" s="36"/>
      <c r="C188" s="179" t="s">
        <v>415</v>
      </c>
      <c r="D188" s="179" t="s">
        <v>163</v>
      </c>
      <c r="E188" s="180" t="s">
        <v>416</v>
      </c>
      <c r="F188" s="181" t="s">
        <v>417</v>
      </c>
      <c r="G188" s="182" t="s">
        <v>258</v>
      </c>
      <c r="H188" s="183">
        <v>57.52</v>
      </c>
      <c r="I188" s="184"/>
      <c r="J188" s="185">
        <f>ROUND(I188*H188,2)</f>
        <v>0</v>
      </c>
      <c r="K188" s="181" t="s">
        <v>167</v>
      </c>
      <c r="L188" s="40"/>
      <c r="M188" s="186" t="s">
        <v>19</v>
      </c>
      <c r="N188" s="187" t="s">
        <v>46</v>
      </c>
      <c r="O188" s="65"/>
      <c r="P188" s="188">
        <f>O188*H188</f>
        <v>0</v>
      </c>
      <c r="Q188" s="188">
        <v>6.9999999999999999E-4</v>
      </c>
      <c r="R188" s="188">
        <f>Q188*H188</f>
        <v>4.0264000000000001E-2</v>
      </c>
      <c r="S188" s="188">
        <v>0</v>
      </c>
      <c r="T188" s="18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190" t="s">
        <v>183</v>
      </c>
      <c r="AT188" s="190" t="s">
        <v>163</v>
      </c>
      <c r="AU188" s="190" t="s">
        <v>85</v>
      </c>
      <c r="AY188" s="18" t="s">
        <v>160</v>
      </c>
      <c r="BE188" s="191">
        <f>IF(N188="základní",J188,0)</f>
        <v>0</v>
      </c>
      <c r="BF188" s="191">
        <f>IF(N188="snížená",J188,0)</f>
        <v>0</v>
      </c>
      <c r="BG188" s="191">
        <f>IF(N188="zákl. přenesená",J188,0)</f>
        <v>0</v>
      </c>
      <c r="BH188" s="191">
        <f>IF(N188="sníž. přenesená",J188,0)</f>
        <v>0</v>
      </c>
      <c r="BI188" s="191">
        <f>IF(N188="nulová",J188,0)</f>
        <v>0</v>
      </c>
      <c r="BJ188" s="18" t="s">
        <v>83</v>
      </c>
      <c r="BK188" s="191">
        <f>ROUND(I188*H188,2)</f>
        <v>0</v>
      </c>
      <c r="BL188" s="18" t="s">
        <v>183</v>
      </c>
      <c r="BM188" s="190" t="s">
        <v>418</v>
      </c>
    </row>
    <row r="189" spans="1:65" s="2" customFormat="1">
      <c r="A189" s="35"/>
      <c r="B189" s="36"/>
      <c r="C189" s="37"/>
      <c r="D189" s="192" t="s">
        <v>170</v>
      </c>
      <c r="E189" s="37"/>
      <c r="F189" s="193" t="s">
        <v>419</v>
      </c>
      <c r="G189" s="37"/>
      <c r="H189" s="37"/>
      <c r="I189" s="194"/>
      <c r="J189" s="37"/>
      <c r="K189" s="37"/>
      <c r="L189" s="40"/>
      <c r="M189" s="195"/>
      <c r="N189" s="196"/>
      <c r="O189" s="65"/>
      <c r="P189" s="65"/>
      <c r="Q189" s="65"/>
      <c r="R189" s="65"/>
      <c r="S189" s="65"/>
      <c r="T189" s="66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8" t="s">
        <v>170</v>
      </c>
      <c r="AU189" s="18" t="s">
        <v>85</v>
      </c>
    </row>
    <row r="190" spans="1:65" s="13" customFormat="1">
      <c r="B190" s="199"/>
      <c r="C190" s="200"/>
      <c r="D190" s="197" t="s">
        <v>212</v>
      </c>
      <c r="E190" s="201" t="s">
        <v>19</v>
      </c>
      <c r="F190" s="202" t="s">
        <v>420</v>
      </c>
      <c r="G190" s="200"/>
      <c r="H190" s="203">
        <v>57.52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212</v>
      </c>
      <c r="AU190" s="209" t="s">
        <v>85</v>
      </c>
      <c r="AV190" s="13" t="s">
        <v>85</v>
      </c>
      <c r="AW190" s="13" t="s">
        <v>36</v>
      </c>
      <c r="AX190" s="13" t="s">
        <v>83</v>
      </c>
      <c r="AY190" s="209" t="s">
        <v>160</v>
      </c>
    </row>
    <row r="191" spans="1:65" s="2" customFormat="1" ht="24.2" customHeight="1">
      <c r="A191" s="35"/>
      <c r="B191" s="36"/>
      <c r="C191" s="179" t="s">
        <v>421</v>
      </c>
      <c r="D191" s="179" t="s">
        <v>163</v>
      </c>
      <c r="E191" s="180" t="s">
        <v>422</v>
      </c>
      <c r="F191" s="181" t="s">
        <v>423</v>
      </c>
      <c r="G191" s="182" t="s">
        <v>258</v>
      </c>
      <c r="H191" s="183">
        <v>57.52</v>
      </c>
      <c r="I191" s="184"/>
      <c r="J191" s="185">
        <f>ROUND(I191*H191,2)</f>
        <v>0</v>
      </c>
      <c r="K191" s="181" t="s">
        <v>167</v>
      </c>
      <c r="L191" s="40"/>
      <c r="M191" s="186" t="s">
        <v>19</v>
      </c>
      <c r="N191" s="187" t="s">
        <v>46</v>
      </c>
      <c r="O191" s="65"/>
      <c r="P191" s="188">
        <f>O191*H191</f>
        <v>0</v>
      </c>
      <c r="Q191" s="188">
        <v>0</v>
      </c>
      <c r="R191" s="188">
        <f>Q191*H191</f>
        <v>0</v>
      </c>
      <c r="S191" s="188">
        <v>0</v>
      </c>
      <c r="T191" s="18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190" t="s">
        <v>183</v>
      </c>
      <c r="AT191" s="190" t="s">
        <v>163</v>
      </c>
      <c r="AU191" s="190" t="s">
        <v>85</v>
      </c>
      <c r="AY191" s="18" t="s">
        <v>160</v>
      </c>
      <c r="BE191" s="191">
        <f>IF(N191="základní",J191,0)</f>
        <v>0</v>
      </c>
      <c r="BF191" s="191">
        <f>IF(N191="snížená",J191,0)</f>
        <v>0</v>
      </c>
      <c r="BG191" s="191">
        <f>IF(N191="zákl. přenesená",J191,0)</f>
        <v>0</v>
      </c>
      <c r="BH191" s="191">
        <f>IF(N191="sníž. přenesená",J191,0)</f>
        <v>0</v>
      </c>
      <c r="BI191" s="191">
        <f>IF(N191="nulová",J191,0)</f>
        <v>0</v>
      </c>
      <c r="BJ191" s="18" t="s">
        <v>83</v>
      </c>
      <c r="BK191" s="191">
        <f>ROUND(I191*H191,2)</f>
        <v>0</v>
      </c>
      <c r="BL191" s="18" t="s">
        <v>183</v>
      </c>
      <c r="BM191" s="190" t="s">
        <v>424</v>
      </c>
    </row>
    <row r="192" spans="1:65" s="2" customFormat="1">
      <c r="A192" s="35"/>
      <c r="B192" s="36"/>
      <c r="C192" s="37"/>
      <c r="D192" s="192" t="s">
        <v>170</v>
      </c>
      <c r="E192" s="37"/>
      <c r="F192" s="193" t="s">
        <v>425</v>
      </c>
      <c r="G192" s="37"/>
      <c r="H192" s="37"/>
      <c r="I192" s="194"/>
      <c r="J192" s="37"/>
      <c r="K192" s="37"/>
      <c r="L192" s="40"/>
      <c r="M192" s="195"/>
      <c r="N192" s="196"/>
      <c r="O192" s="65"/>
      <c r="P192" s="65"/>
      <c r="Q192" s="65"/>
      <c r="R192" s="65"/>
      <c r="S192" s="65"/>
      <c r="T192" s="66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8" t="s">
        <v>170</v>
      </c>
      <c r="AU192" s="18" t="s">
        <v>85</v>
      </c>
    </row>
    <row r="193" spans="1:65" s="2" customFormat="1" ht="21.75" customHeight="1">
      <c r="A193" s="35"/>
      <c r="B193" s="36"/>
      <c r="C193" s="179" t="s">
        <v>426</v>
      </c>
      <c r="D193" s="179" t="s">
        <v>163</v>
      </c>
      <c r="E193" s="180" t="s">
        <v>427</v>
      </c>
      <c r="F193" s="181" t="s">
        <v>428</v>
      </c>
      <c r="G193" s="182" t="s">
        <v>339</v>
      </c>
      <c r="H193" s="183">
        <v>115.04</v>
      </c>
      <c r="I193" s="184"/>
      <c r="J193" s="185">
        <f>ROUND(I193*H193,2)</f>
        <v>0</v>
      </c>
      <c r="K193" s="181" t="s">
        <v>167</v>
      </c>
      <c r="L193" s="40"/>
      <c r="M193" s="186" t="s">
        <v>19</v>
      </c>
      <c r="N193" s="187" t="s">
        <v>46</v>
      </c>
      <c r="O193" s="65"/>
      <c r="P193" s="188">
        <f>O193*H193</f>
        <v>0</v>
      </c>
      <c r="Q193" s="188">
        <v>4.6000000000000001E-4</v>
      </c>
      <c r="R193" s="188">
        <f>Q193*H193</f>
        <v>5.2918400000000004E-2</v>
      </c>
      <c r="S193" s="188">
        <v>0</v>
      </c>
      <c r="T193" s="18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190" t="s">
        <v>183</v>
      </c>
      <c r="AT193" s="190" t="s">
        <v>163</v>
      </c>
      <c r="AU193" s="190" t="s">
        <v>85</v>
      </c>
      <c r="AY193" s="18" t="s">
        <v>160</v>
      </c>
      <c r="BE193" s="191">
        <f>IF(N193="základní",J193,0)</f>
        <v>0</v>
      </c>
      <c r="BF193" s="191">
        <f>IF(N193="snížená",J193,0)</f>
        <v>0</v>
      </c>
      <c r="BG193" s="191">
        <f>IF(N193="zákl. přenesená",J193,0)</f>
        <v>0</v>
      </c>
      <c r="BH193" s="191">
        <f>IF(N193="sníž. přenesená",J193,0)</f>
        <v>0</v>
      </c>
      <c r="BI193" s="191">
        <f>IF(N193="nulová",J193,0)</f>
        <v>0</v>
      </c>
      <c r="BJ193" s="18" t="s">
        <v>83</v>
      </c>
      <c r="BK193" s="191">
        <f>ROUND(I193*H193,2)</f>
        <v>0</v>
      </c>
      <c r="BL193" s="18" t="s">
        <v>183</v>
      </c>
      <c r="BM193" s="190" t="s">
        <v>429</v>
      </c>
    </row>
    <row r="194" spans="1:65" s="2" customFormat="1">
      <c r="A194" s="35"/>
      <c r="B194" s="36"/>
      <c r="C194" s="37"/>
      <c r="D194" s="192" t="s">
        <v>170</v>
      </c>
      <c r="E194" s="37"/>
      <c r="F194" s="193" t="s">
        <v>430</v>
      </c>
      <c r="G194" s="37"/>
      <c r="H194" s="37"/>
      <c r="I194" s="194"/>
      <c r="J194" s="37"/>
      <c r="K194" s="37"/>
      <c r="L194" s="40"/>
      <c r="M194" s="195"/>
      <c r="N194" s="196"/>
      <c r="O194" s="65"/>
      <c r="P194" s="65"/>
      <c r="Q194" s="65"/>
      <c r="R194" s="65"/>
      <c r="S194" s="65"/>
      <c r="T194" s="66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8" t="s">
        <v>170</v>
      </c>
      <c r="AU194" s="18" t="s">
        <v>85</v>
      </c>
    </row>
    <row r="195" spans="1:65" s="13" customFormat="1">
      <c r="B195" s="199"/>
      <c r="C195" s="200"/>
      <c r="D195" s="197" t="s">
        <v>212</v>
      </c>
      <c r="E195" s="201" t="s">
        <v>19</v>
      </c>
      <c r="F195" s="202" t="s">
        <v>431</v>
      </c>
      <c r="G195" s="200"/>
      <c r="H195" s="203">
        <v>115.04</v>
      </c>
      <c r="I195" s="204"/>
      <c r="J195" s="200"/>
      <c r="K195" s="200"/>
      <c r="L195" s="205"/>
      <c r="M195" s="206"/>
      <c r="N195" s="207"/>
      <c r="O195" s="207"/>
      <c r="P195" s="207"/>
      <c r="Q195" s="207"/>
      <c r="R195" s="207"/>
      <c r="S195" s="207"/>
      <c r="T195" s="208"/>
      <c r="AT195" s="209" t="s">
        <v>212</v>
      </c>
      <c r="AU195" s="209" t="s">
        <v>85</v>
      </c>
      <c r="AV195" s="13" t="s">
        <v>85</v>
      </c>
      <c r="AW195" s="13" t="s">
        <v>36</v>
      </c>
      <c r="AX195" s="13" t="s">
        <v>83</v>
      </c>
      <c r="AY195" s="209" t="s">
        <v>160</v>
      </c>
    </row>
    <row r="196" spans="1:65" s="2" customFormat="1" ht="24.2" customHeight="1">
      <c r="A196" s="35"/>
      <c r="B196" s="36"/>
      <c r="C196" s="179" t="s">
        <v>432</v>
      </c>
      <c r="D196" s="179" t="s">
        <v>163</v>
      </c>
      <c r="E196" s="180" t="s">
        <v>433</v>
      </c>
      <c r="F196" s="181" t="s">
        <v>434</v>
      </c>
      <c r="G196" s="182" t="s">
        <v>339</v>
      </c>
      <c r="H196" s="183">
        <v>115.04</v>
      </c>
      <c r="I196" s="184"/>
      <c r="J196" s="185">
        <f>ROUND(I196*H196,2)</f>
        <v>0</v>
      </c>
      <c r="K196" s="181" t="s">
        <v>167</v>
      </c>
      <c r="L196" s="40"/>
      <c r="M196" s="186" t="s">
        <v>19</v>
      </c>
      <c r="N196" s="187" t="s">
        <v>46</v>
      </c>
      <c r="O196" s="65"/>
      <c r="P196" s="188">
        <f>O196*H196</f>
        <v>0</v>
      </c>
      <c r="Q196" s="188">
        <v>0</v>
      </c>
      <c r="R196" s="188">
        <f>Q196*H196</f>
        <v>0</v>
      </c>
      <c r="S196" s="188">
        <v>0</v>
      </c>
      <c r="T196" s="189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190" t="s">
        <v>183</v>
      </c>
      <c r="AT196" s="190" t="s">
        <v>163</v>
      </c>
      <c r="AU196" s="190" t="s">
        <v>85</v>
      </c>
      <c r="AY196" s="18" t="s">
        <v>160</v>
      </c>
      <c r="BE196" s="191">
        <f>IF(N196="základní",J196,0)</f>
        <v>0</v>
      </c>
      <c r="BF196" s="191">
        <f>IF(N196="snížená",J196,0)</f>
        <v>0</v>
      </c>
      <c r="BG196" s="191">
        <f>IF(N196="zákl. přenesená",J196,0)</f>
        <v>0</v>
      </c>
      <c r="BH196" s="191">
        <f>IF(N196="sníž. přenesená",J196,0)</f>
        <v>0</v>
      </c>
      <c r="BI196" s="191">
        <f>IF(N196="nulová",J196,0)</f>
        <v>0</v>
      </c>
      <c r="BJ196" s="18" t="s">
        <v>83</v>
      </c>
      <c r="BK196" s="191">
        <f>ROUND(I196*H196,2)</f>
        <v>0</v>
      </c>
      <c r="BL196" s="18" t="s">
        <v>183</v>
      </c>
      <c r="BM196" s="190" t="s">
        <v>435</v>
      </c>
    </row>
    <row r="197" spans="1:65" s="2" customFormat="1">
      <c r="A197" s="35"/>
      <c r="B197" s="36"/>
      <c r="C197" s="37"/>
      <c r="D197" s="192" t="s">
        <v>170</v>
      </c>
      <c r="E197" s="37"/>
      <c r="F197" s="193" t="s">
        <v>436</v>
      </c>
      <c r="G197" s="37"/>
      <c r="H197" s="37"/>
      <c r="I197" s="194"/>
      <c r="J197" s="37"/>
      <c r="K197" s="37"/>
      <c r="L197" s="40"/>
      <c r="M197" s="195"/>
      <c r="N197" s="196"/>
      <c r="O197" s="65"/>
      <c r="P197" s="65"/>
      <c r="Q197" s="65"/>
      <c r="R197" s="65"/>
      <c r="S197" s="65"/>
      <c r="T197" s="66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8" t="s">
        <v>170</v>
      </c>
      <c r="AU197" s="18" t="s">
        <v>85</v>
      </c>
    </row>
    <row r="198" spans="1:65" s="2" customFormat="1" ht="37.9" customHeight="1">
      <c r="A198" s="35"/>
      <c r="B198" s="36"/>
      <c r="C198" s="179" t="s">
        <v>437</v>
      </c>
      <c r="D198" s="179" t="s">
        <v>163</v>
      </c>
      <c r="E198" s="180" t="s">
        <v>438</v>
      </c>
      <c r="F198" s="181" t="s">
        <v>439</v>
      </c>
      <c r="G198" s="182" t="s">
        <v>339</v>
      </c>
      <c r="H198" s="183">
        <v>471.82</v>
      </c>
      <c r="I198" s="184"/>
      <c r="J198" s="185">
        <f>ROUND(I198*H198,2)</f>
        <v>0</v>
      </c>
      <c r="K198" s="181" t="s">
        <v>167</v>
      </c>
      <c r="L198" s="40"/>
      <c r="M198" s="186" t="s">
        <v>19</v>
      </c>
      <c r="N198" s="187" t="s">
        <v>46</v>
      </c>
      <c r="O198" s="65"/>
      <c r="P198" s="188">
        <f>O198*H198</f>
        <v>0</v>
      </c>
      <c r="Q198" s="188">
        <v>0</v>
      </c>
      <c r="R198" s="188">
        <f>Q198*H198</f>
        <v>0</v>
      </c>
      <c r="S198" s="188">
        <v>0</v>
      </c>
      <c r="T198" s="189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190" t="s">
        <v>183</v>
      </c>
      <c r="AT198" s="190" t="s">
        <v>163</v>
      </c>
      <c r="AU198" s="190" t="s">
        <v>85</v>
      </c>
      <c r="AY198" s="18" t="s">
        <v>160</v>
      </c>
      <c r="BE198" s="191">
        <f>IF(N198="základní",J198,0)</f>
        <v>0</v>
      </c>
      <c r="BF198" s="191">
        <f>IF(N198="snížená",J198,0)</f>
        <v>0</v>
      </c>
      <c r="BG198" s="191">
        <f>IF(N198="zákl. přenesená",J198,0)</f>
        <v>0</v>
      </c>
      <c r="BH198" s="191">
        <f>IF(N198="sníž. přenesená",J198,0)</f>
        <v>0</v>
      </c>
      <c r="BI198" s="191">
        <f>IF(N198="nulová",J198,0)</f>
        <v>0</v>
      </c>
      <c r="BJ198" s="18" t="s">
        <v>83</v>
      </c>
      <c r="BK198" s="191">
        <f>ROUND(I198*H198,2)</f>
        <v>0</v>
      </c>
      <c r="BL198" s="18" t="s">
        <v>183</v>
      </c>
      <c r="BM198" s="190" t="s">
        <v>440</v>
      </c>
    </row>
    <row r="199" spans="1:65" s="2" customFormat="1">
      <c r="A199" s="35"/>
      <c r="B199" s="36"/>
      <c r="C199" s="37"/>
      <c r="D199" s="192" t="s">
        <v>170</v>
      </c>
      <c r="E199" s="37"/>
      <c r="F199" s="193" t="s">
        <v>441</v>
      </c>
      <c r="G199" s="37"/>
      <c r="H199" s="37"/>
      <c r="I199" s="194"/>
      <c r="J199" s="37"/>
      <c r="K199" s="37"/>
      <c r="L199" s="40"/>
      <c r="M199" s="195"/>
      <c r="N199" s="196"/>
      <c r="O199" s="65"/>
      <c r="P199" s="65"/>
      <c r="Q199" s="65"/>
      <c r="R199" s="65"/>
      <c r="S199" s="65"/>
      <c r="T199" s="66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8" t="s">
        <v>170</v>
      </c>
      <c r="AU199" s="18" t="s">
        <v>85</v>
      </c>
    </row>
    <row r="200" spans="1:65" s="13" customFormat="1">
      <c r="B200" s="199"/>
      <c r="C200" s="200"/>
      <c r="D200" s="197" t="s">
        <v>212</v>
      </c>
      <c r="E200" s="201" t="s">
        <v>19</v>
      </c>
      <c r="F200" s="202" t="s">
        <v>442</v>
      </c>
      <c r="G200" s="200"/>
      <c r="H200" s="203">
        <v>215.2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212</v>
      </c>
      <c r="AU200" s="209" t="s">
        <v>85</v>
      </c>
      <c r="AV200" s="13" t="s">
        <v>85</v>
      </c>
      <c r="AW200" s="13" t="s">
        <v>36</v>
      </c>
      <c r="AX200" s="13" t="s">
        <v>75</v>
      </c>
      <c r="AY200" s="209" t="s">
        <v>160</v>
      </c>
    </row>
    <row r="201" spans="1:65" s="13" customFormat="1">
      <c r="B201" s="199"/>
      <c r="C201" s="200"/>
      <c r="D201" s="197" t="s">
        <v>212</v>
      </c>
      <c r="E201" s="201" t="s">
        <v>19</v>
      </c>
      <c r="F201" s="202" t="s">
        <v>443</v>
      </c>
      <c r="G201" s="200"/>
      <c r="H201" s="203">
        <v>39.11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212</v>
      </c>
      <c r="AU201" s="209" t="s">
        <v>85</v>
      </c>
      <c r="AV201" s="13" t="s">
        <v>85</v>
      </c>
      <c r="AW201" s="13" t="s">
        <v>36</v>
      </c>
      <c r="AX201" s="13" t="s">
        <v>75</v>
      </c>
      <c r="AY201" s="209" t="s">
        <v>160</v>
      </c>
    </row>
    <row r="202" spans="1:65" s="13" customFormat="1">
      <c r="B202" s="199"/>
      <c r="C202" s="200"/>
      <c r="D202" s="197" t="s">
        <v>212</v>
      </c>
      <c r="E202" s="201" t="s">
        <v>19</v>
      </c>
      <c r="F202" s="202" t="s">
        <v>444</v>
      </c>
      <c r="G202" s="200"/>
      <c r="H202" s="203">
        <v>550.26499999999999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212</v>
      </c>
      <c r="AU202" s="209" t="s">
        <v>85</v>
      </c>
      <c r="AV202" s="13" t="s">
        <v>85</v>
      </c>
      <c r="AW202" s="13" t="s">
        <v>36</v>
      </c>
      <c r="AX202" s="13" t="s">
        <v>75</v>
      </c>
      <c r="AY202" s="209" t="s">
        <v>160</v>
      </c>
    </row>
    <row r="203" spans="1:65" s="13" customFormat="1">
      <c r="B203" s="199"/>
      <c r="C203" s="200"/>
      <c r="D203" s="197" t="s">
        <v>212</v>
      </c>
      <c r="E203" s="201" t="s">
        <v>19</v>
      </c>
      <c r="F203" s="202" t="s">
        <v>445</v>
      </c>
      <c r="G203" s="200"/>
      <c r="H203" s="203">
        <v>-332.755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212</v>
      </c>
      <c r="AU203" s="209" t="s">
        <v>85</v>
      </c>
      <c r="AV203" s="13" t="s">
        <v>85</v>
      </c>
      <c r="AW203" s="13" t="s">
        <v>36</v>
      </c>
      <c r="AX203" s="13" t="s">
        <v>75</v>
      </c>
      <c r="AY203" s="209" t="s">
        <v>160</v>
      </c>
    </row>
    <row r="204" spans="1:65" s="14" customFormat="1">
      <c r="B204" s="214"/>
      <c r="C204" s="215"/>
      <c r="D204" s="197" t="s">
        <v>212</v>
      </c>
      <c r="E204" s="216" t="s">
        <v>19</v>
      </c>
      <c r="F204" s="217" t="s">
        <v>282</v>
      </c>
      <c r="G204" s="215"/>
      <c r="H204" s="218">
        <v>471.82000000000005</v>
      </c>
      <c r="I204" s="219"/>
      <c r="J204" s="215"/>
      <c r="K204" s="215"/>
      <c r="L204" s="220"/>
      <c r="M204" s="221"/>
      <c r="N204" s="222"/>
      <c r="O204" s="222"/>
      <c r="P204" s="222"/>
      <c r="Q204" s="222"/>
      <c r="R204" s="222"/>
      <c r="S204" s="222"/>
      <c r="T204" s="223"/>
      <c r="AT204" s="224" t="s">
        <v>212</v>
      </c>
      <c r="AU204" s="224" t="s">
        <v>85</v>
      </c>
      <c r="AV204" s="14" t="s">
        <v>183</v>
      </c>
      <c r="AW204" s="14" t="s">
        <v>36</v>
      </c>
      <c r="AX204" s="14" t="s">
        <v>83</v>
      </c>
      <c r="AY204" s="224" t="s">
        <v>160</v>
      </c>
    </row>
    <row r="205" spans="1:65" s="2" customFormat="1" ht="37.9" customHeight="1">
      <c r="A205" s="35"/>
      <c r="B205" s="36"/>
      <c r="C205" s="179" t="s">
        <v>446</v>
      </c>
      <c r="D205" s="179" t="s">
        <v>163</v>
      </c>
      <c r="E205" s="180" t="s">
        <v>447</v>
      </c>
      <c r="F205" s="181" t="s">
        <v>448</v>
      </c>
      <c r="G205" s="182" t="s">
        <v>339</v>
      </c>
      <c r="H205" s="183">
        <v>4718.2</v>
      </c>
      <c r="I205" s="184"/>
      <c r="J205" s="185">
        <f>ROUND(I205*H205,2)</f>
        <v>0</v>
      </c>
      <c r="K205" s="181" t="s">
        <v>167</v>
      </c>
      <c r="L205" s="40"/>
      <c r="M205" s="186" t="s">
        <v>19</v>
      </c>
      <c r="N205" s="187" t="s">
        <v>46</v>
      </c>
      <c r="O205" s="65"/>
      <c r="P205" s="188">
        <f>O205*H205</f>
        <v>0</v>
      </c>
      <c r="Q205" s="188">
        <v>0</v>
      </c>
      <c r="R205" s="188">
        <f>Q205*H205</f>
        <v>0</v>
      </c>
      <c r="S205" s="188">
        <v>0</v>
      </c>
      <c r="T205" s="189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190" t="s">
        <v>183</v>
      </c>
      <c r="AT205" s="190" t="s">
        <v>163</v>
      </c>
      <c r="AU205" s="190" t="s">
        <v>85</v>
      </c>
      <c r="AY205" s="18" t="s">
        <v>160</v>
      </c>
      <c r="BE205" s="191">
        <f>IF(N205="základní",J205,0)</f>
        <v>0</v>
      </c>
      <c r="BF205" s="191">
        <f>IF(N205="snížená",J205,0)</f>
        <v>0</v>
      </c>
      <c r="BG205" s="191">
        <f>IF(N205="zákl. přenesená",J205,0)</f>
        <v>0</v>
      </c>
      <c r="BH205" s="191">
        <f>IF(N205="sníž. přenesená",J205,0)</f>
        <v>0</v>
      </c>
      <c r="BI205" s="191">
        <f>IF(N205="nulová",J205,0)</f>
        <v>0</v>
      </c>
      <c r="BJ205" s="18" t="s">
        <v>83</v>
      </c>
      <c r="BK205" s="191">
        <f>ROUND(I205*H205,2)</f>
        <v>0</v>
      </c>
      <c r="BL205" s="18" t="s">
        <v>183</v>
      </c>
      <c r="BM205" s="190" t="s">
        <v>449</v>
      </c>
    </row>
    <row r="206" spans="1:65" s="2" customFormat="1">
      <c r="A206" s="35"/>
      <c r="B206" s="36"/>
      <c r="C206" s="37"/>
      <c r="D206" s="192" t="s">
        <v>170</v>
      </c>
      <c r="E206" s="37"/>
      <c r="F206" s="193" t="s">
        <v>450</v>
      </c>
      <c r="G206" s="37"/>
      <c r="H206" s="37"/>
      <c r="I206" s="194"/>
      <c r="J206" s="37"/>
      <c r="K206" s="37"/>
      <c r="L206" s="40"/>
      <c r="M206" s="195"/>
      <c r="N206" s="196"/>
      <c r="O206" s="65"/>
      <c r="P206" s="65"/>
      <c r="Q206" s="65"/>
      <c r="R206" s="65"/>
      <c r="S206" s="65"/>
      <c r="T206" s="66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T206" s="18" t="s">
        <v>170</v>
      </c>
      <c r="AU206" s="18" t="s">
        <v>85</v>
      </c>
    </row>
    <row r="207" spans="1:65" s="13" customFormat="1">
      <c r="B207" s="199"/>
      <c r="C207" s="200"/>
      <c r="D207" s="197" t="s">
        <v>212</v>
      </c>
      <c r="E207" s="200"/>
      <c r="F207" s="202" t="s">
        <v>451</v>
      </c>
      <c r="G207" s="200"/>
      <c r="H207" s="203">
        <v>4718.2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212</v>
      </c>
      <c r="AU207" s="209" t="s">
        <v>85</v>
      </c>
      <c r="AV207" s="13" t="s">
        <v>85</v>
      </c>
      <c r="AW207" s="13" t="s">
        <v>4</v>
      </c>
      <c r="AX207" s="13" t="s">
        <v>83</v>
      </c>
      <c r="AY207" s="209" t="s">
        <v>160</v>
      </c>
    </row>
    <row r="208" spans="1:65" s="2" customFormat="1" ht="37.9" customHeight="1">
      <c r="A208" s="35"/>
      <c r="B208" s="36"/>
      <c r="C208" s="179" t="s">
        <v>452</v>
      </c>
      <c r="D208" s="179" t="s">
        <v>163</v>
      </c>
      <c r="E208" s="180" t="s">
        <v>453</v>
      </c>
      <c r="F208" s="181" t="s">
        <v>454</v>
      </c>
      <c r="G208" s="182" t="s">
        <v>339</v>
      </c>
      <c r="H208" s="183">
        <v>332.755</v>
      </c>
      <c r="I208" s="184"/>
      <c r="J208" s="185">
        <f>ROUND(I208*H208,2)</f>
        <v>0</v>
      </c>
      <c r="K208" s="181" t="s">
        <v>167</v>
      </c>
      <c r="L208" s="40"/>
      <c r="M208" s="186" t="s">
        <v>19</v>
      </c>
      <c r="N208" s="187" t="s">
        <v>46</v>
      </c>
      <c r="O208" s="65"/>
      <c r="P208" s="188">
        <f>O208*H208</f>
        <v>0</v>
      </c>
      <c r="Q208" s="188">
        <v>0</v>
      </c>
      <c r="R208" s="188">
        <f>Q208*H208</f>
        <v>0</v>
      </c>
      <c r="S208" s="188">
        <v>0</v>
      </c>
      <c r="T208" s="189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190" t="s">
        <v>183</v>
      </c>
      <c r="AT208" s="190" t="s">
        <v>163</v>
      </c>
      <c r="AU208" s="190" t="s">
        <v>85</v>
      </c>
      <c r="AY208" s="18" t="s">
        <v>160</v>
      </c>
      <c r="BE208" s="191">
        <f>IF(N208="základní",J208,0)</f>
        <v>0</v>
      </c>
      <c r="BF208" s="191">
        <f>IF(N208="snížená",J208,0)</f>
        <v>0</v>
      </c>
      <c r="BG208" s="191">
        <f>IF(N208="zákl. přenesená",J208,0)</f>
        <v>0</v>
      </c>
      <c r="BH208" s="191">
        <f>IF(N208="sníž. přenesená",J208,0)</f>
        <v>0</v>
      </c>
      <c r="BI208" s="191">
        <f>IF(N208="nulová",J208,0)</f>
        <v>0</v>
      </c>
      <c r="BJ208" s="18" t="s">
        <v>83</v>
      </c>
      <c r="BK208" s="191">
        <f>ROUND(I208*H208,2)</f>
        <v>0</v>
      </c>
      <c r="BL208" s="18" t="s">
        <v>183</v>
      </c>
      <c r="BM208" s="190" t="s">
        <v>455</v>
      </c>
    </row>
    <row r="209" spans="1:65" s="2" customFormat="1">
      <c r="A209" s="35"/>
      <c r="B209" s="36"/>
      <c r="C209" s="37"/>
      <c r="D209" s="192" t="s">
        <v>170</v>
      </c>
      <c r="E209" s="37"/>
      <c r="F209" s="193" t="s">
        <v>456</v>
      </c>
      <c r="G209" s="37"/>
      <c r="H209" s="37"/>
      <c r="I209" s="194"/>
      <c r="J209" s="37"/>
      <c r="K209" s="37"/>
      <c r="L209" s="40"/>
      <c r="M209" s="195"/>
      <c r="N209" s="196"/>
      <c r="O209" s="65"/>
      <c r="P209" s="65"/>
      <c r="Q209" s="65"/>
      <c r="R209" s="65"/>
      <c r="S209" s="65"/>
      <c r="T209" s="66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8" t="s">
        <v>170</v>
      </c>
      <c r="AU209" s="18" t="s">
        <v>85</v>
      </c>
    </row>
    <row r="210" spans="1:65" s="13" customFormat="1">
      <c r="B210" s="199"/>
      <c r="C210" s="200"/>
      <c r="D210" s="197" t="s">
        <v>212</v>
      </c>
      <c r="E210" s="201" t="s">
        <v>19</v>
      </c>
      <c r="F210" s="202" t="s">
        <v>457</v>
      </c>
      <c r="G210" s="200"/>
      <c r="H210" s="203">
        <v>332.755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212</v>
      </c>
      <c r="AU210" s="209" t="s">
        <v>85</v>
      </c>
      <c r="AV210" s="13" t="s">
        <v>85</v>
      </c>
      <c r="AW210" s="13" t="s">
        <v>36</v>
      </c>
      <c r="AX210" s="13" t="s">
        <v>83</v>
      </c>
      <c r="AY210" s="209" t="s">
        <v>160</v>
      </c>
    </row>
    <row r="211" spans="1:65" s="2" customFormat="1" ht="37.9" customHeight="1">
      <c r="A211" s="35"/>
      <c r="B211" s="36"/>
      <c r="C211" s="179" t="s">
        <v>458</v>
      </c>
      <c r="D211" s="179" t="s">
        <v>163</v>
      </c>
      <c r="E211" s="180" t="s">
        <v>459</v>
      </c>
      <c r="F211" s="181" t="s">
        <v>460</v>
      </c>
      <c r="G211" s="182" t="s">
        <v>339</v>
      </c>
      <c r="H211" s="183">
        <v>3327.55</v>
      </c>
      <c r="I211" s="184"/>
      <c r="J211" s="185">
        <f>ROUND(I211*H211,2)</f>
        <v>0</v>
      </c>
      <c r="K211" s="181" t="s">
        <v>167</v>
      </c>
      <c r="L211" s="40"/>
      <c r="M211" s="186" t="s">
        <v>19</v>
      </c>
      <c r="N211" s="187" t="s">
        <v>46</v>
      </c>
      <c r="O211" s="65"/>
      <c r="P211" s="188">
        <f>O211*H211</f>
        <v>0</v>
      </c>
      <c r="Q211" s="188">
        <v>0</v>
      </c>
      <c r="R211" s="188">
        <f>Q211*H211</f>
        <v>0</v>
      </c>
      <c r="S211" s="188">
        <v>0</v>
      </c>
      <c r="T211" s="189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190" t="s">
        <v>183</v>
      </c>
      <c r="AT211" s="190" t="s">
        <v>163</v>
      </c>
      <c r="AU211" s="190" t="s">
        <v>85</v>
      </c>
      <c r="AY211" s="18" t="s">
        <v>160</v>
      </c>
      <c r="BE211" s="191">
        <f>IF(N211="základní",J211,0)</f>
        <v>0</v>
      </c>
      <c r="BF211" s="191">
        <f>IF(N211="snížená",J211,0)</f>
        <v>0</v>
      </c>
      <c r="BG211" s="191">
        <f>IF(N211="zákl. přenesená",J211,0)</f>
        <v>0</v>
      </c>
      <c r="BH211" s="191">
        <f>IF(N211="sníž. přenesená",J211,0)</f>
        <v>0</v>
      </c>
      <c r="BI211" s="191">
        <f>IF(N211="nulová",J211,0)</f>
        <v>0</v>
      </c>
      <c r="BJ211" s="18" t="s">
        <v>83</v>
      </c>
      <c r="BK211" s="191">
        <f>ROUND(I211*H211,2)</f>
        <v>0</v>
      </c>
      <c r="BL211" s="18" t="s">
        <v>183</v>
      </c>
      <c r="BM211" s="190" t="s">
        <v>461</v>
      </c>
    </row>
    <row r="212" spans="1:65" s="2" customFormat="1">
      <c r="A212" s="35"/>
      <c r="B212" s="36"/>
      <c r="C212" s="37"/>
      <c r="D212" s="192" t="s">
        <v>170</v>
      </c>
      <c r="E212" s="37"/>
      <c r="F212" s="193" t="s">
        <v>462</v>
      </c>
      <c r="G212" s="37"/>
      <c r="H212" s="37"/>
      <c r="I212" s="194"/>
      <c r="J212" s="37"/>
      <c r="K212" s="37"/>
      <c r="L212" s="40"/>
      <c r="M212" s="195"/>
      <c r="N212" s="196"/>
      <c r="O212" s="65"/>
      <c r="P212" s="65"/>
      <c r="Q212" s="65"/>
      <c r="R212" s="65"/>
      <c r="S212" s="65"/>
      <c r="T212" s="66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T212" s="18" t="s">
        <v>170</v>
      </c>
      <c r="AU212" s="18" t="s">
        <v>85</v>
      </c>
    </row>
    <row r="213" spans="1:65" s="13" customFormat="1">
      <c r="B213" s="199"/>
      <c r="C213" s="200"/>
      <c r="D213" s="197" t="s">
        <v>212</v>
      </c>
      <c r="E213" s="200"/>
      <c r="F213" s="202" t="s">
        <v>463</v>
      </c>
      <c r="G213" s="200"/>
      <c r="H213" s="203">
        <v>3327.55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212</v>
      </c>
      <c r="AU213" s="209" t="s">
        <v>85</v>
      </c>
      <c r="AV213" s="13" t="s">
        <v>85</v>
      </c>
      <c r="AW213" s="13" t="s">
        <v>4</v>
      </c>
      <c r="AX213" s="13" t="s">
        <v>83</v>
      </c>
      <c r="AY213" s="209" t="s">
        <v>160</v>
      </c>
    </row>
    <row r="214" spans="1:65" s="2" customFormat="1" ht="24.2" customHeight="1">
      <c r="A214" s="35"/>
      <c r="B214" s="36"/>
      <c r="C214" s="179" t="s">
        <v>464</v>
      </c>
      <c r="D214" s="179" t="s">
        <v>163</v>
      </c>
      <c r="E214" s="180" t="s">
        <v>465</v>
      </c>
      <c r="F214" s="181" t="s">
        <v>466</v>
      </c>
      <c r="G214" s="182" t="s">
        <v>339</v>
      </c>
      <c r="H214" s="183">
        <v>471.82</v>
      </c>
      <c r="I214" s="184"/>
      <c r="J214" s="185">
        <f>ROUND(I214*H214,2)</f>
        <v>0</v>
      </c>
      <c r="K214" s="181" t="s">
        <v>167</v>
      </c>
      <c r="L214" s="40"/>
      <c r="M214" s="186" t="s">
        <v>19</v>
      </c>
      <c r="N214" s="187" t="s">
        <v>46</v>
      </c>
      <c r="O214" s="65"/>
      <c r="P214" s="188">
        <f>O214*H214</f>
        <v>0</v>
      </c>
      <c r="Q214" s="188">
        <v>0</v>
      </c>
      <c r="R214" s="188">
        <f>Q214*H214</f>
        <v>0</v>
      </c>
      <c r="S214" s="188">
        <v>0</v>
      </c>
      <c r="T214" s="189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190" t="s">
        <v>183</v>
      </c>
      <c r="AT214" s="190" t="s">
        <v>163</v>
      </c>
      <c r="AU214" s="190" t="s">
        <v>85</v>
      </c>
      <c r="AY214" s="18" t="s">
        <v>160</v>
      </c>
      <c r="BE214" s="191">
        <f>IF(N214="základní",J214,0)</f>
        <v>0</v>
      </c>
      <c r="BF214" s="191">
        <f>IF(N214="snížená",J214,0)</f>
        <v>0</v>
      </c>
      <c r="BG214" s="191">
        <f>IF(N214="zákl. přenesená",J214,0)</f>
        <v>0</v>
      </c>
      <c r="BH214" s="191">
        <f>IF(N214="sníž. přenesená",J214,0)</f>
        <v>0</v>
      </c>
      <c r="BI214" s="191">
        <f>IF(N214="nulová",J214,0)</f>
        <v>0</v>
      </c>
      <c r="BJ214" s="18" t="s">
        <v>83</v>
      </c>
      <c r="BK214" s="191">
        <f>ROUND(I214*H214,2)</f>
        <v>0</v>
      </c>
      <c r="BL214" s="18" t="s">
        <v>183</v>
      </c>
      <c r="BM214" s="190" t="s">
        <v>467</v>
      </c>
    </row>
    <row r="215" spans="1:65" s="2" customFormat="1">
      <c r="A215" s="35"/>
      <c r="B215" s="36"/>
      <c r="C215" s="37"/>
      <c r="D215" s="192" t="s">
        <v>170</v>
      </c>
      <c r="E215" s="37"/>
      <c r="F215" s="193" t="s">
        <v>468</v>
      </c>
      <c r="G215" s="37"/>
      <c r="H215" s="37"/>
      <c r="I215" s="194"/>
      <c r="J215" s="37"/>
      <c r="K215" s="37"/>
      <c r="L215" s="40"/>
      <c r="M215" s="195"/>
      <c r="N215" s="196"/>
      <c r="O215" s="65"/>
      <c r="P215" s="65"/>
      <c r="Q215" s="65"/>
      <c r="R215" s="65"/>
      <c r="S215" s="65"/>
      <c r="T215" s="66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8" t="s">
        <v>170</v>
      </c>
      <c r="AU215" s="18" t="s">
        <v>85</v>
      </c>
    </row>
    <row r="216" spans="1:65" s="2" customFormat="1" ht="24.2" customHeight="1">
      <c r="A216" s="35"/>
      <c r="B216" s="36"/>
      <c r="C216" s="179" t="s">
        <v>469</v>
      </c>
      <c r="D216" s="179" t="s">
        <v>163</v>
      </c>
      <c r="E216" s="180" t="s">
        <v>470</v>
      </c>
      <c r="F216" s="181" t="s">
        <v>471</v>
      </c>
      <c r="G216" s="182" t="s">
        <v>339</v>
      </c>
      <c r="H216" s="183">
        <v>332.755</v>
      </c>
      <c r="I216" s="184"/>
      <c r="J216" s="185">
        <f>ROUND(I216*H216,2)</f>
        <v>0</v>
      </c>
      <c r="K216" s="181" t="s">
        <v>167</v>
      </c>
      <c r="L216" s="40"/>
      <c r="M216" s="186" t="s">
        <v>19</v>
      </c>
      <c r="N216" s="187" t="s">
        <v>46</v>
      </c>
      <c r="O216" s="65"/>
      <c r="P216" s="188">
        <f>O216*H216</f>
        <v>0</v>
      </c>
      <c r="Q216" s="188">
        <v>0</v>
      </c>
      <c r="R216" s="188">
        <f>Q216*H216</f>
        <v>0</v>
      </c>
      <c r="S216" s="188">
        <v>0</v>
      </c>
      <c r="T216" s="18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190" t="s">
        <v>183</v>
      </c>
      <c r="AT216" s="190" t="s">
        <v>163</v>
      </c>
      <c r="AU216" s="190" t="s">
        <v>85</v>
      </c>
      <c r="AY216" s="18" t="s">
        <v>160</v>
      </c>
      <c r="BE216" s="191">
        <f>IF(N216="základní",J216,0)</f>
        <v>0</v>
      </c>
      <c r="BF216" s="191">
        <f>IF(N216="snížená",J216,0)</f>
        <v>0</v>
      </c>
      <c r="BG216" s="191">
        <f>IF(N216="zákl. přenesená",J216,0)</f>
        <v>0</v>
      </c>
      <c r="BH216" s="191">
        <f>IF(N216="sníž. přenesená",J216,0)</f>
        <v>0</v>
      </c>
      <c r="BI216" s="191">
        <f>IF(N216="nulová",J216,0)</f>
        <v>0</v>
      </c>
      <c r="BJ216" s="18" t="s">
        <v>83</v>
      </c>
      <c r="BK216" s="191">
        <f>ROUND(I216*H216,2)</f>
        <v>0</v>
      </c>
      <c r="BL216" s="18" t="s">
        <v>183</v>
      </c>
      <c r="BM216" s="190" t="s">
        <v>472</v>
      </c>
    </row>
    <row r="217" spans="1:65" s="2" customFormat="1">
      <c r="A217" s="35"/>
      <c r="B217" s="36"/>
      <c r="C217" s="37"/>
      <c r="D217" s="192" t="s">
        <v>170</v>
      </c>
      <c r="E217" s="37"/>
      <c r="F217" s="193" t="s">
        <v>473</v>
      </c>
      <c r="G217" s="37"/>
      <c r="H217" s="37"/>
      <c r="I217" s="194"/>
      <c r="J217" s="37"/>
      <c r="K217" s="37"/>
      <c r="L217" s="40"/>
      <c r="M217" s="195"/>
      <c r="N217" s="196"/>
      <c r="O217" s="65"/>
      <c r="P217" s="65"/>
      <c r="Q217" s="65"/>
      <c r="R217" s="65"/>
      <c r="S217" s="65"/>
      <c r="T217" s="66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8" t="s">
        <v>170</v>
      </c>
      <c r="AU217" s="18" t="s">
        <v>85</v>
      </c>
    </row>
    <row r="218" spans="1:65" s="2" customFormat="1" ht="24.2" customHeight="1">
      <c r="A218" s="35"/>
      <c r="B218" s="36"/>
      <c r="C218" s="179" t="s">
        <v>474</v>
      </c>
      <c r="D218" s="179" t="s">
        <v>163</v>
      </c>
      <c r="E218" s="180" t="s">
        <v>475</v>
      </c>
      <c r="F218" s="181" t="s">
        <v>476</v>
      </c>
      <c r="G218" s="182" t="s">
        <v>339</v>
      </c>
      <c r="H218" s="183">
        <v>804.57500000000005</v>
      </c>
      <c r="I218" s="184"/>
      <c r="J218" s="185">
        <f>ROUND(I218*H218,2)</f>
        <v>0</v>
      </c>
      <c r="K218" s="181" t="s">
        <v>167</v>
      </c>
      <c r="L218" s="40"/>
      <c r="M218" s="186" t="s">
        <v>19</v>
      </c>
      <c r="N218" s="187" t="s">
        <v>46</v>
      </c>
      <c r="O218" s="65"/>
      <c r="P218" s="188">
        <f>O218*H218</f>
        <v>0</v>
      </c>
      <c r="Q218" s="188">
        <v>0</v>
      </c>
      <c r="R218" s="188">
        <f>Q218*H218</f>
        <v>0</v>
      </c>
      <c r="S218" s="188">
        <v>0</v>
      </c>
      <c r="T218" s="189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190" t="s">
        <v>183</v>
      </c>
      <c r="AT218" s="190" t="s">
        <v>163</v>
      </c>
      <c r="AU218" s="190" t="s">
        <v>85</v>
      </c>
      <c r="AY218" s="18" t="s">
        <v>160</v>
      </c>
      <c r="BE218" s="191">
        <f>IF(N218="základní",J218,0)</f>
        <v>0</v>
      </c>
      <c r="BF218" s="191">
        <f>IF(N218="snížená",J218,0)</f>
        <v>0</v>
      </c>
      <c r="BG218" s="191">
        <f>IF(N218="zákl. přenesená",J218,0)</f>
        <v>0</v>
      </c>
      <c r="BH218" s="191">
        <f>IF(N218="sníž. přenesená",J218,0)</f>
        <v>0</v>
      </c>
      <c r="BI218" s="191">
        <f>IF(N218="nulová",J218,0)</f>
        <v>0</v>
      </c>
      <c r="BJ218" s="18" t="s">
        <v>83</v>
      </c>
      <c r="BK218" s="191">
        <f>ROUND(I218*H218,2)</f>
        <v>0</v>
      </c>
      <c r="BL218" s="18" t="s">
        <v>183</v>
      </c>
      <c r="BM218" s="190" t="s">
        <v>477</v>
      </c>
    </row>
    <row r="219" spans="1:65" s="2" customFormat="1">
      <c r="A219" s="35"/>
      <c r="B219" s="36"/>
      <c r="C219" s="37"/>
      <c r="D219" s="192" t="s">
        <v>170</v>
      </c>
      <c r="E219" s="37"/>
      <c r="F219" s="193" t="s">
        <v>478</v>
      </c>
      <c r="G219" s="37"/>
      <c r="H219" s="37"/>
      <c r="I219" s="194"/>
      <c r="J219" s="37"/>
      <c r="K219" s="37"/>
      <c r="L219" s="40"/>
      <c r="M219" s="195"/>
      <c r="N219" s="196"/>
      <c r="O219" s="65"/>
      <c r="P219" s="65"/>
      <c r="Q219" s="65"/>
      <c r="R219" s="65"/>
      <c r="S219" s="65"/>
      <c r="T219" s="66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8" t="s">
        <v>170</v>
      </c>
      <c r="AU219" s="18" t="s">
        <v>85</v>
      </c>
    </row>
    <row r="220" spans="1:65" s="13" customFormat="1">
      <c r="B220" s="199"/>
      <c r="C220" s="200"/>
      <c r="D220" s="197" t="s">
        <v>212</v>
      </c>
      <c r="E220" s="201" t="s">
        <v>19</v>
      </c>
      <c r="F220" s="202" t="s">
        <v>479</v>
      </c>
      <c r="G220" s="200"/>
      <c r="H220" s="203">
        <v>804.57500000000005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212</v>
      </c>
      <c r="AU220" s="209" t="s">
        <v>85</v>
      </c>
      <c r="AV220" s="13" t="s">
        <v>85</v>
      </c>
      <c r="AW220" s="13" t="s">
        <v>36</v>
      </c>
      <c r="AX220" s="13" t="s">
        <v>83</v>
      </c>
      <c r="AY220" s="209" t="s">
        <v>160</v>
      </c>
    </row>
    <row r="221" spans="1:65" s="2" customFormat="1" ht="24.2" customHeight="1">
      <c r="A221" s="35"/>
      <c r="B221" s="36"/>
      <c r="C221" s="179" t="s">
        <v>480</v>
      </c>
      <c r="D221" s="179" t="s">
        <v>163</v>
      </c>
      <c r="E221" s="180" t="s">
        <v>481</v>
      </c>
      <c r="F221" s="181" t="s">
        <v>482</v>
      </c>
      <c r="G221" s="182" t="s">
        <v>483</v>
      </c>
      <c r="H221" s="183">
        <v>1609.15</v>
      </c>
      <c r="I221" s="184"/>
      <c r="J221" s="185">
        <f>ROUND(I221*H221,2)</f>
        <v>0</v>
      </c>
      <c r="K221" s="181" t="s">
        <v>167</v>
      </c>
      <c r="L221" s="40"/>
      <c r="M221" s="186" t="s">
        <v>19</v>
      </c>
      <c r="N221" s="187" t="s">
        <v>46</v>
      </c>
      <c r="O221" s="65"/>
      <c r="P221" s="188">
        <f>O221*H221</f>
        <v>0</v>
      </c>
      <c r="Q221" s="188">
        <v>0</v>
      </c>
      <c r="R221" s="188">
        <f>Q221*H221</f>
        <v>0</v>
      </c>
      <c r="S221" s="188">
        <v>0</v>
      </c>
      <c r="T221" s="189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190" t="s">
        <v>183</v>
      </c>
      <c r="AT221" s="190" t="s">
        <v>163</v>
      </c>
      <c r="AU221" s="190" t="s">
        <v>85</v>
      </c>
      <c r="AY221" s="18" t="s">
        <v>160</v>
      </c>
      <c r="BE221" s="191">
        <f>IF(N221="základní",J221,0)</f>
        <v>0</v>
      </c>
      <c r="BF221" s="191">
        <f>IF(N221="snížená",J221,0)</f>
        <v>0</v>
      </c>
      <c r="BG221" s="191">
        <f>IF(N221="zákl. přenesená",J221,0)</f>
        <v>0</v>
      </c>
      <c r="BH221" s="191">
        <f>IF(N221="sníž. přenesená",J221,0)</f>
        <v>0</v>
      </c>
      <c r="BI221" s="191">
        <f>IF(N221="nulová",J221,0)</f>
        <v>0</v>
      </c>
      <c r="BJ221" s="18" t="s">
        <v>83</v>
      </c>
      <c r="BK221" s="191">
        <f>ROUND(I221*H221,2)</f>
        <v>0</v>
      </c>
      <c r="BL221" s="18" t="s">
        <v>183</v>
      </c>
      <c r="BM221" s="190" t="s">
        <v>484</v>
      </c>
    </row>
    <row r="222" spans="1:65" s="2" customFormat="1">
      <c r="A222" s="35"/>
      <c r="B222" s="36"/>
      <c r="C222" s="37"/>
      <c r="D222" s="192" t="s">
        <v>170</v>
      </c>
      <c r="E222" s="37"/>
      <c r="F222" s="193" t="s">
        <v>485</v>
      </c>
      <c r="G222" s="37"/>
      <c r="H222" s="37"/>
      <c r="I222" s="194"/>
      <c r="J222" s="37"/>
      <c r="K222" s="37"/>
      <c r="L222" s="40"/>
      <c r="M222" s="195"/>
      <c r="N222" s="196"/>
      <c r="O222" s="65"/>
      <c r="P222" s="65"/>
      <c r="Q222" s="65"/>
      <c r="R222" s="65"/>
      <c r="S222" s="65"/>
      <c r="T222" s="66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T222" s="18" t="s">
        <v>170</v>
      </c>
      <c r="AU222" s="18" t="s">
        <v>85</v>
      </c>
    </row>
    <row r="223" spans="1:65" s="13" customFormat="1">
      <c r="B223" s="199"/>
      <c r="C223" s="200"/>
      <c r="D223" s="197" t="s">
        <v>212</v>
      </c>
      <c r="E223" s="200"/>
      <c r="F223" s="202" t="s">
        <v>486</v>
      </c>
      <c r="G223" s="200"/>
      <c r="H223" s="203">
        <v>1609.15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212</v>
      </c>
      <c r="AU223" s="209" t="s">
        <v>85</v>
      </c>
      <c r="AV223" s="13" t="s">
        <v>85</v>
      </c>
      <c r="AW223" s="13" t="s">
        <v>4</v>
      </c>
      <c r="AX223" s="13" t="s">
        <v>83</v>
      </c>
      <c r="AY223" s="209" t="s">
        <v>160</v>
      </c>
    </row>
    <row r="224" spans="1:65" s="2" customFormat="1" ht="24.2" customHeight="1">
      <c r="A224" s="35"/>
      <c r="B224" s="36"/>
      <c r="C224" s="179" t="s">
        <v>487</v>
      </c>
      <c r="D224" s="179" t="s">
        <v>163</v>
      </c>
      <c r="E224" s="180" t="s">
        <v>488</v>
      </c>
      <c r="F224" s="181" t="s">
        <v>489</v>
      </c>
      <c r="G224" s="182" t="s">
        <v>339</v>
      </c>
      <c r="H224" s="183">
        <v>1074.4010000000001</v>
      </c>
      <c r="I224" s="184"/>
      <c r="J224" s="185">
        <f>ROUND(I224*H224,2)</f>
        <v>0</v>
      </c>
      <c r="K224" s="181" t="s">
        <v>167</v>
      </c>
      <c r="L224" s="40"/>
      <c r="M224" s="186" t="s">
        <v>19</v>
      </c>
      <c r="N224" s="187" t="s">
        <v>46</v>
      </c>
      <c r="O224" s="65"/>
      <c r="P224" s="188">
        <f>O224*H224</f>
        <v>0</v>
      </c>
      <c r="Q224" s="188">
        <v>0</v>
      </c>
      <c r="R224" s="188">
        <f>Q224*H224</f>
        <v>0</v>
      </c>
      <c r="S224" s="188">
        <v>0</v>
      </c>
      <c r="T224" s="189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190" t="s">
        <v>183</v>
      </c>
      <c r="AT224" s="190" t="s">
        <v>163</v>
      </c>
      <c r="AU224" s="190" t="s">
        <v>85</v>
      </c>
      <c r="AY224" s="18" t="s">
        <v>160</v>
      </c>
      <c r="BE224" s="191">
        <f>IF(N224="základní",J224,0)</f>
        <v>0</v>
      </c>
      <c r="BF224" s="191">
        <f>IF(N224="snížená",J224,0)</f>
        <v>0</v>
      </c>
      <c r="BG224" s="191">
        <f>IF(N224="zákl. přenesená",J224,0)</f>
        <v>0</v>
      </c>
      <c r="BH224" s="191">
        <f>IF(N224="sníž. přenesená",J224,0)</f>
        <v>0</v>
      </c>
      <c r="BI224" s="191">
        <f>IF(N224="nulová",J224,0)</f>
        <v>0</v>
      </c>
      <c r="BJ224" s="18" t="s">
        <v>83</v>
      </c>
      <c r="BK224" s="191">
        <f>ROUND(I224*H224,2)</f>
        <v>0</v>
      </c>
      <c r="BL224" s="18" t="s">
        <v>183</v>
      </c>
      <c r="BM224" s="190" t="s">
        <v>490</v>
      </c>
    </row>
    <row r="225" spans="1:65" s="2" customFormat="1">
      <c r="A225" s="35"/>
      <c r="B225" s="36"/>
      <c r="C225" s="37"/>
      <c r="D225" s="192" t="s">
        <v>170</v>
      </c>
      <c r="E225" s="37"/>
      <c r="F225" s="193" t="s">
        <v>491</v>
      </c>
      <c r="G225" s="37"/>
      <c r="H225" s="37"/>
      <c r="I225" s="194"/>
      <c r="J225" s="37"/>
      <c r="K225" s="37"/>
      <c r="L225" s="40"/>
      <c r="M225" s="195"/>
      <c r="N225" s="196"/>
      <c r="O225" s="65"/>
      <c r="P225" s="65"/>
      <c r="Q225" s="65"/>
      <c r="R225" s="65"/>
      <c r="S225" s="65"/>
      <c r="T225" s="66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8" t="s">
        <v>170</v>
      </c>
      <c r="AU225" s="18" t="s">
        <v>85</v>
      </c>
    </row>
    <row r="226" spans="1:65" s="13" customFormat="1">
      <c r="B226" s="199"/>
      <c r="C226" s="200"/>
      <c r="D226" s="197" t="s">
        <v>212</v>
      </c>
      <c r="E226" s="201" t="s">
        <v>19</v>
      </c>
      <c r="F226" s="202" t="s">
        <v>492</v>
      </c>
      <c r="G226" s="200"/>
      <c r="H226" s="203">
        <v>215.2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212</v>
      </c>
      <c r="AU226" s="209" t="s">
        <v>85</v>
      </c>
      <c r="AV226" s="13" t="s">
        <v>85</v>
      </c>
      <c r="AW226" s="13" t="s">
        <v>36</v>
      </c>
      <c r="AX226" s="13" t="s">
        <v>75</v>
      </c>
      <c r="AY226" s="209" t="s">
        <v>160</v>
      </c>
    </row>
    <row r="227" spans="1:65" s="13" customFormat="1">
      <c r="B227" s="199"/>
      <c r="C227" s="200"/>
      <c r="D227" s="197" t="s">
        <v>212</v>
      </c>
      <c r="E227" s="201" t="s">
        <v>19</v>
      </c>
      <c r="F227" s="202" t="s">
        <v>493</v>
      </c>
      <c r="G227" s="200"/>
      <c r="H227" s="203">
        <v>859.20100000000002</v>
      </c>
      <c r="I227" s="204"/>
      <c r="J227" s="200"/>
      <c r="K227" s="200"/>
      <c r="L227" s="205"/>
      <c r="M227" s="206"/>
      <c r="N227" s="207"/>
      <c r="O227" s="207"/>
      <c r="P227" s="207"/>
      <c r="Q227" s="207"/>
      <c r="R227" s="207"/>
      <c r="S227" s="207"/>
      <c r="T227" s="208"/>
      <c r="AT227" s="209" t="s">
        <v>212</v>
      </c>
      <c r="AU227" s="209" t="s">
        <v>85</v>
      </c>
      <c r="AV227" s="13" t="s">
        <v>85</v>
      </c>
      <c r="AW227" s="13" t="s">
        <v>36</v>
      </c>
      <c r="AX227" s="13" t="s">
        <v>75</v>
      </c>
      <c r="AY227" s="209" t="s">
        <v>160</v>
      </c>
    </row>
    <row r="228" spans="1:65" s="14" customFormat="1">
      <c r="B228" s="214"/>
      <c r="C228" s="215"/>
      <c r="D228" s="197" t="s">
        <v>212</v>
      </c>
      <c r="E228" s="216" t="s">
        <v>19</v>
      </c>
      <c r="F228" s="217" t="s">
        <v>282</v>
      </c>
      <c r="G228" s="215"/>
      <c r="H228" s="218">
        <v>1074.4010000000001</v>
      </c>
      <c r="I228" s="219"/>
      <c r="J228" s="215"/>
      <c r="K228" s="215"/>
      <c r="L228" s="220"/>
      <c r="M228" s="221"/>
      <c r="N228" s="222"/>
      <c r="O228" s="222"/>
      <c r="P228" s="222"/>
      <c r="Q228" s="222"/>
      <c r="R228" s="222"/>
      <c r="S228" s="222"/>
      <c r="T228" s="223"/>
      <c r="AT228" s="224" t="s">
        <v>212</v>
      </c>
      <c r="AU228" s="224" t="s">
        <v>85</v>
      </c>
      <c r="AV228" s="14" t="s">
        <v>183</v>
      </c>
      <c r="AW228" s="14" t="s">
        <v>36</v>
      </c>
      <c r="AX228" s="14" t="s">
        <v>83</v>
      </c>
      <c r="AY228" s="224" t="s">
        <v>160</v>
      </c>
    </row>
    <row r="229" spans="1:65" s="2" customFormat="1" ht="16.5" customHeight="1">
      <c r="A229" s="35"/>
      <c r="B229" s="36"/>
      <c r="C229" s="225" t="s">
        <v>494</v>
      </c>
      <c r="D229" s="225" t="s">
        <v>495</v>
      </c>
      <c r="E229" s="226" t="s">
        <v>496</v>
      </c>
      <c r="F229" s="227" t="s">
        <v>497</v>
      </c>
      <c r="G229" s="228" t="s">
        <v>483</v>
      </c>
      <c r="H229" s="229">
        <v>430.4</v>
      </c>
      <c r="I229" s="230"/>
      <c r="J229" s="231">
        <f>ROUND(I229*H229,2)</f>
        <v>0</v>
      </c>
      <c r="K229" s="227" t="s">
        <v>167</v>
      </c>
      <c r="L229" s="232"/>
      <c r="M229" s="233" t="s">
        <v>19</v>
      </c>
      <c r="N229" s="234" t="s">
        <v>46</v>
      </c>
      <c r="O229" s="65"/>
      <c r="P229" s="188">
        <f>O229*H229</f>
        <v>0</v>
      </c>
      <c r="Q229" s="188">
        <v>0</v>
      </c>
      <c r="R229" s="188">
        <f>Q229*H229</f>
        <v>0</v>
      </c>
      <c r="S229" s="188">
        <v>0</v>
      </c>
      <c r="T229" s="189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190" t="s">
        <v>206</v>
      </c>
      <c r="AT229" s="190" t="s">
        <v>495</v>
      </c>
      <c r="AU229" s="190" t="s">
        <v>85</v>
      </c>
      <c r="AY229" s="18" t="s">
        <v>160</v>
      </c>
      <c r="BE229" s="191">
        <f>IF(N229="základní",J229,0)</f>
        <v>0</v>
      </c>
      <c r="BF229" s="191">
        <f>IF(N229="snížená",J229,0)</f>
        <v>0</v>
      </c>
      <c r="BG229" s="191">
        <f>IF(N229="zákl. přenesená",J229,0)</f>
        <v>0</v>
      </c>
      <c r="BH229" s="191">
        <f>IF(N229="sníž. přenesená",J229,0)</f>
        <v>0</v>
      </c>
      <c r="BI229" s="191">
        <f>IF(N229="nulová",J229,0)</f>
        <v>0</v>
      </c>
      <c r="BJ229" s="18" t="s">
        <v>83</v>
      </c>
      <c r="BK229" s="191">
        <f>ROUND(I229*H229,2)</f>
        <v>0</v>
      </c>
      <c r="BL229" s="18" t="s">
        <v>183</v>
      </c>
      <c r="BM229" s="190" t="s">
        <v>498</v>
      </c>
    </row>
    <row r="230" spans="1:65" s="2" customFormat="1" ht="39">
      <c r="A230" s="35"/>
      <c r="B230" s="36"/>
      <c r="C230" s="37"/>
      <c r="D230" s="197" t="s">
        <v>172</v>
      </c>
      <c r="E230" s="37"/>
      <c r="F230" s="198" t="s">
        <v>499</v>
      </c>
      <c r="G230" s="37"/>
      <c r="H230" s="37"/>
      <c r="I230" s="194"/>
      <c r="J230" s="37"/>
      <c r="K230" s="37"/>
      <c r="L230" s="40"/>
      <c r="M230" s="195"/>
      <c r="N230" s="196"/>
      <c r="O230" s="65"/>
      <c r="P230" s="65"/>
      <c r="Q230" s="65"/>
      <c r="R230" s="65"/>
      <c r="S230" s="65"/>
      <c r="T230" s="66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8" t="s">
        <v>172</v>
      </c>
      <c r="AU230" s="18" t="s">
        <v>85</v>
      </c>
    </row>
    <row r="231" spans="1:65" s="13" customFormat="1">
      <c r="B231" s="199"/>
      <c r="C231" s="200"/>
      <c r="D231" s="197" t="s">
        <v>212</v>
      </c>
      <c r="E231" s="201" t="s">
        <v>19</v>
      </c>
      <c r="F231" s="202" t="s">
        <v>500</v>
      </c>
      <c r="G231" s="200"/>
      <c r="H231" s="203">
        <v>215.2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212</v>
      </c>
      <c r="AU231" s="209" t="s">
        <v>85</v>
      </c>
      <c r="AV231" s="13" t="s">
        <v>85</v>
      </c>
      <c r="AW231" s="13" t="s">
        <v>36</v>
      </c>
      <c r="AX231" s="13" t="s">
        <v>83</v>
      </c>
      <c r="AY231" s="209" t="s">
        <v>160</v>
      </c>
    </row>
    <row r="232" spans="1:65" s="13" customFormat="1">
      <c r="B232" s="199"/>
      <c r="C232" s="200"/>
      <c r="D232" s="197" t="s">
        <v>212</v>
      </c>
      <c r="E232" s="200"/>
      <c r="F232" s="202" t="s">
        <v>501</v>
      </c>
      <c r="G232" s="200"/>
      <c r="H232" s="203">
        <v>430.4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212</v>
      </c>
      <c r="AU232" s="209" t="s">
        <v>85</v>
      </c>
      <c r="AV232" s="13" t="s">
        <v>85</v>
      </c>
      <c r="AW232" s="13" t="s">
        <v>4</v>
      </c>
      <c r="AX232" s="13" t="s">
        <v>83</v>
      </c>
      <c r="AY232" s="209" t="s">
        <v>160</v>
      </c>
    </row>
    <row r="233" spans="1:65" s="2" customFormat="1" ht="37.9" customHeight="1">
      <c r="A233" s="35"/>
      <c r="B233" s="36"/>
      <c r="C233" s="179" t="s">
        <v>502</v>
      </c>
      <c r="D233" s="179" t="s">
        <v>163</v>
      </c>
      <c r="E233" s="180" t="s">
        <v>503</v>
      </c>
      <c r="F233" s="181" t="s">
        <v>504</v>
      </c>
      <c r="G233" s="182" t="s">
        <v>339</v>
      </c>
      <c r="H233" s="183">
        <v>396.58600000000001</v>
      </c>
      <c r="I233" s="184"/>
      <c r="J233" s="185">
        <f>ROUND(I233*H233,2)</f>
        <v>0</v>
      </c>
      <c r="K233" s="181" t="s">
        <v>167</v>
      </c>
      <c r="L233" s="40"/>
      <c r="M233" s="186" t="s">
        <v>19</v>
      </c>
      <c r="N233" s="187" t="s">
        <v>46</v>
      </c>
      <c r="O233" s="65"/>
      <c r="P233" s="188">
        <f>O233*H233</f>
        <v>0</v>
      </c>
      <c r="Q233" s="188">
        <v>0</v>
      </c>
      <c r="R233" s="188">
        <f>Q233*H233</f>
        <v>0</v>
      </c>
      <c r="S233" s="188">
        <v>0</v>
      </c>
      <c r="T233" s="189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190" t="s">
        <v>183</v>
      </c>
      <c r="AT233" s="190" t="s">
        <v>163</v>
      </c>
      <c r="AU233" s="190" t="s">
        <v>85</v>
      </c>
      <c r="AY233" s="18" t="s">
        <v>160</v>
      </c>
      <c r="BE233" s="191">
        <f>IF(N233="základní",J233,0)</f>
        <v>0</v>
      </c>
      <c r="BF233" s="191">
        <f>IF(N233="snížená",J233,0)</f>
        <v>0</v>
      </c>
      <c r="BG233" s="191">
        <f>IF(N233="zákl. přenesená",J233,0)</f>
        <v>0</v>
      </c>
      <c r="BH233" s="191">
        <f>IF(N233="sníž. přenesená",J233,0)</f>
        <v>0</v>
      </c>
      <c r="BI233" s="191">
        <f>IF(N233="nulová",J233,0)</f>
        <v>0</v>
      </c>
      <c r="BJ233" s="18" t="s">
        <v>83</v>
      </c>
      <c r="BK233" s="191">
        <f>ROUND(I233*H233,2)</f>
        <v>0</v>
      </c>
      <c r="BL233" s="18" t="s">
        <v>183</v>
      </c>
      <c r="BM233" s="190" t="s">
        <v>505</v>
      </c>
    </row>
    <row r="234" spans="1:65" s="2" customFormat="1">
      <c r="A234" s="35"/>
      <c r="B234" s="36"/>
      <c r="C234" s="37"/>
      <c r="D234" s="192" t="s">
        <v>170</v>
      </c>
      <c r="E234" s="37"/>
      <c r="F234" s="193" t="s">
        <v>506</v>
      </c>
      <c r="G234" s="37"/>
      <c r="H234" s="37"/>
      <c r="I234" s="194"/>
      <c r="J234" s="37"/>
      <c r="K234" s="37"/>
      <c r="L234" s="40"/>
      <c r="M234" s="195"/>
      <c r="N234" s="196"/>
      <c r="O234" s="65"/>
      <c r="P234" s="65"/>
      <c r="Q234" s="65"/>
      <c r="R234" s="65"/>
      <c r="S234" s="65"/>
      <c r="T234" s="66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8" t="s">
        <v>170</v>
      </c>
      <c r="AU234" s="18" t="s">
        <v>85</v>
      </c>
    </row>
    <row r="235" spans="1:65" s="13" customFormat="1" ht="22.5">
      <c r="B235" s="199"/>
      <c r="C235" s="200"/>
      <c r="D235" s="197" t="s">
        <v>212</v>
      </c>
      <c r="E235" s="201" t="s">
        <v>19</v>
      </c>
      <c r="F235" s="202" t="s">
        <v>507</v>
      </c>
      <c r="G235" s="200"/>
      <c r="H235" s="203">
        <v>393.28800000000001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212</v>
      </c>
      <c r="AU235" s="209" t="s">
        <v>85</v>
      </c>
      <c r="AV235" s="13" t="s">
        <v>85</v>
      </c>
      <c r="AW235" s="13" t="s">
        <v>36</v>
      </c>
      <c r="AX235" s="13" t="s">
        <v>75</v>
      </c>
      <c r="AY235" s="209" t="s">
        <v>160</v>
      </c>
    </row>
    <row r="236" spans="1:65" s="13" customFormat="1">
      <c r="B236" s="199"/>
      <c r="C236" s="200"/>
      <c r="D236" s="197" t="s">
        <v>212</v>
      </c>
      <c r="E236" s="201" t="s">
        <v>19</v>
      </c>
      <c r="F236" s="202" t="s">
        <v>508</v>
      </c>
      <c r="G236" s="200"/>
      <c r="H236" s="203">
        <v>3.298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212</v>
      </c>
      <c r="AU236" s="209" t="s">
        <v>85</v>
      </c>
      <c r="AV236" s="13" t="s">
        <v>85</v>
      </c>
      <c r="AW236" s="13" t="s">
        <v>36</v>
      </c>
      <c r="AX236" s="13" t="s">
        <v>75</v>
      </c>
      <c r="AY236" s="209" t="s">
        <v>160</v>
      </c>
    </row>
    <row r="237" spans="1:65" s="14" customFormat="1">
      <c r="B237" s="214"/>
      <c r="C237" s="215"/>
      <c r="D237" s="197" t="s">
        <v>212</v>
      </c>
      <c r="E237" s="216" t="s">
        <v>19</v>
      </c>
      <c r="F237" s="217" t="s">
        <v>282</v>
      </c>
      <c r="G237" s="215"/>
      <c r="H237" s="218">
        <v>396.58600000000001</v>
      </c>
      <c r="I237" s="219"/>
      <c r="J237" s="215"/>
      <c r="K237" s="215"/>
      <c r="L237" s="220"/>
      <c r="M237" s="221"/>
      <c r="N237" s="222"/>
      <c r="O237" s="222"/>
      <c r="P237" s="222"/>
      <c r="Q237" s="222"/>
      <c r="R237" s="222"/>
      <c r="S237" s="222"/>
      <c r="T237" s="223"/>
      <c r="AT237" s="224" t="s">
        <v>212</v>
      </c>
      <c r="AU237" s="224" t="s">
        <v>85</v>
      </c>
      <c r="AV237" s="14" t="s">
        <v>183</v>
      </c>
      <c r="AW237" s="14" t="s">
        <v>36</v>
      </c>
      <c r="AX237" s="14" t="s">
        <v>83</v>
      </c>
      <c r="AY237" s="224" t="s">
        <v>160</v>
      </c>
    </row>
    <row r="238" spans="1:65" s="2" customFormat="1" ht="16.5" customHeight="1">
      <c r="A238" s="35"/>
      <c r="B238" s="36"/>
      <c r="C238" s="225" t="s">
        <v>509</v>
      </c>
      <c r="D238" s="225" t="s">
        <v>495</v>
      </c>
      <c r="E238" s="226" t="s">
        <v>510</v>
      </c>
      <c r="F238" s="227" t="s">
        <v>511</v>
      </c>
      <c r="G238" s="228" t="s">
        <v>483</v>
      </c>
      <c r="H238" s="229">
        <v>793.17200000000003</v>
      </c>
      <c r="I238" s="230"/>
      <c r="J238" s="231">
        <f>ROUND(I238*H238,2)</f>
        <v>0</v>
      </c>
      <c r="K238" s="227" t="s">
        <v>167</v>
      </c>
      <c r="L238" s="232"/>
      <c r="M238" s="233" t="s">
        <v>19</v>
      </c>
      <c r="N238" s="234" t="s">
        <v>46</v>
      </c>
      <c r="O238" s="65"/>
      <c r="P238" s="188">
        <f>O238*H238</f>
        <v>0</v>
      </c>
      <c r="Q238" s="188">
        <v>1</v>
      </c>
      <c r="R238" s="188">
        <f>Q238*H238</f>
        <v>793.17200000000003</v>
      </c>
      <c r="S238" s="188">
        <v>0</v>
      </c>
      <c r="T238" s="189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190" t="s">
        <v>206</v>
      </c>
      <c r="AT238" s="190" t="s">
        <v>495</v>
      </c>
      <c r="AU238" s="190" t="s">
        <v>85</v>
      </c>
      <c r="AY238" s="18" t="s">
        <v>160</v>
      </c>
      <c r="BE238" s="191">
        <f>IF(N238="základní",J238,0)</f>
        <v>0</v>
      </c>
      <c r="BF238" s="191">
        <f>IF(N238="snížená",J238,0)</f>
        <v>0</v>
      </c>
      <c r="BG238" s="191">
        <f>IF(N238="zákl. přenesená",J238,0)</f>
        <v>0</v>
      </c>
      <c r="BH238" s="191">
        <f>IF(N238="sníž. přenesená",J238,0)</f>
        <v>0</v>
      </c>
      <c r="BI238" s="191">
        <f>IF(N238="nulová",J238,0)</f>
        <v>0</v>
      </c>
      <c r="BJ238" s="18" t="s">
        <v>83</v>
      </c>
      <c r="BK238" s="191">
        <f>ROUND(I238*H238,2)</f>
        <v>0</v>
      </c>
      <c r="BL238" s="18" t="s">
        <v>183</v>
      </c>
      <c r="BM238" s="190" t="s">
        <v>512</v>
      </c>
    </row>
    <row r="239" spans="1:65" s="13" customFormat="1">
      <c r="B239" s="199"/>
      <c r="C239" s="200"/>
      <c r="D239" s="197" t="s">
        <v>212</v>
      </c>
      <c r="E239" s="200"/>
      <c r="F239" s="202" t="s">
        <v>513</v>
      </c>
      <c r="G239" s="200"/>
      <c r="H239" s="203">
        <v>793.17200000000003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212</v>
      </c>
      <c r="AU239" s="209" t="s">
        <v>85</v>
      </c>
      <c r="AV239" s="13" t="s">
        <v>85</v>
      </c>
      <c r="AW239" s="13" t="s">
        <v>4</v>
      </c>
      <c r="AX239" s="13" t="s">
        <v>83</v>
      </c>
      <c r="AY239" s="209" t="s">
        <v>160</v>
      </c>
    </row>
    <row r="240" spans="1:65" s="2" customFormat="1" ht="24.2" customHeight="1">
      <c r="A240" s="35"/>
      <c r="B240" s="36"/>
      <c r="C240" s="179" t="s">
        <v>514</v>
      </c>
      <c r="D240" s="179" t="s">
        <v>163</v>
      </c>
      <c r="E240" s="180" t="s">
        <v>515</v>
      </c>
      <c r="F240" s="181" t="s">
        <v>516</v>
      </c>
      <c r="G240" s="182" t="s">
        <v>258</v>
      </c>
      <c r="H240" s="183">
        <v>333.25</v>
      </c>
      <c r="I240" s="184"/>
      <c r="J240" s="185">
        <f>ROUND(I240*H240,2)</f>
        <v>0</v>
      </c>
      <c r="K240" s="181" t="s">
        <v>167</v>
      </c>
      <c r="L240" s="40"/>
      <c r="M240" s="186" t="s">
        <v>19</v>
      </c>
      <c r="N240" s="187" t="s">
        <v>46</v>
      </c>
      <c r="O240" s="65"/>
      <c r="P240" s="188">
        <f>O240*H240</f>
        <v>0</v>
      </c>
      <c r="Q240" s="188">
        <v>0</v>
      </c>
      <c r="R240" s="188">
        <f>Q240*H240</f>
        <v>0</v>
      </c>
      <c r="S240" s="188">
        <v>0</v>
      </c>
      <c r="T240" s="189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190" t="s">
        <v>183</v>
      </c>
      <c r="AT240" s="190" t="s">
        <v>163</v>
      </c>
      <c r="AU240" s="190" t="s">
        <v>85</v>
      </c>
      <c r="AY240" s="18" t="s">
        <v>160</v>
      </c>
      <c r="BE240" s="191">
        <f>IF(N240="základní",J240,0)</f>
        <v>0</v>
      </c>
      <c r="BF240" s="191">
        <f>IF(N240="snížená",J240,0)</f>
        <v>0</v>
      </c>
      <c r="BG240" s="191">
        <f>IF(N240="zákl. přenesená",J240,0)</f>
        <v>0</v>
      </c>
      <c r="BH240" s="191">
        <f>IF(N240="sníž. přenesená",J240,0)</f>
        <v>0</v>
      </c>
      <c r="BI240" s="191">
        <f>IF(N240="nulová",J240,0)</f>
        <v>0</v>
      </c>
      <c r="BJ240" s="18" t="s">
        <v>83</v>
      </c>
      <c r="BK240" s="191">
        <f>ROUND(I240*H240,2)</f>
        <v>0</v>
      </c>
      <c r="BL240" s="18" t="s">
        <v>183</v>
      </c>
      <c r="BM240" s="190" t="s">
        <v>517</v>
      </c>
    </row>
    <row r="241" spans="1:65" s="2" customFormat="1">
      <c r="A241" s="35"/>
      <c r="B241" s="36"/>
      <c r="C241" s="37"/>
      <c r="D241" s="192" t="s">
        <v>170</v>
      </c>
      <c r="E241" s="37"/>
      <c r="F241" s="193" t="s">
        <v>518</v>
      </c>
      <c r="G241" s="37"/>
      <c r="H241" s="37"/>
      <c r="I241" s="194"/>
      <c r="J241" s="37"/>
      <c r="K241" s="37"/>
      <c r="L241" s="40"/>
      <c r="M241" s="195"/>
      <c r="N241" s="196"/>
      <c r="O241" s="65"/>
      <c r="P241" s="65"/>
      <c r="Q241" s="65"/>
      <c r="R241" s="65"/>
      <c r="S241" s="65"/>
      <c r="T241" s="66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8" t="s">
        <v>170</v>
      </c>
      <c r="AU241" s="18" t="s">
        <v>85</v>
      </c>
    </row>
    <row r="242" spans="1:65" s="2" customFormat="1" ht="24.2" customHeight="1">
      <c r="A242" s="35"/>
      <c r="B242" s="36"/>
      <c r="C242" s="179" t="s">
        <v>519</v>
      </c>
      <c r="D242" s="179" t="s">
        <v>163</v>
      </c>
      <c r="E242" s="180" t="s">
        <v>520</v>
      </c>
      <c r="F242" s="181" t="s">
        <v>521</v>
      </c>
      <c r="G242" s="182" t="s">
        <v>258</v>
      </c>
      <c r="H242" s="183">
        <v>333.25</v>
      </c>
      <c r="I242" s="184"/>
      <c r="J242" s="185">
        <f>ROUND(I242*H242,2)</f>
        <v>0</v>
      </c>
      <c r="K242" s="181" t="s">
        <v>167</v>
      </c>
      <c r="L242" s="40"/>
      <c r="M242" s="186" t="s">
        <v>19</v>
      </c>
      <c r="N242" s="187" t="s">
        <v>46</v>
      </c>
      <c r="O242" s="65"/>
      <c r="P242" s="188">
        <f>O242*H242</f>
        <v>0</v>
      </c>
      <c r="Q242" s="188">
        <v>0</v>
      </c>
      <c r="R242" s="188">
        <f>Q242*H242</f>
        <v>0</v>
      </c>
      <c r="S242" s="188">
        <v>0</v>
      </c>
      <c r="T242" s="189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190" t="s">
        <v>183</v>
      </c>
      <c r="AT242" s="190" t="s">
        <v>163</v>
      </c>
      <c r="AU242" s="190" t="s">
        <v>85</v>
      </c>
      <c r="AY242" s="18" t="s">
        <v>160</v>
      </c>
      <c r="BE242" s="191">
        <f>IF(N242="základní",J242,0)</f>
        <v>0</v>
      </c>
      <c r="BF242" s="191">
        <f>IF(N242="snížená",J242,0)</f>
        <v>0</v>
      </c>
      <c r="BG242" s="191">
        <f>IF(N242="zákl. přenesená",J242,0)</f>
        <v>0</v>
      </c>
      <c r="BH242" s="191">
        <f>IF(N242="sníž. přenesená",J242,0)</f>
        <v>0</v>
      </c>
      <c r="BI242" s="191">
        <f>IF(N242="nulová",J242,0)</f>
        <v>0</v>
      </c>
      <c r="BJ242" s="18" t="s">
        <v>83</v>
      </c>
      <c r="BK242" s="191">
        <f>ROUND(I242*H242,2)</f>
        <v>0</v>
      </c>
      <c r="BL242" s="18" t="s">
        <v>183</v>
      </c>
      <c r="BM242" s="190" t="s">
        <v>522</v>
      </c>
    </row>
    <row r="243" spans="1:65" s="2" customFormat="1">
      <c r="A243" s="35"/>
      <c r="B243" s="36"/>
      <c r="C243" s="37"/>
      <c r="D243" s="192" t="s">
        <v>170</v>
      </c>
      <c r="E243" s="37"/>
      <c r="F243" s="193" t="s">
        <v>523</v>
      </c>
      <c r="G243" s="37"/>
      <c r="H243" s="37"/>
      <c r="I243" s="194"/>
      <c r="J243" s="37"/>
      <c r="K243" s="37"/>
      <c r="L243" s="40"/>
      <c r="M243" s="195"/>
      <c r="N243" s="196"/>
      <c r="O243" s="65"/>
      <c r="P243" s="65"/>
      <c r="Q243" s="65"/>
      <c r="R243" s="65"/>
      <c r="S243" s="65"/>
      <c r="T243" s="66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8" t="s">
        <v>170</v>
      </c>
      <c r="AU243" s="18" t="s">
        <v>85</v>
      </c>
    </row>
    <row r="244" spans="1:65" s="2" customFormat="1" ht="16.5" customHeight="1">
      <c r="A244" s="35"/>
      <c r="B244" s="36"/>
      <c r="C244" s="225" t="s">
        <v>524</v>
      </c>
      <c r="D244" s="225" t="s">
        <v>495</v>
      </c>
      <c r="E244" s="226" t="s">
        <v>525</v>
      </c>
      <c r="F244" s="227" t="s">
        <v>526</v>
      </c>
      <c r="G244" s="228" t="s">
        <v>527</v>
      </c>
      <c r="H244" s="229">
        <v>6.665</v>
      </c>
      <c r="I244" s="230"/>
      <c r="J244" s="231">
        <f>ROUND(I244*H244,2)</f>
        <v>0</v>
      </c>
      <c r="K244" s="227" t="s">
        <v>167</v>
      </c>
      <c r="L244" s="232"/>
      <c r="M244" s="233" t="s">
        <v>19</v>
      </c>
      <c r="N244" s="234" t="s">
        <v>46</v>
      </c>
      <c r="O244" s="65"/>
      <c r="P244" s="188">
        <f>O244*H244</f>
        <v>0</v>
      </c>
      <c r="Q244" s="188">
        <v>1E-3</v>
      </c>
      <c r="R244" s="188">
        <f>Q244*H244</f>
        <v>6.6649999999999999E-3</v>
      </c>
      <c r="S244" s="188">
        <v>0</v>
      </c>
      <c r="T244" s="189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190" t="s">
        <v>206</v>
      </c>
      <c r="AT244" s="190" t="s">
        <v>495</v>
      </c>
      <c r="AU244" s="190" t="s">
        <v>85</v>
      </c>
      <c r="AY244" s="18" t="s">
        <v>160</v>
      </c>
      <c r="BE244" s="191">
        <f>IF(N244="základní",J244,0)</f>
        <v>0</v>
      </c>
      <c r="BF244" s="191">
        <f>IF(N244="snížená",J244,0)</f>
        <v>0</v>
      </c>
      <c r="BG244" s="191">
        <f>IF(N244="zákl. přenesená",J244,0)</f>
        <v>0</v>
      </c>
      <c r="BH244" s="191">
        <f>IF(N244="sníž. přenesená",J244,0)</f>
        <v>0</v>
      </c>
      <c r="BI244" s="191">
        <f>IF(N244="nulová",J244,0)</f>
        <v>0</v>
      </c>
      <c r="BJ244" s="18" t="s">
        <v>83</v>
      </c>
      <c r="BK244" s="191">
        <f>ROUND(I244*H244,2)</f>
        <v>0</v>
      </c>
      <c r="BL244" s="18" t="s">
        <v>183</v>
      </c>
      <c r="BM244" s="190" t="s">
        <v>528</v>
      </c>
    </row>
    <row r="245" spans="1:65" s="13" customFormat="1">
      <c r="B245" s="199"/>
      <c r="C245" s="200"/>
      <c r="D245" s="197" t="s">
        <v>212</v>
      </c>
      <c r="E245" s="200"/>
      <c r="F245" s="202" t="s">
        <v>529</v>
      </c>
      <c r="G245" s="200"/>
      <c r="H245" s="203">
        <v>6.665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212</v>
      </c>
      <c r="AU245" s="209" t="s">
        <v>85</v>
      </c>
      <c r="AV245" s="13" t="s">
        <v>85</v>
      </c>
      <c r="AW245" s="13" t="s">
        <v>4</v>
      </c>
      <c r="AX245" s="13" t="s">
        <v>83</v>
      </c>
      <c r="AY245" s="209" t="s">
        <v>160</v>
      </c>
    </row>
    <row r="246" spans="1:65" s="2" customFormat="1" ht="24.2" customHeight="1">
      <c r="A246" s="35"/>
      <c r="B246" s="36"/>
      <c r="C246" s="179" t="s">
        <v>530</v>
      </c>
      <c r="D246" s="179" t="s">
        <v>163</v>
      </c>
      <c r="E246" s="180" t="s">
        <v>531</v>
      </c>
      <c r="F246" s="181" t="s">
        <v>532</v>
      </c>
      <c r="G246" s="182" t="s">
        <v>166</v>
      </c>
      <c r="H246" s="183">
        <v>1</v>
      </c>
      <c r="I246" s="184"/>
      <c r="J246" s="185">
        <f>ROUND(I246*H246,2)</f>
        <v>0</v>
      </c>
      <c r="K246" s="181" t="s">
        <v>167</v>
      </c>
      <c r="L246" s="40"/>
      <c r="M246" s="186" t="s">
        <v>19</v>
      </c>
      <c r="N246" s="187" t="s">
        <v>46</v>
      </c>
      <c r="O246" s="65"/>
      <c r="P246" s="188">
        <f>O246*H246</f>
        <v>0</v>
      </c>
      <c r="Q246" s="188">
        <v>1.281E-2</v>
      </c>
      <c r="R246" s="188">
        <f>Q246*H246</f>
        <v>1.281E-2</v>
      </c>
      <c r="S246" s="188">
        <v>0</v>
      </c>
      <c r="T246" s="189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190" t="s">
        <v>183</v>
      </c>
      <c r="AT246" s="190" t="s">
        <v>163</v>
      </c>
      <c r="AU246" s="190" t="s">
        <v>85</v>
      </c>
      <c r="AY246" s="18" t="s">
        <v>160</v>
      </c>
      <c r="BE246" s="191">
        <f>IF(N246="základní",J246,0)</f>
        <v>0</v>
      </c>
      <c r="BF246" s="191">
        <f>IF(N246="snížená",J246,0)</f>
        <v>0</v>
      </c>
      <c r="BG246" s="191">
        <f>IF(N246="zákl. přenesená",J246,0)</f>
        <v>0</v>
      </c>
      <c r="BH246" s="191">
        <f>IF(N246="sníž. přenesená",J246,0)</f>
        <v>0</v>
      </c>
      <c r="BI246" s="191">
        <f>IF(N246="nulová",J246,0)</f>
        <v>0</v>
      </c>
      <c r="BJ246" s="18" t="s">
        <v>83</v>
      </c>
      <c r="BK246" s="191">
        <f>ROUND(I246*H246,2)</f>
        <v>0</v>
      </c>
      <c r="BL246" s="18" t="s">
        <v>183</v>
      </c>
      <c r="BM246" s="190" t="s">
        <v>533</v>
      </c>
    </row>
    <row r="247" spans="1:65" s="2" customFormat="1">
      <c r="A247" s="35"/>
      <c r="B247" s="36"/>
      <c r="C247" s="37"/>
      <c r="D247" s="192" t="s">
        <v>170</v>
      </c>
      <c r="E247" s="37"/>
      <c r="F247" s="193" t="s">
        <v>534</v>
      </c>
      <c r="G247" s="37"/>
      <c r="H247" s="37"/>
      <c r="I247" s="194"/>
      <c r="J247" s="37"/>
      <c r="K247" s="37"/>
      <c r="L247" s="40"/>
      <c r="M247" s="195"/>
      <c r="N247" s="196"/>
      <c r="O247" s="65"/>
      <c r="P247" s="65"/>
      <c r="Q247" s="65"/>
      <c r="R247" s="65"/>
      <c r="S247" s="65"/>
      <c r="T247" s="66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8" t="s">
        <v>170</v>
      </c>
      <c r="AU247" s="18" t="s">
        <v>85</v>
      </c>
    </row>
    <row r="248" spans="1:65" s="2" customFormat="1" ht="24.2" customHeight="1">
      <c r="A248" s="35"/>
      <c r="B248" s="36"/>
      <c r="C248" s="179" t="s">
        <v>535</v>
      </c>
      <c r="D248" s="179" t="s">
        <v>163</v>
      </c>
      <c r="E248" s="180" t="s">
        <v>536</v>
      </c>
      <c r="F248" s="181" t="s">
        <v>537</v>
      </c>
      <c r="G248" s="182" t="s">
        <v>166</v>
      </c>
      <c r="H248" s="183">
        <v>1</v>
      </c>
      <c r="I248" s="184"/>
      <c r="J248" s="185">
        <f>ROUND(I248*H248,2)</f>
        <v>0</v>
      </c>
      <c r="K248" s="181" t="s">
        <v>167</v>
      </c>
      <c r="L248" s="40"/>
      <c r="M248" s="186" t="s">
        <v>19</v>
      </c>
      <c r="N248" s="187" t="s">
        <v>46</v>
      </c>
      <c r="O248" s="65"/>
      <c r="P248" s="188">
        <f>O248*H248</f>
        <v>0</v>
      </c>
      <c r="Q248" s="188">
        <v>2.989E-2</v>
      </c>
      <c r="R248" s="188">
        <f>Q248*H248</f>
        <v>2.989E-2</v>
      </c>
      <c r="S248" s="188">
        <v>0</v>
      </c>
      <c r="T248" s="18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190" t="s">
        <v>183</v>
      </c>
      <c r="AT248" s="190" t="s">
        <v>163</v>
      </c>
      <c r="AU248" s="190" t="s">
        <v>85</v>
      </c>
      <c r="AY248" s="18" t="s">
        <v>160</v>
      </c>
      <c r="BE248" s="191">
        <f>IF(N248="základní",J248,0)</f>
        <v>0</v>
      </c>
      <c r="BF248" s="191">
        <f>IF(N248="snížená",J248,0)</f>
        <v>0</v>
      </c>
      <c r="BG248" s="191">
        <f>IF(N248="zákl. přenesená",J248,0)</f>
        <v>0</v>
      </c>
      <c r="BH248" s="191">
        <f>IF(N248="sníž. přenesená",J248,0)</f>
        <v>0</v>
      </c>
      <c r="BI248" s="191">
        <f>IF(N248="nulová",J248,0)</f>
        <v>0</v>
      </c>
      <c r="BJ248" s="18" t="s">
        <v>83</v>
      </c>
      <c r="BK248" s="191">
        <f>ROUND(I248*H248,2)</f>
        <v>0</v>
      </c>
      <c r="BL248" s="18" t="s">
        <v>183</v>
      </c>
      <c r="BM248" s="190" t="s">
        <v>538</v>
      </c>
    </row>
    <row r="249" spans="1:65" s="2" customFormat="1">
      <c r="A249" s="35"/>
      <c r="B249" s="36"/>
      <c r="C249" s="37"/>
      <c r="D249" s="192" t="s">
        <v>170</v>
      </c>
      <c r="E249" s="37"/>
      <c r="F249" s="193" t="s">
        <v>539</v>
      </c>
      <c r="G249" s="37"/>
      <c r="H249" s="37"/>
      <c r="I249" s="194"/>
      <c r="J249" s="37"/>
      <c r="K249" s="37"/>
      <c r="L249" s="40"/>
      <c r="M249" s="195"/>
      <c r="N249" s="196"/>
      <c r="O249" s="65"/>
      <c r="P249" s="65"/>
      <c r="Q249" s="65"/>
      <c r="R249" s="65"/>
      <c r="S249" s="65"/>
      <c r="T249" s="66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8" t="s">
        <v>170</v>
      </c>
      <c r="AU249" s="18" t="s">
        <v>85</v>
      </c>
    </row>
    <row r="250" spans="1:65" s="12" customFormat="1" ht="22.9" customHeight="1">
      <c r="B250" s="163"/>
      <c r="C250" s="164"/>
      <c r="D250" s="165" t="s">
        <v>74</v>
      </c>
      <c r="E250" s="177" t="s">
        <v>85</v>
      </c>
      <c r="F250" s="177" t="s">
        <v>540</v>
      </c>
      <c r="G250" s="164"/>
      <c r="H250" s="164"/>
      <c r="I250" s="167"/>
      <c r="J250" s="178">
        <f>BK250</f>
        <v>0</v>
      </c>
      <c r="K250" s="164"/>
      <c r="L250" s="169"/>
      <c r="M250" s="170"/>
      <c r="N250" s="171"/>
      <c r="O250" s="171"/>
      <c r="P250" s="172">
        <f>SUM(P251:P254)</f>
        <v>0</v>
      </c>
      <c r="Q250" s="171"/>
      <c r="R250" s="172">
        <f>SUM(R251:R254)</f>
        <v>35.06851425</v>
      </c>
      <c r="S250" s="171"/>
      <c r="T250" s="173">
        <f>SUM(T251:T254)</f>
        <v>0</v>
      </c>
      <c r="AR250" s="174" t="s">
        <v>83</v>
      </c>
      <c r="AT250" s="175" t="s">
        <v>74</v>
      </c>
      <c r="AU250" s="175" t="s">
        <v>83</v>
      </c>
      <c r="AY250" s="174" t="s">
        <v>160</v>
      </c>
      <c r="BK250" s="176">
        <f>SUM(BK251:BK254)</f>
        <v>0</v>
      </c>
    </row>
    <row r="251" spans="1:65" s="2" customFormat="1" ht="33" customHeight="1">
      <c r="A251" s="35"/>
      <c r="B251" s="36"/>
      <c r="C251" s="179" t="s">
        <v>541</v>
      </c>
      <c r="D251" s="179" t="s">
        <v>163</v>
      </c>
      <c r="E251" s="180" t="s">
        <v>542</v>
      </c>
      <c r="F251" s="181" t="s">
        <v>543</v>
      </c>
      <c r="G251" s="182" t="s">
        <v>289</v>
      </c>
      <c r="H251" s="183">
        <v>171.32499999999999</v>
      </c>
      <c r="I251" s="184"/>
      <c r="J251" s="185">
        <f>ROUND(I251*H251,2)</f>
        <v>0</v>
      </c>
      <c r="K251" s="181" t="s">
        <v>167</v>
      </c>
      <c r="L251" s="40"/>
      <c r="M251" s="186" t="s">
        <v>19</v>
      </c>
      <c r="N251" s="187" t="s">
        <v>46</v>
      </c>
      <c r="O251" s="65"/>
      <c r="P251" s="188">
        <f>O251*H251</f>
        <v>0</v>
      </c>
      <c r="Q251" s="188">
        <v>0.20469000000000001</v>
      </c>
      <c r="R251" s="188">
        <f>Q251*H251</f>
        <v>35.06851425</v>
      </c>
      <c r="S251" s="188">
        <v>0</v>
      </c>
      <c r="T251" s="189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190" t="s">
        <v>183</v>
      </c>
      <c r="AT251" s="190" t="s">
        <v>163</v>
      </c>
      <c r="AU251" s="190" t="s">
        <v>85</v>
      </c>
      <c r="AY251" s="18" t="s">
        <v>160</v>
      </c>
      <c r="BE251" s="191">
        <f>IF(N251="základní",J251,0)</f>
        <v>0</v>
      </c>
      <c r="BF251" s="191">
        <f>IF(N251="snížená",J251,0)</f>
        <v>0</v>
      </c>
      <c r="BG251" s="191">
        <f>IF(N251="zákl. přenesená",J251,0)</f>
        <v>0</v>
      </c>
      <c r="BH251" s="191">
        <f>IF(N251="sníž. přenesená",J251,0)</f>
        <v>0</v>
      </c>
      <c r="BI251" s="191">
        <f>IF(N251="nulová",J251,0)</f>
        <v>0</v>
      </c>
      <c r="BJ251" s="18" t="s">
        <v>83</v>
      </c>
      <c r="BK251" s="191">
        <f>ROUND(I251*H251,2)</f>
        <v>0</v>
      </c>
      <c r="BL251" s="18" t="s">
        <v>183</v>
      </c>
      <c r="BM251" s="190" t="s">
        <v>544</v>
      </c>
    </row>
    <row r="252" spans="1:65" s="2" customFormat="1">
      <c r="A252" s="35"/>
      <c r="B252" s="36"/>
      <c r="C252" s="37"/>
      <c r="D252" s="192" t="s">
        <v>170</v>
      </c>
      <c r="E252" s="37"/>
      <c r="F252" s="193" t="s">
        <v>545</v>
      </c>
      <c r="G252" s="37"/>
      <c r="H252" s="37"/>
      <c r="I252" s="194"/>
      <c r="J252" s="37"/>
      <c r="K252" s="37"/>
      <c r="L252" s="40"/>
      <c r="M252" s="195"/>
      <c r="N252" s="196"/>
      <c r="O252" s="65"/>
      <c r="P252" s="65"/>
      <c r="Q252" s="65"/>
      <c r="R252" s="65"/>
      <c r="S252" s="65"/>
      <c r="T252" s="66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T252" s="18" t="s">
        <v>170</v>
      </c>
      <c r="AU252" s="18" t="s">
        <v>85</v>
      </c>
    </row>
    <row r="253" spans="1:65" s="2" customFormat="1" ht="19.5">
      <c r="A253" s="35"/>
      <c r="B253" s="36"/>
      <c r="C253" s="37"/>
      <c r="D253" s="197" t="s">
        <v>172</v>
      </c>
      <c r="E253" s="37"/>
      <c r="F253" s="198" t="s">
        <v>546</v>
      </c>
      <c r="G253" s="37"/>
      <c r="H253" s="37"/>
      <c r="I253" s="194"/>
      <c r="J253" s="37"/>
      <c r="K253" s="37"/>
      <c r="L253" s="40"/>
      <c r="M253" s="195"/>
      <c r="N253" s="196"/>
      <c r="O253" s="65"/>
      <c r="P253" s="65"/>
      <c r="Q253" s="65"/>
      <c r="R253" s="65"/>
      <c r="S253" s="65"/>
      <c r="T253" s="66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8" t="s">
        <v>172</v>
      </c>
      <c r="AU253" s="18" t="s">
        <v>85</v>
      </c>
    </row>
    <row r="254" spans="1:65" s="13" customFormat="1">
      <c r="B254" s="199"/>
      <c r="C254" s="200"/>
      <c r="D254" s="197" t="s">
        <v>212</v>
      </c>
      <c r="E254" s="201" t="s">
        <v>19</v>
      </c>
      <c r="F254" s="202" t="s">
        <v>547</v>
      </c>
      <c r="G254" s="200"/>
      <c r="H254" s="203">
        <v>171.32499999999999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212</v>
      </c>
      <c r="AU254" s="209" t="s">
        <v>85</v>
      </c>
      <c r="AV254" s="13" t="s">
        <v>85</v>
      </c>
      <c r="AW254" s="13" t="s">
        <v>36</v>
      </c>
      <c r="AX254" s="13" t="s">
        <v>83</v>
      </c>
      <c r="AY254" s="209" t="s">
        <v>160</v>
      </c>
    </row>
    <row r="255" spans="1:65" s="12" customFormat="1" ht="22.9" customHeight="1">
      <c r="B255" s="163"/>
      <c r="C255" s="164"/>
      <c r="D255" s="165" t="s">
        <v>74</v>
      </c>
      <c r="E255" s="177" t="s">
        <v>95</v>
      </c>
      <c r="F255" s="177" t="s">
        <v>548</v>
      </c>
      <c r="G255" s="164"/>
      <c r="H255" s="164"/>
      <c r="I255" s="167"/>
      <c r="J255" s="178">
        <f>BK255</f>
        <v>0</v>
      </c>
      <c r="K255" s="164"/>
      <c r="L255" s="169"/>
      <c r="M255" s="170"/>
      <c r="N255" s="171"/>
      <c r="O255" s="171"/>
      <c r="P255" s="172">
        <f>SUM(P256:P271)</f>
        <v>0</v>
      </c>
      <c r="Q255" s="171"/>
      <c r="R255" s="172">
        <f>SUM(R256:R271)</f>
        <v>0</v>
      </c>
      <c r="S255" s="171"/>
      <c r="T255" s="173">
        <f>SUM(T256:T271)</f>
        <v>38.64</v>
      </c>
      <c r="AR255" s="174" t="s">
        <v>83</v>
      </c>
      <c r="AT255" s="175" t="s">
        <v>74</v>
      </c>
      <c r="AU255" s="175" t="s">
        <v>83</v>
      </c>
      <c r="AY255" s="174" t="s">
        <v>160</v>
      </c>
      <c r="BK255" s="176">
        <f>SUM(BK256:BK271)</f>
        <v>0</v>
      </c>
    </row>
    <row r="256" spans="1:65" s="2" customFormat="1" ht="21.75" customHeight="1">
      <c r="A256" s="35"/>
      <c r="B256" s="36"/>
      <c r="C256" s="179" t="s">
        <v>549</v>
      </c>
      <c r="D256" s="179" t="s">
        <v>163</v>
      </c>
      <c r="E256" s="180" t="s">
        <v>550</v>
      </c>
      <c r="F256" s="181" t="s">
        <v>551</v>
      </c>
      <c r="G256" s="182" t="s">
        <v>339</v>
      </c>
      <c r="H256" s="183">
        <v>8.4</v>
      </c>
      <c r="I256" s="184"/>
      <c r="J256" s="185">
        <f>ROUND(I256*H256,2)</f>
        <v>0</v>
      </c>
      <c r="K256" s="181" t="s">
        <v>167</v>
      </c>
      <c r="L256" s="40"/>
      <c r="M256" s="186" t="s">
        <v>19</v>
      </c>
      <c r="N256" s="187" t="s">
        <v>46</v>
      </c>
      <c r="O256" s="65"/>
      <c r="P256" s="188">
        <f>O256*H256</f>
        <v>0</v>
      </c>
      <c r="Q256" s="188">
        <v>0</v>
      </c>
      <c r="R256" s="188">
        <f>Q256*H256</f>
        <v>0</v>
      </c>
      <c r="S256" s="188">
        <v>2.2000000000000002</v>
      </c>
      <c r="T256" s="189">
        <f>S256*H256</f>
        <v>18.480000000000004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190" t="s">
        <v>183</v>
      </c>
      <c r="AT256" s="190" t="s">
        <v>163</v>
      </c>
      <c r="AU256" s="190" t="s">
        <v>85</v>
      </c>
      <c r="AY256" s="18" t="s">
        <v>160</v>
      </c>
      <c r="BE256" s="191">
        <f>IF(N256="základní",J256,0)</f>
        <v>0</v>
      </c>
      <c r="BF256" s="191">
        <f>IF(N256="snížená",J256,0)</f>
        <v>0</v>
      </c>
      <c r="BG256" s="191">
        <f>IF(N256="zákl. přenesená",J256,0)</f>
        <v>0</v>
      </c>
      <c r="BH256" s="191">
        <f>IF(N256="sníž. přenesená",J256,0)</f>
        <v>0</v>
      </c>
      <c r="BI256" s="191">
        <f>IF(N256="nulová",J256,0)</f>
        <v>0</v>
      </c>
      <c r="BJ256" s="18" t="s">
        <v>83</v>
      </c>
      <c r="BK256" s="191">
        <f>ROUND(I256*H256,2)</f>
        <v>0</v>
      </c>
      <c r="BL256" s="18" t="s">
        <v>183</v>
      </c>
      <c r="BM256" s="190" t="s">
        <v>552</v>
      </c>
    </row>
    <row r="257" spans="1:65" s="2" customFormat="1">
      <c r="A257" s="35"/>
      <c r="B257" s="36"/>
      <c r="C257" s="37"/>
      <c r="D257" s="192" t="s">
        <v>170</v>
      </c>
      <c r="E257" s="37"/>
      <c r="F257" s="193" t="s">
        <v>553</v>
      </c>
      <c r="G257" s="37"/>
      <c r="H257" s="37"/>
      <c r="I257" s="194"/>
      <c r="J257" s="37"/>
      <c r="K257" s="37"/>
      <c r="L257" s="40"/>
      <c r="M257" s="195"/>
      <c r="N257" s="196"/>
      <c r="O257" s="65"/>
      <c r="P257" s="65"/>
      <c r="Q257" s="65"/>
      <c r="R257" s="65"/>
      <c r="S257" s="65"/>
      <c r="T257" s="66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8" t="s">
        <v>170</v>
      </c>
      <c r="AU257" s="18" t="s">
        <v>85</v>
      </c>
    </row>
    <row r="258" spans="1:65" s="13" customFormat="1">
      <c r="B258" s="199"/>
      <c r="C258" s="200"/>
      <c r="D258" s="197" t="s">
        <v>212</v>
      </c>
      <c r="E258" s="201" t="s">
        <v>19</v>
      </c>
      <c r="F258" s="202" t="s">
        <v>554</v>
      </c>
      <c r="G258" s="200"/>
      <c r="H258" s="203">
        <v>8.4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212</v>
      </c>
      <c r="AU258" s="209" t="s">
        <v>85</v>
      </c>
      <c r="AV258" s="13" t="s">
        <v>85</v>
      </c>
      <c r="AW258" s="13" t="s">
        <v>36</v>
      </c>
      <c r="AX258" s="13" t="s">
        <v>83</v>
      </c>
      <c r="AY258" s="209" t="s">
        <v>160</v>
      </c>
    </row>
    <row r="259" spans="1:65" s="2" customFormat="1" ht="21.75" customHeight="1">
      <c r="A259" s="35"/>
      <c r="B259" s="36"/>
      <c r="C259" s="179" t="s">
        <v>555</v>
      </c>
      <c r="D259" s="179" t="s">
        <v>163</v>
      </c>
      <c r="E259" s="180" t="s">
        <v>556</v>
      </c>
      <c r="F259" s="181" t="s">
        <v>557</v>
      </c>
      <c r="G259" s="182" t="s">
        <v>339</v>
      </c>
      <c r="H259" s="183">
        <v>8.4</v>
      </c>
      <c r="I259" s="184"/>
      <c r="J259" s="185">
        <f>ROUND(I259*H259,2)</f>
        <v>0</v>
      </c>
      <c r="K259" s="181" t="s">
        <v>167</v>
      </c>
      <c r="L259" s="40"/>
      <c r="M259" s="186" t="s">
        <v>19</v>
      </c>
      <c r="N259" s="187" t="s">
        <v>46</v>
      </c>
      <c r="O259" s="65"/>
      <c r="P259" s="188">
        <f>O259*H259</f>
        <v>0</v>
      </c>
      <c r="Q259" s="188">
        <v>0</v>
      </c>
      <c r="R259" s="188">
        <f>Q259*H259</f>
        <v>0</v>
      </c>
      <c r="S259" s="188">
        <v>2.4</v>
      </c>
      <c r="T259" s="189">
        <f>S259*H259</f>
        <v>20.16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190" t="s">
        <v>183</v>
      </c>
      <c r="AT259" s="190" t="s">
        <v>163</v>
      </c>
      <c r="AU259" s="190" t="s">
        <v>85</v>
      </c>
      <c r="AY259" s="18" t="s">
        <v>160</v>
      </c>
      <c r="BE259" s="191">
        <f>IF(N259="základní",J259,0)</f>
        <v>0</v>
      </c>
      <c r="BF259" s="191">
        <f>IF(N259="snížená",J259,0)</f>
        <v>0</v>
      </c>
      <c r="BG259" s="191">
        <f>IF(N259="zákl. přenesená",J259,0)</f>
        <v>0</v>
      </c>
      <c r="BH259" s="191">
        <f>IF(N259="sníž. přenesená",J259,0)</f>
        <v>0</v>
      </c>
      <c r="BI259" s="191">
        <f>IF(N259="nulová",J259,0)</f>
        <v>0</v>
      </c>
      <c r="BJ259" s="18" t="s">
        <v>83</v>
      </c>
      <c r="BK259" s="191">
        <f>ROUND(I259*H259,2)</f>
        <v>0</v>
      </c>
      <c r="BL259" s="18" t="s">
        <v>183</v>
      </c>
      <c r="BM259" s="190" t="s">
        <v>558</v>
      </c>
    </row>
    <row r="260" spans="1:65" s="2" customFormat="1">
      <c r="A260" s="35"/>
      <c r="B260" s="36"/>
      <c r="C260" s="37"/>
      <c r="D260" s="192" t="s">
        <v>170</v>
      </c>
      <c r="E260" s="37"/>
      <c r="F260" s="193" t="s">
        <v>559</v>
      </c>
      <c r="G260" s="37"/>
      <c r="H260" s="37"/>
      <c r="I260" s="194"/>
      <c r="J260" s="37"/>
      <c r="K260" s="37"/>
      <c r="L260" s="40"/>
      <c r="M260" s="195"/>
      <c r="N260" s="196"/>
      <c r="O260" s="65"/>
      <c r="P260" s="65"/>
      <c r="Q260" s="65"/>
      <c r="R260" s="65"/>
      <c r="S260" s="65"/>
      <c r="T260" s="66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T260" s="18" t="s">
        <v>170</v>
      </c>
      <c r="AU260" s="18" t="s">
        <v>85</v>
      </c>
    </row>
    <row r="261" spans="1:65" s="13" customFormat="1">
      <c r="B261" s="199"/>
      <c r="C261" s="200"/>
      <c r="D261" s="197" t="s">
        <v>212</v>
      </c>
      <c r="E261" s="201" t="s">
        <v>19</v>
      </c>
      <c r="F261" s="202" t="s">
        <v>560</v>
      </c>
      <c r="G261" s="200"/>
      <c r="H261" s="203">
        <v>8.4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212</v>
      </c>
      <c r="AU261" s="209" t="s">
        <v>85</v>
      </c>
      <c r="AV261" s="13" t="s">
        <v>85</v>
      </c>
      <c r="AW261" s="13" t="s">
        <v>36</v>
      </c>
      <c r="AX261" s="13" t="s">
        <v>83</v>
      </c>
      <c r="AY261" s="209" t="s">
        <v>160</v>
      </c>
    </row>
    <row r="262" spans="1:65" s="2" customFormat="1" ht="16.5" customHeight="1">
      <c r="A262" s="35"/>
      <c r="B262" s="36"/>
      <c r="C262" s="179" t="s">
        <v>561</v>
      </c>
      <c r="D262" s="179" t="s">
        <v>163</v>
      </c>
      <c r="E262" s="180" t="s">
        <v>562</v>
      </c>
      <c r="F262" s="181" t="s">
        <v>563</v>
      </c>
      <c r="G262" s="182" t="s">
        <v>289</v>
      </c>
      <c r="H262" s="183">
        <v>832.7</v>
      </c>
      <c r="I262" s="184"/>
      <c r="J262" s="185">
        <f>ROUND(I262*H262,2)</f>
        <v>0</v>
      </c>
      <c r="K262" s="181" t="s">
        <v>167</v>
      </c>
      <c r="L262" s="40"/>
      <c r="M262" s="186" t="s">
        <v>19</v>
      </c>
      <c r="N262" s="187" t="s">
        <v>46</v>
      </c>
      <c r="O262" s="65"/>
      <c r="P262" s="188">
        <f>O262*H262</f>
        <v>0</v>
      </c>
      <c r="Q262" s="188">
        <v>0</v>
      </c>
      <c r="R262" s="188">
        <f>Q262*H262</f>
        <v>0</v>
      </c>
      <c r="S262" s="188">
        <v>0</v>
      </c>
      <c r="T262" s="189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190" t="s">
        <v>183</v>
      </c>
      <c r="AT262" s="190" t="s">
        <v>163</v>
      </c>
      <c r="AU262" s="190" t="s">
        <v>85</v>
      </c>
      <c r="AY262" s="18" t="s">
        <v>160</v>
      </c>
      <c r="BE262" s="191">
        <f>IF(N262="základní",J262,0)</f>
        <v>0</v>
      </c>
      <c r="BF262" s="191">
        <f>IF(N262="snížená",J262,0)</f>
        <v>0</v>
      </c>
      <c r="BG262" s="191">
        <f>IF(N262="zákl. přenesená",J262,0)</f>
        <v>0</v>
      </c>
      <c r="BH262" s="191">
        <f>IF(N262="sníž. přenesená",J262,0)</f>
        <v>0</v>
      </c>
      <c r="BI262" s="191">
        <f>IF(N262="nulová",J262,0)</f>
        <v>0</v>
      </c>
      <c r="BJ262" s="18" t="s">
        <v>83</v>
      </c>
      <c r="BK262" s="191">
        <f>ROUND(I262*H262,2)</f>
        <v>0</v>
      </c>
      <c r="BL262" s="18" t="s">
        <v>183</v>
      </c>
      <c r="BM262" s="190" t="s">
        <v>564</v>
      </c>
    </row>
    <row r="263" spans="1:65" s="2" customFormat="1">
      <c r="A263" s="35"/>
      <c r="B263" s="36"/>
      <c r="C263" s="37"/>
      <c r="D263" s="192" t="s">
        <v>170</v>
      </c>
      <c r="E263" s="37"/>
      <c r="F263" s="193" t="s">
        <v>565</v>
      </c>
      <c r="G263" s="37"/>
      <c r="H263" s="37"/>
      <c r="I263" s="194"/>
      <c r="J263" s="37"/>
      <c r="K263" s="37"/>
      <c r="L263" s="40"/>
      <c r="M263" s="195"/>
      <c r="N263" s="196"/>
      <c r="O263" s="65"/>
      <c r="P263" s="65"/>
      <c r="Q263" s="65"/>
      <c r="R263" s="65"/>
      <c r="S263" s="65"/>
      <c r="T263" s="66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T263" s="18" t="s">
        <v>170</v>
      </c>
      <c r="AU263" s="18" t="s">
        <v>85</v>
      </c>
    </row>
    <row r="264" spans="1:65" s="13" customFormat="1">
      <c r="B264" s="199"/>
      <c r="C264" s="200"/>
      <c r="D264" s="197" t="s">
        <v>212</v>
      </c>
      <c r="E264" s="201" t="s">
        <v>19</v>
      </c>
      <c r="F264" s="202" t="s">
        <v>566</v>
      </c>
      <c r="G264" s="200"/>
      <c r="H264" s="203">
        <v>692.7</v>
      </c>
      <c r="I264" s="204"/>
      <c r="J264" s="200"/>
      <c r="K264" s="200"/>
      <c r="L264" s="205"/>
      <c r="M264" s="206"/>
      <c r="N264" s="207"/>
      <c r="O264" s="207"/>
      <c r="P264" s="207"/>
      <c r="Q264" s="207"/>
      <c r="R264" s="207"/>
      <c r="S264" s="207"/>
      <c r="T264" s="208"/>
      <c r="AT264" s="209" t="s">
        <v>212</v>
      </c>
      <c r="AU264" s="209" t="s">
        <v>85</v>
      </c>
      <c r="AV264" s="13" t="s">
        <v>85</v>
      </c>
      <c r="AW264" s="13" t="s">
        <v>36</v>
      </c>
      <c r="AX264" s="13" t="s">
        <v>75</v>
      </c>
      <c r="AY264" s="209" t="s">
        <v>160</v>
      </c>
    </row>
    <row r="265" spans="1:65" s="13" customFormat="1">
      <c r="B265" s="199"/>
      <c r="C265" s="200"/>
      <c r="D265" s="197" t="s">
        <v>212</v>
      </c>
      <c r="E265" s="201" t="s">
        <v>19</v>
      </c>
      <c r="F265" s="202" t="s">
        <v>567</v>
      </c>
      <c r="G265" s="200"/>
      <c r="H265" s="203">
        <v>140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212</v>
      </c>
      <c r="AU265" s="209" t="s">
        <v>85</v>
      </c>
      <c r="AV265" s="13" t="s">
        <v>85</v>
      </c>
      <c r="AW265" s="13" t="s">
        <v>36</v>
      </c>
      <c r="AX265" s="13" t="s">
        <v>75</v>
      </c>
      <c r="AY265" s="209" t="s">
        <v>160</v>
      </c>
    </row>
    <row r="266" spans="1:65" s="14" customFormat="1">
      <c r="B266" s="214"/>
      <c r="C266" s="215"/>
      <c r="D266" s="197" t="s">
        <v>212</v>
      </c>
      <c r="E266" s="216" t="s">
        <v>19</v>
      </c>
      <c r="F266" s="217" t="s">
        <v>282</v>
      </c>
      <c r="G266" s="215"/>
      <c r="H266" s="218">
        <v>832.7</v>
      </c>
      <c r="I266" s="219"/>
      <c r="J266" s="215"/>
      <c r="K266" s="215"/>
      <c r="L266" s="220"/>
      <c r="M266" s="221"/>
      <c r="N266" s="222"/>
      <c r="O266" s="222"/>
      <c r="P266" s="222"/>
      <c r="Q266" s="222"/>
      <c r="R266" s="222"/>
      <c r="S266" s="222"/>
      <c r="T266" s="223"/>
      <c r="AT266" s="224" t="s">
        <v>212</v>
      </c>
      <c r="AU266" s="224" t="s">
        <v>85</v>
      </c>
      <c r="AV266" s="14" t="s">
        <v>183</v>
      </c>
      <c r="AW266" s="14" t="s">
        <v>36</v>
      </c>
      <c r="AX266" s="14" t="s">
        <v>83</v>
      </c>
      <c r="AY266" s="224" t="s">
        <v>160</v>
      </c>
    </row>
    <row r="267" spans="1:65" s="2" customFormat="1" ht="16.5" customHeight="1">
      <c r="A267" s="35"/>
      <c r="B267" s="36"/>
      <c r="C267" s="179" t="s">
        <v>568</v>
      </c>
      <c r="D267" s="179" t="s">
        <v>163</v>
      </c>
      <c r="E267" s="180" t="s">
        <v>569</v>
      </c>
      <c r="F267" s="181" t="s">
        <v>570</v>
      </c>
      <c r="G267" s="182" t="s">
        <v>289</v>
      </c>
      <c r="H267" s="183">
        <v>692.7</v>
      </c>
      <c r="I267" s="184"/>
      <c r="J267" s="185">
        <f>ROUND(I267*H267,2)</f>
        <v>0</v>
      </c>
      <c r="K267" s="181" t="s">
        <v>167</v>
      </c>
      <c r="L267" s="40"/>
      <c r="M267" s="186" t="s">
        <v>19</v>
      </c>
      <c r="N267" s="187" t="s">
        <v>46</v>
      </c>
      <c r="O267" s="65"/>
      <c r="P267" s="188">
        <f>O267*H267</f>
        <v>0</v>
      </c>
      <c r="Q267" s="188">
        <v>0</v>
      </c>
      <c r="R267" s="188">
        <f>Q267*H267</f>
        <v>0</v>
      </c>
      <c r="S267" s="188">
        <v>0</v>
      </c>
      <c r="T267" s="189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190" t="s">
        <v>183</v>
      </c>
      <c r="AT267" s="190" t="s">
        <v>163</v>
      </c>
      <c r="AU267" s="190" t="s">
        <v>85</v>
      </c>
      <c r="AY267" s="18" t="s">
        <v>160</v>
      </c>
      <c r="BE267" s="191">
        <f>IF(N267="základní",J267,0)</f>
        <v>0</v>
      </c>
      <c r="BF267" s="191">
        <f>IF(N267="snížená",J267,0)</f>
        <v>0</v>
      </c>
      <c r="BG267" s="191">
        <f>IF(N267="zákl. přenesená",J267,0)</f>
        <v>0</v>
      </c>
      <c r="BH267" s="191">
        <f>IF(N267="sníž. přenesená",J267,0)</f>
        <v>0</v>
      </c>
      <c r="BI267" s="191">
        <f>IF(N267="nulová",J267,0)</f>
        <v>0</v>
      </c>
      <c r="BJ267" s="18" t="s">
        <v>83</v>
      </c>
      <c r="BK267" s="191">
        <f>ROUND(I267*H267,2)</f>
        <v>0</v>
      </c>
      <c r="BL267" s="18" t="s">
        <v>183</v>
      </c>
      <c r="BM267" s="190" t="s">
        <v>571</v>
      </c>
    </row>
    <row r="268" spans="1:65" s="2" customFormat="1">
      <c r="A268" s="35"/>
      <c r="B268" s="36"/>
      <c r="C268" s="37"/>
      <c r="D268" s="192" t="s">
        <v>170</v>
      </c>
      <c r="E268" s="37"/>
      <c r="F268" s="193" t="s">
        <v>572</v>
      </c>
      <c r="G268" s="37"/>
      <c r="H268" s="37"/>
      <c r="I268" s="194"/>
      <c r="J268" s="37"/>
      <c r="K268" s="37"/>
      <c r="L268" s="40"/>
      <c r="M268" s="195"/>
      <c r="N268" s="196"/>
      <c r="O268" s="65"/>
      <c r="P268" s="65"/>
      <c r="Q268" s="65"/>
      <c r="R268" s="65"/>
      <c r="S268" s="65"/>
      <c r="T268" s="66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T268" s="18" t="s">
        <v>170</v>
      </c>
      <c r="AU268" s="18" t="s">
        <v>85</v>
      </c>
    </row>
    <row r="269" spans="1:65" s="13" customFormat="1">
      <c r="B269" s="199"/>
      <c r="C269" s="200"/>
      <c r="D269" s="197" t="s">
        <v>212</v>
      </c>
      <c r="E269" s="201" t="s">
        <v>19</v>
      </c>
      <c r="F269" s="202" t="s">
        <v>573</v>
      </c>
      <c r="G269" s="200"/>
      <c r="H269" s="203">
        <v>692.7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212</v>
      </c>
      <c r="AU269" s="209" t="s">
        <v>85</v>
      </c>
      <c r="AV269" s="13" t="s">
        <v>85</v>
      </c>
      <c r="AW269" s="13" t="s">
        <v>36</v>
      </c>
      <c r="AX269" s="13" t="s">
        <v>83</v>
      </c>
      <c r="AY269" s="209" t="s">
        <v>160</v>
      </c>
    </row>
    <row r="270" spans="1:65" s="2" customFormat="1" ht="16.5" customHeight="1">
      <c r="A270" s="35"/>
      <c r="B270" s="36"/>
      <c r="C270" s="179" t="s">
        <v>574</v>
      </c>
      <c r="D270" s="179" t="s">
        <v>163</v>
      </c>
      <c r="E270" s="180" t="s">
        <v>575</v>
      </c>
      <c r="F270" s="181" t="s">
        <v>576</v>
      </c>
      <c r="G270" s="182" t="s">
        <v>289</v>
      </c>
      <c r="H270" s="183">
        <v>140</v>
      </c>
      <c r="I270" s="184"/>
      <c r="J270" s="185">
        <f>ROUND(I270*H270,2)</f>
        <v>0</v>
      </c>
      <c r="K270" s="181" t="s">
        <v>167</v>
      </c>
      <c r="L270" s="40"/>
      <c r="M270" s="186" t="s">
        <v>19</v>
      </c>
      <c r="N270" s="187" t="s">
        <v>46</v>
      </c>
      <c r="O270" s="65"/>
      <c r="P270" s="188">
        <f>O270*H270</f>
        <v>0</v>
      </c>
      <c r="Q270" s="188">
        <v>0</v>
      </c>
      <c r="R270" s="188">
        <f>Q270*H270</f>
        <v>0</v>
      </c>
      <c r="S270" s="188">
        <v>0</v>
      </c>
      <c r="T270" s="189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190" t="s">
        <v>183</v>
      </c>
      <c r="AT270" s="190" t="s">
        <v>163</v>
      </c>
      <c r="AU270" s="190" t="s">
        <v>85</v>
      </c>
      <c r="AY270" s="18" t="s">
        <v>160</v>
      </c>
      <c r="BE270" s="191">
        <f>IF(N270="základní",J270,0)</f>
        <v>0</v>
      </c>
      <c r="BF270" s="191">
        <f>IF(N270="snížená",J270,0)</f>
        <v>0</v>
      </c>
      <c r="BG270" s="191">
        <f>IF(N270="zákl. přenesená",J270,0)</f>
        <v>0</v>
      </c>
      <c r="BH270" s="191">
        <f>IF(N270="sníž. přenesená",J270,0)</f>
        <v>0</v>
      </c>
      <c r="BI270" s="191">
        <f>IF(N270="nulová",J270,0)</f>
        <v>0</v>
      </c>
      <c r="BJ270" s="18" t="s">
        <v>83</v>
      </c>
      <c r="BK270" s="191">
        <f>ROUND(I270*H270,2)</f>
        <v>0</v>
      </c>
      <c r="BL270" s="18" t="s">
        <v>183</v>
      </c>
      <c r="BM270" s="190" t="s">
        <v>577</v>
      </c>
    </row>
    <row r="271" spans="1:65" s="2" customFormat="1">
      <c r="A271" s="35"/>
      <c r="B271" s="36"/>
      <c r="C271" s="37"/>
      <c r="D271" s="192" t="s">
        <v>170</v>
      </c>
      <c r="E271" s="37"/>
      <c r="F271" s="193" t="s">
        <v>578</v>
      </c>
      <c r="G271" s="37"/>
      <c r="H271" s="37"/>
      <c r="I271" s="194"/>
      <c r="J271" s="37"/>
      <c r="K271" s="37"/>
      <c r="L271" s="40"/>
      <c r="M271" s="195"/>
      <c r="N271" s="196"/>
      <c r="O271" s="65"/>
      <c r="P271" s="65"/>
      <c r="Q271" s="65"/>
      <c r="R271" s="65"/>
      <c r="S271" s="65"/>
      <c r="T271" s="66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8" t="s">
        <v>170</v>
      </c>
      <c r="AU271" s="18" t="s">
        <v>85</v>
      </c>
    </row>
    <row r="272" spans="1:65" s="12" customFormat="1" ht="22.9" customHeight="1">
      <c r="B272" s="163"/>
      <c r="C272" s="164"/>
      <c r="D272" s="165" t="s">
        <v>74</v>
      </c>
      <c r="E272" s="177" t="s">
        <v>183</v>
      </c>
      <c r="F272" s="177" t="s">
        <v>579</v>
      </c>
      <c r="G272" s="164"/>
      <c r="H272" s="164"/>
      <c r="I272" s="167"/>
      <c r="J272" s="178">
        <f>BK272</f>
        <v>0</v>
      </c>
      <c r="K272" s="164"/>
      <c r="L272" s="169"/>
      <c r="M272" s="170"/>
      <c r="N272" s="171"/>
      <c r="O272" s="171"/>
      <c r="P272" s="172">
        <f>SUM(P273:P302)</f>
        <v>0</v>
      </c>
      <c r="Q272" s="171"/>
      <c r="R272" s="172">
        <f>SUM(R273:R302)</f>
        <v>1.8421994300000002</v>
      </c>
      <c r="S272" s="171"/>
      <c r="T272" s="173">
        <f>SUM(T273:T302)</f>
        <v>0</v>
      </c>
      <c r="AR272" s="174" t="s">
        <v>83</v>
      </c>
      <c r="AT272" s="175" t="s">
        <v>74</v>
      </c>
      <c r="AU272" s="175" t="s">
        <v>83</v>
      </c>
      <c r="AY272" s="174" t="s">
        <v>160</v>
      </c>
      <c r="BK272" s="176">
        <f>SUM(BK273:BK302)</f>
        <v>0</v>
      </c>
    </row>
    <row r="273" spans="1:65" s="2" customFormat="1" ht="16.5" customHeight="1">
      <c r="A273" s="35"/>
      <c r="B273" s="36"/>
      <c r="C273" s="179" t="s">
        <v>580</v>
      </c>
      <c r="D273" s="179" t="s">
        <v>163</v>
      </c>
      <c r="E273" s="180" t="s">
        <v>581</v>
      </c>
      <c r="F273" s="181" t="s">
        <v>582</v>
      </c>
      <c r="G273" s="182" t="s">
        <v>339</v>
      </c>
      <c r="H273" s="183">
        <v>85.74</v>
      </c>
      <c r="I273" s="184"/>
      <c r="J273" s="185">
        <f>ROUND(I273*H273,2)</f>
        <v>0</v>
      </c>
      <c r="K273" s="181" t="s">
        <v>167</v>
      </c>
      <c r="L273" s="40"/>
      <c r="M273" s="186" t="s">
        <v>19</v>
      </c>
      <c r="N273" s="187" t="s">
        <v>46</v>
      </c>
      <c r="O273" s="65"/>
      <c r="P273" s="188">
        <f>O273*H273</f>
        <v>0</v>
      </c>
      <c r="Q273" s="188">
        <v>0</v>
      </c>
      <c r="R273" s="188">
        <f>Q273*H273</f>
        <v>0</v>
      </c>
      <c r="S273" s="188">
        <v>0</v>
      </c>
      <c r="T273" s="189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190" t="s">
        <v>183</v>
      </c>
      <c r="AT273" s="190" t="s">
        <v>163</v>
      </c>
      <c r="AU273" s="190" t="s">
        <v>85</v>
      </c>
      <c r="AY273" s="18" t="s">
        <v>160</v>
      </c>
      <c r="BE273" s="191">
        <f>IF(N273="základní",J273,0)</f>
        <v>0</v>
      </c>
      <c r="BF273" s="191">
        <f>IF(N273="snížená",J273,0)</f>
        <v>0</v>
      </c>
      <c r="BG273" s="191">
        <f>IF(N273="zákl. přenesená",J273,0)</f>
        <v>0</v>
      </c>
      <c r="BH273" s="191">
        <f>IF(N273="sníž. přenesená",J273,0)</f>
        <v>0</v>
      </c>
      <c r="BI273" s="191">
        <f>IF(N273="nulová",J273,0)</f>
        <v>0</v>
      </c>
      <c r="BJ273" s="18" t="s">
        <v>83</v>
      </c>
      <c r="BK273" s="191">
        <f>ROUND(I273*H273,2)</f>
        <v>0</v>
      </c>
      <c r="BL273" s="18" t="s">
        <v>183</v>
      </c>
      <c r="BM273" s="190" t="s">
        <v>583</v>
      </c>
    </row>
    <row r="274" spans="1:65" s="2" customFormat="1">
      <c r="A274" s="35"/>
      <c r="B274" s="36"/>
      <c r="C274" s="37"/>
      <c r="D274" s="192" t="s">
        <v>170</v>
      </c>
      <c r="E274" s="37"/>
      <c r="F274" s="193" t="s">
        <v>584</v>
      </c>
      <c r="G274" s="37"/>
      <c r="H274" s="37"/>
      <c r="I274" s="194"/>
      <c r="J274" s="37"/>
      <c r="K274" s="37"/>
      <c r="L274" s="40"/>
      <c r="M274" s="195"/>
      <c r="N274" s="196"/>
      <c r="O274" s="65"/>
      <c r="P274" s="65"/>
      <c r="Q274" s="65"/>
      <c r="R274" s="65"/>
      <c r="S274" s="65"/>
      <c r="T274" s="66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T274" s="18" t="s">
        <v>170</v>
      </c>
      <c r="AU274" s="18" t="s">
        <v>85</v>
      </c>
    </row>
    <row r="275" spans="1:65" s="13" customFormat="1">
      <c r="B275" s="199"/>
      <c r="C275" s="200"/>
      <c r="D275" s="197" t="s">
        <v>212</v>
      </c>
      <c r="E275" s="201" t="s">
        <v>19</v>
      </c>
      <c r="F275" s="202" t="s">
        <v>585</v>
      </c>
      <c r="G275" s="200"/>
      <c r="H275" s="203">
        <v>85.74</v>
      </c>
      <c r="I275" s="204"/>
      <c r="J275" s="200"/>
      <c r="K275" s="200"/>
      <c r="L275" s="205"/>
      <c r="M275" s="206"/>
      <c r="N275" s="207"/>
      <c r="O275" s="207"/>
      <c r="P275" s="207"/>
      <c r="Q275" s="207"/>
      <c r="R275" s="207"/>
      <c r="S275" s="207"/>
      <c r="T275" s="208"/>
      <c r="AT275" s="209" t="s">
        <v>212</v>
      </c>
      <c r="AU275" s="209" t="s">
        <v>85</v>
      </c>
      <c r="AV275" s="13" t="s">
        <v>85</v>
      </c>
      <c r="AW275" s="13" t="s">
        <v>36</v>
      </c>
      <c r="AX275" s="13" t="s">
        <v>83</v>
      </c>
      <c r="AY275" s="209" t="s">
        <v>160</v>
      </c>
    </row>
    <row r="276" spans="1:65" s="2" customFormat="1" ht="21.75" customHeight="1">
      <c r="A276" s="35"/>
      <c r="B276" s="36"/>
      <c r="C276" s="179" t="s">
        <v>586</v>
      </c>
      <c r="D276" s="179" t="s">
        <v>163</v>
      </c>
      <c r="E276" s="180" t="s">
        <v>587</v>
      </c>
      <c r="F276" s="181" t="s">
        <v>588</v>
      </c>
      <c r="G276" s="182" t="s">
        <v>166</v>
      </c>
      <c r="H276" s="183">
        <v>15</v>
      </c>
      <c r="I276" s="184"/>
      <c r="J276" s="185">
        <f>ROUND(I276*H276,2)</f>
        <v>0</v>
      </c>
      <c r="K276" s="181" t="s">
        <v>167</v>
      </c>
      <c r="L276" s="40"/>
      <c r="M276" s="186" t="s">
        <v>19</v>
      </c>
      <c r="N276" s="187" t="s">
        <v>46</v>
      </c>
      <c r="O276" s="65"/>
      <c r="P276" s="188">
        <f>O276*H276</f>
        <v>0</v>
      </c>
      <c r="Q276" s="188">
        <v>6.6E-3</v>
      </c>
      <c r="R276" s="188">
        <f>Q276*H276</f>
        <v>9.9000000000000005E-2</v>
      </c>
      <c r="S276" s="188">
        <v>0</v>
      </c>
      <c r="T276" s="189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190" t="s">
        <v>183</v>
      </c>
      <c r="AT276" s="190" t="s">
        <v>163</v>
      </c>
      <c r="AU276" s="190" t="s">
        <v>85</v>
      </c>
      <c r="AY276" s="18" t="s">
        <v>160</v>
      </c>
      <c r="BE276" s="191">
        <f>IF(N276="základní",J276,0)</f>
        <v>0</v>
      </c>
      <c r="BF276" s="191">
        <f>IF(N276="snížená",J276,0)</f>
        <v>0</v>
      </c>
      <c r="BG276" s="191">
        <f>IF(N276="zákl. přenesená",J276,0)</f>
        <v>0</v>
      </c>
      <c r="BH276" s="191">
        <f>IF(N276="sníž. přenesená",J276,0)</f>
        <v>0</v>
      </c>
      <c r="BI276" s="191">
        <f>IF(N276="nulová",J276,0)</f>
        <v>0</v>
      </c>
      <c r="BJ276" s="18" t="s">
        <v>83</v>
      </c>
      <c r="BK276" s="191">
        <f>ROUND(I276*H276,2)</f>
        <v>0</v>
      </c>
      <c r="BL276" s="18" t="s">
        <v>183</v>
      </c>
      <c r="BM276" s="190" t="s">
        <v>589</v>
      </c>
    </row>
    <row r="277" spans="1:65" s="2" customFormat="1">
      <c r="A277" s="35"/>
      <c r="B277" s="36"/>
      <c r="C277" s="37"/>
      <c r="D277" s="192" t="s">
        <v>170</v>
      </c>
      <c r="E277" s="37"/>
      <c r="F277" s="193" t="s">
        <v>590</v>
      </c>
      <c r="G277" s="37"/>
      <c r="H277" s="37"/>
      <c r="I277" s="194"/>
      <c r="J277" s="37"/>
      <c r="K277" s="37"/>
      <c r="L277" s="40"/>
      <c r="M277" s="195"/>
      <c r="N277" s="196"/>
      <c r="O277" s="65"/>
      <c r="P277" s="65"/>
      <c r="Q277" s="65"/>
      <c r="R277" s="65"/>
      <c r="S277" s="65"/>
      <c r="T277" s="66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8" t="s">
        <v>170</v>
      </c>
      <c r="AU277" s="18" t="s">
        <v>85</v>
      </c>
    </row>
    <row r="278" spans="1:65" s="13" customFormat="1">
      <c r="B278" s="199"/>
      <c r="C278" s="200"/>
      <c r="D278" s="197" t="s">
        <v>212</v>
      </c>
      <c r="E278" s="201" t="s">
        <v>19</v>
      </c>
      <c r="F278" s="202" t="s">
        <v>591</v>
      </c>
      <c r="G278" s="200"/>
      <c r="H278" s="203">
        <v>15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212</v>
      </c>
      <c r="AU278" s="209" t="s">
        <v>85</v>
      </c>
      <c r="AV278" s="13" t="s">
        <v>85</v>
      </c>
      <c r="AW278" s="13" t="s">
        <v>36</v>
      </c>
      <c r="AX278" s="13" t="s">
        <v>83</v>
      </c>
      <c r="AY278" s="209" t="s">
        <v>160</v>
      </c>
    </row>
    <row r="279" spans="1:65" s="2" customFormat="1" ht="16.5" customHeight="1">
      <c r="A279" s="35"/>
      <c r="B279" s="36"/>
      <c r="C279" s="225" t="s">
        <v>592</v>
      </c>
      <c r="D279" s="225" t="s">
        <v>495</v>
      </c>
      <c r="E279" s="226" t="s">
        <v>593</v>
      </c>
      <c r="F279" s="227" t="s">
        <v>594</v>
      </c>
      <c r="G279" s="228" t="s">
        <v>166</v>
      </c>
      <c r="H279" s="229">
        <v>9.09</v>
      </c>
      <c r="I279" s="230"/>
      <c r="J279" s="231">
        <f>ROUND(I279*H279,2)</f>
        <v>0</v>
      </c>
      <c r="K279" s="227" t="s">
        <v>167</v>
      </c>
      <c r="L279" s="232"/>
      <c r="M279" s="233" t="s">
        <v>19</v>
      </c>
      <c r="N279" s="234" t="s">
        <v>46</v>
      </c>
      <c r="O279" s="65"/>
      <c r="P279" s="188">
        <f>O279*H279</f>
        <v>0</v>
      </c>
      <c r="Q279" s="188">
        <v>6.8000000000000005E-2</v>
      </c>
      <c r="R279" s="188">
        <f>Q279*H279</f>
        <v>0.61812</v>
      </c>
      <c r="S279" s="188">
        <v>0</v>
      </c>
      <c r="T279" s="18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190" t="s">
        <v>206</v>
      </c>
      <c r="AT279" s="190" t="s">
        <v>495</v>
      </c>
      <c r="AU279" s="190" t="s">
        <v>85</v>
      </c>
      <c r="AY279" s="18" t="s">
        <v>160</v>
      </c>
      <c r="BE279" s="191">
        <f>IF(N279="základní",J279,0)</f>
        <v>0</v>
      </c>
      <c r="BF279" s="191">
        <f>IF(N279="snížená",J279,0)</f>
        <v>0</v>
      </c>
      <c r="BG279" s="191">
        <f>IF(N279="zákl. přenesená",J279,0)</f>
        <v>0</v>
      </c>
      <c r="BH279" s="191">
        <f>IF(N279="sníž. přenesená",J279,0)</f>
        <v>0</v>
      </c>
      <c r="BI279" s="191">
        <f>IF(N279="nulová",J279,0)</f>
        <v>0</v>
      </c>
      <c r="BJ279" s="18" t="s">
        <v>83</v>
      </c>
      <c r="BK279" s="191">
        <f>ROUND(I279*H279,2)</f>
        <v>0</v>
      </c>
      <c r="BL279" s="18" t="s">
        <v>183</v>
      </c>
      <c r="BM279" s="190" t="s">
        <v>595</v>
      </c>
    </row>
    <row r="280" spans="1:65" s="13" customFormat="1">
      <c r="B280" s="199"/>
      <c r="C280" s="200"/>
      <c r="D280" s="197" t="s">
        <v>212</v>
      </c>
      <c r="E280" s="200"/>
      <c r="F280" s="202" t="s">
        <v>596</v>
      </c>
      <c r="G280" s="200"/>
      <c r="H280" s="203">
        <v>9.09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212</v>
      </c>
      <c r="AU280" s="209" t="s">
        <v>85</v>
      </c>
      <c r="AV280" s="13" t="s">
        <v>85</v>
      </c>
      <c r="AW280" s="13" t="s">
        <v>4</v>
      </c>
      <c r="AX280" s="13" t="s">
        <v>83</v>
      </c>
      <c r="AY280" s="209" t="s">
        <v>160</v>
      </c>
    </row>
    <row r="281" spans="1:65" s="2" customFormat="1" ht="16.5" customHeight="1">
      <c r="A281" s="35"/>
      <c r="B281" s="36"/>
      <c r="C281" s="225" t="s">
        <v>597</v>
      </c>
      <c r="D281" s="225" t="s">
        <v>495</v>
      </c>
      <c r="E281" s="226" t="s">
        <v>598</v>
      </c>
      <c r="F281" s="227" t="s">
        <v>599</v>
      </c>
      <c r="G281" s="228" t="s">
        <v>166</v>
      </c>
      <c r="H281" s="229">
        <v>4.04</v>
      </c>
      <c r="I281" s="230"/>
      <c r="J281" s="231">
        <f>ROUND(I281*H281,2)</f>
        <v>0</v>
      </c>
      <c r="K281" s="227" t="s">
        <v>167</v>
      </c>
      <c r="L281" s="232"/>
      <c r="M281" s="233" t="s">
        <v>19</v>
      </c>
      <c r="N281" s="234" t="s">
        <v>46</v>
      </c>
      <c r="O281" s="65"/>
      <c r="P281" s="188">
        <f>O281*H281</f>
        <v>0</v>
      </c>
      <c r="Q281" s="188">
        <v>5.0999999999999997E-2</v>
      </c>
      <c r="R281" s="188">
        <f>Q281*H281</f>
        <v>0.20604</v>
      </c>
      <c r="S281" s="188">
        <v>0</v>
      </c>
      <c r="T281" s="18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190" t="s">
        <v>206</v>
      </c>
      <c r="AT281" s="190" t="s">
        <v>495</v>
      </c>
      <c r="AU281" s="190" t="s">
        <v>85</v>
      </c>
      <c r="AY281" s="18" t="s">
        <v>160</v>
      </c>
      <c r="BE281" s="191">
        <f>IF(N281="základní",J281,0)</f>
        <v>0</v>
      </c>
      <c r="BF281" s="191">
        <f>IF(N281="snížená",J281,0)</f>
        <v>0</v>
      </c>
      <c r="BG281" s="191">
        <f>IF(N281="zákl. přenesená",J281,0)</f>
        <v>0</v>
      </c>
      <c r="BH281" s="191">
        <f>IF(N281="sníž. přenesená",J281,0)</f>
        <v>0</v>
      </c>
      <c r="BI281" s="191">
        <f>IF(N281="nulová",J281,0)</f>
        <v>0</v>
      </c>
      <c r="BJ281" s="18" t="s">
        <v>83</v>
      </c>
      <c r="BK281" s="191">
        <f>ROUND(I281*H281,2)</f>
        <v>0</v>
      </c>
      <c r="BL281" s="18" t="s">
        <v>183</v>
      </c>
      <c r="BM281" s="190" t="s">
        <v>600</v>
      </c>
    </row>
    <row r="282" spans="1:65" s="13" customFormat="1">
      <c r="B282" s="199"/>
      <c r="C282" s="200"/>
      <c r="D282" s="197" t="s">
        <v>212</v>
      </c>
      <c r="E282" s="200"/>
      <c r="F282" s="202" t="s">
        <v>601</v>
      </c>
      <c r="G282" s="200"/>
      <c r="H282" s="203">
        <v>4.04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212</v>
      </c>
      <c r="AU282" s="209" t="s">
        <v>85</v>
      </c>
      <c r="AV282" s="13" t="s">
        <v>85</v>
      </c>
      <c r="AW282" s="13" t="s">
        <v>4</v>
      </c>
      <c r="AX282" s="13" t="s">
        <v>83</v>
      </c>
      <c r="AY282" s="209" t="s">
        <v>160</v>
      </c>
    </row>
    <row r="283" spans="1:65" s="2" customFormat="1" ht="16.5" customHeight="1">
      <c r="A283" s="35"/>
      <c r="B283" s="36"/>
      <c r="C283" s="225" t="s">
        <v>602</v>
      </c>
      <c r="D283" s="225" t="s">
        <v>495</v>
      </c>
      <c r="E283" s="226" t="s">
        <v>603</v>
      </c>
      <c r="F283" s="227" t="s">
        <v>604</v>
      </c>
      <c r="G283" s="228" t="s">
        <v>166</v>
      </c>
      <c r="H283" s="229">
        <v>1.01</v>
      </c>
      <c r="I283" s="230"/>
      <c r="J283" s="231">
        <f>ROUND(I283*H283,2)</f>
        <v>0</v>
      </c>
      <c r="K283" s="227" t="s">
        <v>167</v>
      </c>
      <c r="L283" s="232"/>
      <c r="M283" s="233" t="s">
        <v>19</v>
      </c>
      <c r="N283" s="234" t="s">
        <v>46</v>
      </c>
      <c r="O283" s="65"/>
      <c r="P283" s="188">
        <f>O283*H283</f>
        <v>0</v>
      </c>
      <c r="Q283" s="188">
        <v>0.04</v>
      </c>
      <c r="R283" s="188">
        <f>Q283*H283</f>
        <v>4.0399999999999998E-2</v>
      </c>
      <c r="S283" s="188">
        <v>0</v>
      </c>
      <c r="T283" s="18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190" t="s">
        <v>206</v>
      </c>
      <c r="AT283" s="190" t="s">
        <v>495</v>
      </c>
      <c r="AU283" s="190" t="s">
        <v>85</v>
      </c>
      <c r="AY283" s="18" t="s">
        <v>160</v>
      </c>
      <c r="BE283" s="191">
        <f>IF(N283="základní",J283,0)</f>
        <v>0</v>
      </c>
      <c r="BF283" s="191">
        <f>IF(N283="snížená",J283,0)</f>
        <v>0</v>
      </c>
      <c r="BG283" s="191">
        <f>IF(N283="zákl. přenesená",J283,0)</f>
        <v>0</v>
      </c>
      <c r="BH283" s="191">
        <f>IF(N283="sníž. přenesená",J283,0)</f>
        <v>0</v>
      </c>
      <c r="BI283" s="191">
        <f>IF(N283="nulová",J283,0)</f>
        <v>0</v>
      </c>
      <c r="BJ283" s="18" t="s">
        <v>83</v>
      </c>
      <c r="BK283" s="191">
        <f>ROUND(I283*H283,2)</f>
        <v>0</v>
      </c>
      <c r="BL283" s="18" t="s">
        <v>183</v>
      </c>
      <c r="BM283" s="190" t="s">
        <v>605</v>
      </c>
    </row>
    <row r="284" spans="1:65" s="13" customFormat="1">
      <c r="B284" s="199"/>
      <c r="C284" s="200"/>
      <c r="D284" s="197" t="s">
        <v>212</v>
      </c>
      <c r="E284" s="200"/>
      <c r="F284" s="202" t="s">
        <v>606</v>
      </c>
      <c r="G284" s="200"/>
      <c r="H284" s="203">
        <v>1.01</v>
      </c>
      <c r="I284" s="204"/>
      <c r="J284" s="200"/>
      <c r="K284" s="200"/>
      <c r="L284" s="205"/>
      <c r="M284" s="206"/>
      <c r="N284" s="207"/>
      <c r="O284" s="207"/>
      <c r="P284" s="207"/>
      <c r="Q284" s="207"/>
      <c r="R284" s="207"/>
      <c r="S284" s="207"/>
      <c r="T284" s="208"/>
      <c r="AT284" s="209" t="s">
        <v>212</v>
      </c>
      <c r="AU284" s="209" t="s">
        <v>85</v>
      </c>
      <c r="AV284" s="13" t="s">
        <v>85</v>
      </c>
      <c r="AW284" s="13" t="s">
        <v>4</v>
      </c>
      <c r="AX284" s="13" t="s">
        <v>83</v>
      </c>
      <c r="AY284" s="209" t="s">
        <v>160</v>
      </c>
    </row>
    <row r="285" spans="1:65" s="2" customFormat="1" ht="16.5" customHeight="1">
      <c r="A285" s="35"/>
      <c r="B285" s="36"/>
      <c r="C285" s="225" t="s">
        <v>607</v>
      </c>
      <c r="D285" s="225" t="s">
        <v>495</v>
      </c>
      <c r="E285" s="226" t="s">
        <v>608</v>
      </c>
      <c r="F285" s="227" t="s">
        <v>609</v>
      </c>
      <c r="G285" s="228" t="s">
        <v>166</v>
      </c>
      <c r="H285" s="229">
        <v>1.01</v>
      </c>
      <c r="I285" s="230"/>
      <c r="J285" s="231">
        <f>ROUND(I285*H285,2)</f>
        <v>0</v>
      </c>
      <c r="K285" s="227" t="s">
        <v>167</v>
      </c>
      <c r="L285" s="232"/>
      <c r="M285" s="233" t="s">
        <v>19</v>
      </c>
      <c r="N285" s="234" t="s">
        <v>46</v>
      </c>
      <c r="O285" s="65"/>
      <c r="P285" s="188">
        <f>O285*H285</f>
        <v>0</v>
      </c>
      <c r="Q285" s="188">
        <v>2.8000000000000001E-2</v>
      </c>
      <c r="R285" s="188">
        <f>Q285*H285</f>
        <v>2.828E-2</v>
      </c>
      <c r="S285" s="188">
        <v>0</v>
      </c>
      <c r="T285" s="189">
        <f>S285*H285</f>
        <v>0</v>
      </c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R285" s="190" t="s">
        <v>206</v>
      </c>
      <c r="AT285" s="190" t="s">
        <v>495</v>
      </c>
      <c r="AU285" s="190" t="s">
        <v>85</v>
      </c>
      <c r="AY285" s="18" t="s">
        <v>160</v>
      </c>
      <c r="BE285" s="191">
        <f>IF(N285="základní",J285,0)</f>
        <v>0</v>
      </c>
      <c r="BF285" s="191">
        <f>IF(N285="snížená",J285,0)</f>
        <v>0</v>
      </c>
      <c r="BG285" s="191">
        <f>IF(N285="zákl. přenesená",J285,0)</f>
        <v>0</v>
      </c>
      <c r="BH285" s="191">
        <f>IF(N285="sníž. přenesená",J285,0)</f>
        <v>0</v>
      </c>
      <c r="BI285" s="191">
        <f>IF(N285="nulová",J285,0)</f>
        <v>0</v>
      </c>
      <c r="BJ285" s="18" t="s">
        <v>83</v>
      </c>
      <c r="BK285" s="191">
        <f>ROUND(I285*H285,2)</f>
        <v>0</v>
      </c>
      <c r="BL285" s="18" t="s">
        <v>183</v>
      </c>
      <c r="BM285" s="190" t="s">
        <v>610</v>
      </c>
    </row>
    <row r="286" spans="1:65" s="13" customFormat="1">
      <c r="B286" s="199"/>
      <c r="C286" s="200"/>
      <c r="D286" s="197" t="s">
        <v>212</v>
      </c>
      <c r="E286" s="200"/>
      <c r="F286" s="202" t="s">
        <v>606</v>
      </c>
      <c r="G286" s="200"/>
      <c r="H286" s="203">
        <v>1.01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212</v>
      </c>
      <c r="AU286" s="209" t="s">
        <v>85</v>
      </c>
      <c r="AV286" s="13" t="s">
        <v>85</v>
      </c>
      <c r="AW286" s="13" t="s">
        <v>4</v>
      </c>
      <c r="AX286" s="13" t="s">
        <v>83</v>
      </c>
      <c r="AY286" s="209" t="s">
        <v>160</v>
      </c>
    </row>
    <row r="287" spans="1:65" s="2" customFormat="1" ht="21.75" customHeight="1">
      <c r="A287" s="35"/>
      <c r="B287" s="36"/>
      <c r="C287" s="179" t="s">
        <v>611</v>
      </c>
      <c r="D287" s="179" t="s">
        <v>163</v>
      </c>
      <c r="E287" s="180" t="s">
        <v>612</v>
      </c>
      <c r="F287" s="181" t="s">
        <v>613</v>
      </c>
      <c r="G287" s="182" t="s">
        <v>166</v>
      </c>
      <c r="H287" s="183">
        <v>8</v>
      </c>
      <c r="I287" s="184"/>
      <c r="J287" s="185">
        <f>ROUND(I287*H287,2)</f>
        <v>0</v>
      </c>
      <c r="K287" s="181" t="s">
        <v>167</v>
      </c>
      <c r="L287" s="40"/>
      <c r="M287" s="186" t="s">
        <v>19</v>
      </c>
      <c r="N287" s="187" t="s">
        <v>46</v>
      </c>
      <c r="O287" s="65"/>
      <c r="P287" s="188">
        <f>O287*H287</f>
        <v>0</v>
      </c>
      <c r="Q287" s="188">
        <v>6.6E-3</v>
      </c>
      <c r="R287" s="188">
        <f>Q287*H287</f>
        <v>5.28E-2</v>
      </c>
      <c r="S287" s="188">
        <v>0</v>
      </c>
      <c r="T287" s="18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190" t="s">
        <v>183</v>
      </c>
      <c r="AT287" s="190" t="s">
        <v>163</v>
      </c>
      <c r="AU287" s="190" t="s">
        <v>85</v>
      </c>
      <c r="AY287" s="18" t="s">
        <v>160</v>
      </c>
      <c r="BE287" s="191">
        <f>IF(N287="základní",J287,0)</f>
        <v>0</v>
      </c>
      <c r="BF287" s="191">
        <f>IF(N287="snížená",J287,0)</f>
        <v>0</v>
      </c>
      <c r="BG287" s="191">
        <f>IF(N287="zákl. přenesená",J287,0)</f>
        <v>0</v>
      </c>
      <c r="BH287" s="191">
        <f>IF(N287="sníž. přenesená",J287,0)</f>
        <v>0</v>
      </c>
      <c r="BI287" s="191">
        <f>IF(N287="nulová",J287,0)</f>
        <v>0</v>
      </c>
      <c r="BJ287" s="18" t="s">
        <v>83</v>
      </c>
      <c r="BK287" s="191">
        <f>ROUND(I287*H287,2)</f>
        <v>0</v>
      </c>
      <c r="BL287" s="18" t="s">
        <v>183</v>
      </c>
      <c r="BM287" s="190" t="s">
        <v>614</v>
      </c>
    </row>
    <row r="288" spans="1:65" s="2" customFormat="1">
      <c r="A288" s="35"/>
      <c r="B288" s="36"/>
      <c r="C288" s="37"/>
      <c r="D288" s="192" t="s">
        <v>170</v>
      </c>
      <c r="E288" s="37"/>
      <c r="F288" s="193" t="s">
        <v>615</v>
      </c>
      <c r="G288" s="37"/>
      <c r="H288" s="37"/>
      <c r="I288" s="194"/>
      <c r="J288" s="37"/>
      <c r="K288" s="37"/>
      <c r="L288" s="40"/>
      <c r="M288" s="195"/>
      <c r="N288" s="196"/>
      <c r="O288" s="65"/>
      <c r="P288" s="65"/>
      <c r="Q288" s="65"/>
      <c r="R288" s="65"/>
      <c r="S288" s="65"/>
      <c r="T288" s="66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T288" s="18" t="s">
        <v>170</v>
      </c>
      <c r="AU288" s="18" t="s">
        <v>85</v>
      </c>
    </row>
    <row r="289" spans="1:65" s="2" customFormat="1" ht="16.5" customHeight="1">
      <c r="A289" s="35"/>
      <c r="B289" s="36"/>
      <c r="C289" s="225" t="s">
        <v>616</v>
      </c>
      <c r="D289" s="225" t="s">
        <v>495</v>
      </c>
      <c r="E289" s="226" t="s">
        <v>617</v>
      </c>
      <c r="F289" s="227" t="s">
        <v>618</v>
      </c>
      <c r="G289" s="228" t="s">
        <v>166</v>
      </c>
      <c r="H289" s="229">
        <v>8.08</v>
      </c>
      <c r="I289" s="230"/>
      <c r="J289" s="231">
        <f>ROUND(I289*H289,2)</f>
        <v>0</v>
      </c>
      <c r="K289" s="227" t="s">
        <v>167</v>
      </c>
      <c r="L289" s="232"/>
      <c r="M289" s="233" t="s">
        <v>19</v>
      </c>
      <c r="N289" s="234" t="s">
        <v>46</v>
      </c>
      <c r="O289" s="65"/>
      <c r="P289" s="188">
        <f>O289*H289</f>
        <v>0</v>
      </c>
      <c r="Q289" s="188">
        <v>8.1000000000000003E-2</v>
      </c>
      <c r="R289" s="188">
        <f>Q289*H289</f>
        <v>0.65448000000000006</v>
      </c>
      <c r="S289" s="188">
        <v>0</v>
      </c>
      <c r="T289" s="189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190" t="s">
        <v>206</v>
      </c>
      <c r="AT289" s="190" t="s">
        <v>495</v>
      </c>
      <c r="AU289" s="190" t="s">
        <v>85</v>
      </c>
      <c r="AY289" s="18" t="s">
        <v>160</v>
      </c>
      <c r="BE289" s="191">
        <f>IF(N289="základní",J289,0)</f>
        <v>0</v>
      </c>
      <c r="BF289" s="191">
        <f>IF(N289="snížená",J289,0)</f>
        <v>0</v>
      </c>
      <c r="BG289" s="191">
        <f>IF(N289="zákl. přenesená",J289,0)</f>
        <v>0</v>
      </c>
      <c r="BH289" s="191">
        <f>IF(N289="sníž. přenesená",J289,0)</f>
        <v>0</v>
      </c>
      <c r="BI289" s="191">
        <f>IF(N289="nulová",J289,0)</f>
        <v>0</v>
      </c>
      <c r="BJ289" s="18" t="s">
        <v>83</v>
      </c>
      <c r="BK289" s="191">
        <f>ROUND(I289*H289,2)</f>
        <v>0</v>
      </c>
      <c r="BL289" s="18" t="s">
        <v>183</v>
      </c>
      <c r="BM289" s="190" t="s">
        <v>619</v>
      </c>
    </row>
    <row r="290" spans="1:65" s="13" customFormat="1">
      <c r="B290" s="199"/>
      <c r="C290" s="200"/>
      <c r="D290" s="197" t="s">
        <v>212</v>
      </c>
      <c r="E290" s="200"/>
      <c r="F290" s="202" t="s">
        <v>620</v>
      </c>
      <c r="G290" s="200"/>
      <c r="H290" s="203">
        <v>8.08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212</v>
      </c>
      <c r="AU290" s="209" t="s">
        <v>85</v>
      </c>
      <c r="AV290" s="13" t="s">
        <v>85</v>
      </c>
      <c r="AW290" s="13" t="s">
        <v>4</v>
      </c>
      <c r="AX290" s="13" t="s">
        <v>83</v>
      </c>
      <c r="AY290" s="209" t="s">
        <v>160</v>
      </c>
    </row>
    <row r="291" spans="1:65" s="2" customFormat="1" ht="24.2" customHeight="1">
      <c r="A291" s="35"/>
      <c r="B291" s="36"/>
      <c r="C291" s="179" t="s">
        <v>621</v>
      </c>
      <c r="D291" s="179" t="s">
        <v>163</v>
      </c>
      <c r="E291" s="180" t="s">
        <v>622</v>
      </c>
      <c r="F291" s="181" t="s">
        <v>623</v>
      </c>
      <c r="G291" s="182" t="s">
        <v>339</v>
      </c>
      <c r="H291" s="183">
        <v>3.9750000000000001</v>
      </c>
      <c r="I291" s="184"/>
      <c r="J291" s="185">
        <f>ROUND(I291*H291,2)</f>
        <v>0</v>
      </c>
      <c r="K291" s="181" t="s">
        <v>167</v>
      </c>
      <c r="L291" s="40"/>
      <c r="M291" s="186" t="s">
        <v>19</v>
      </c>
      <c r="N291" s="187" t="s">
        <v>46</v>
      </c>
      <c r="O291" s="65"/>
      <c r="P291" s="188">
        <f>O291*H291</f>
        <v>0</v>
      </c>
      <c r="Q291" s="188">
        <v>0</v>
      </c>
      <c r="R291" s="188">
        <f>Q291*H291</f>
        <v>0</v>
      </c>
      <c r="S291" s="188">
        <v>0</v>
      </c>
      <c r="T291" s="18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190" t="s">
        <v>183</v>
      </c>
      <c r="AT291" s="190" t="s">
        <v>163</v>
      </c>
      <c r="AU291" s="190" t="s">
        <v>85</v>
      </c>
      <c r="AY291" s="18" t="s">
        <v>160</v>
      </c>
      <c r="BE291" s="191">
        <f>IF(N291="základní",J291,0)</f>
        <v>0</v>
      </c>
      <c r="BF291" s="191">
        <f>IF(N291="snížená",J291,0)</f>
        <v>0</v>
      </c>
      <c r="BG291" s="191">
        <f>IF(N291="zákl. přenesená",J291,0)</f>
        <v>0</v>
      </c>
      <c r="BH291" s="191">
        <f>IF(N291="sníž. přenesená",J291,0)</f>
        <v>0</v>
      </c>
      <c r="BI291" s="191">
        <f>IF(N291="nulová",J291,0)</f>
        <v>0</v>
      </c>
      <c r="BJ291" s="18" t="s">
        <v>83</v>
      </c>
      <c r="BK291" s="191">
        <f>ROUND(I291*H291,2)</f>
        <v>0</v>
      </c>
      <c r="BL291" s="18" t="s">
        <v>183</v>
      </c>
      <c r="BM291" s="190" t="s">
        <v>624</v>
      </c>
    </row>
    <row r="292" spans="1:65" s="2" customFormat="1">
      <c r="A292" s="35"/>
      <c r="B292" s="36"/>
      <c r="C292" s="37"/>
      <c r="D292" s="192" t="s">
        <v>170</v>
      </c>
      <c r="E292" s="37"/>
      <c r="F292" s="193" t="s">
        <v>625</v>
      </c>
      <c r="G292" s="37"/>
      <c r="H292" s="37"/>
      <c r="I292" s="194"/>
      <c r="J292" s="37"/>
      <c r="K292" s="37"/>
      <c r="L292" s="40"/>
      <c r="M292" s="195"/>
      <c r="N292" s="196"/>
      <c r="O292" s="65"/>
      <c r="P292" s="65"/>
      <c r="Q292" s="65"/>
      <c r="R292" s="65"/>
      <c r="S292" s="65"/>
      <c r="T292" s="66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T292" s="18" t="s">
        <v>170</v>
      </c>
      <c r="AU292" s="18" t="s">
        <v>85</v>
      </c>
    </row>
    <row r="293" spans="1:65" s="13" customFormat="1">
      <c r="B293" s="199"/>
      <c r="C293" s="200"/>
      <c r="D293" s="197" t="s">
        <v>212</v>
      </c>
      <c r="E293" s="201" t="s">
        <v>19</v>
      </c>
      <c r="F293" s="202" t="s">
        <v>626</v>
      </c>
      <c r="G293" s="200"/>
      <c r="H293" s="203">
        <v>3.9750000000000001</v>
      </c>
      <c r="I293" s="204"/>
      <c r="J293" s="200"/>
      <c r="K293" s="200"/>
      <c r="L293" s="205"/>
      <c r="M293" s="206"/>
      <c r="N293" s="207"/>
      <c r="O293" s="207"/>
      <c r="P293" s="207"/>
      <c r="Q293" s="207"/>
      <c r="R293" s="207"/>
      <c r="S293" s="207"/>
      <c r="T293" s="208"/>
      <c r="AT293" s="209" t="s">
        <v>212</v>
      </c>
      <c r="AU293" s="209" t="s">
        <v>85</v>
      </c>
      <c r="AV293" s="13" t="s">
        <v>85</v>
      </c>
      <c r="AW293" s="13" t="s">
        <v>36</v>
      </c>
      <c r="AX293" s="13" t="s">
        <v>83</v>
      </c>
      <c r="AY293" s="209" t="s">
        <v>160</v>
      </c>
    </row>
    <row r="294" spans="1:65" s="2" customFormat="1" ht="24.2" customHeight="1">
      <c r="A294" s="35"/>
      <c r="B294" s="36"/>
      <c r="C294" s="179" t="s">
        <v>627</v>
      </c>
      <c r="D294" s="179" t="s">
        <v>163</v>
      </c>
      <c r="E294" s="180" t="s">
        <v>628</v>
      </c>
      <c r="F294" s="181" t="s">
        <v>629</v>
      </c>
      <c r="G294" s="182" t="s">
        <v>258</v>
      </c>
      <c r="H294" s="183">
        <v>10.199999999999999</v>
      </c>
      <c r="I294" s="184"/>
      <c r="J294" s="185">
        <f>ROUND(I294*H294,2)</f>
        <v>0</v>
      </c>
      <c r="K294" s="181" t="s">
        <v>167</v>
      </c>
      <c r="L294" s="40"/>
      <c r="M294" s="186" t="s">
        <v>19</v>
      </c>
      <c r="N294" s="187" t="s">
        <v>46</v>
      </c>
      <c r="O294" s="65"/>
      <c r="P294" s="188">
        <f>O294*H294</f>
        <v>0</v>
      </c>
      <c r="Q294" s="188">
        <v>7.8799999999999999E-3</v>
      </c>
      <c r="R294" s="188">
        <f>Q294*H294</f>
        <v>8.0375999999999989E-2</v>
      </c>
      <c r="S294" s="188">
        <v>0</v>
      </c>
      <c r="T294" s="189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190" t="s">
        <v>183</v>
      </c>
      <c r="AT294" s="190" t="s">
        <v>163</v>
      </c>
      <c r="AU294" s="190" t="s">
        <v>85</v>
      </c>
      <c r="AY294" s="18" t="s">
        <v>160</v>
      </c>
      <c r="BE294" s="191">
        <f>IF(N294="základní",J294,0)</f>
        <v>0</v>
      </c>
      <c r="BF294" s="191">
        <f>IF(N294="snížená",J294,0)</f>
        <v>0</v>
      </c>
      <c r="BG294" s="191">
        <f>IF(N294="zákl. přenesená",J294,0)</f>
        <v>0</v>
      </c>
      <c r="BH294" s="191">
        <f>IF(N294="sníž. přenesená",J294,0)</f>
        <v>0</v>
      </c>
      <c r="BI294" s="191">
        <f>IF(N294="nulová",J294,0)</f>
        <v>0</v>
      </c>
      <c r="BJ294" s="18" t="s">
        <v>83</v>
      </c>
      <c r="BK294" s="191">
        <f>ROUND(I294*H294,2)</f>
        <v>0</v>
      </c>
      <c r="BL294" s="18" t="s">
        <v>183</v>
      </c>
      <c r="BM294" s="190" t="s">
        <v>630</v>
      </c>
    </row>
    <row r="295" spans="1:65" s="2" customFormat="1">
      <c r="A295" s="35"/>
      <c r="B295" s="36"/>
      <c r="C295" s="37"/>
      <c r="D295" s="192" t="s">
        <v>170</v>
      </c>
      <c r="E295" s="37"/>
      <c r="F295" s="193" t="s">
        <v>631</v>
      </c>
      <c r="G295" s="37"/>
      <c r="H295" s="37"/>
      <c r="I295" s="194"/>
      <c r="J295" s="37"/>
      <c r="K295" s="37"/>
      <c r="L295" s="40"/>
      <c r="M295" s="195"/>
      <c r="N295" s="196"/>
      <c r="O295" s="65"/>
      <c r="P295" s="65"/>
      <c r="Q295" s="65"/>
      <c r="R295" s="65"/>
      <c r="S295" s="65"/>
      <c r="T295" s="66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8" t="s">
        <v>170</v>
      </c>
      <c r="AU295" s="18" t="s">
        <v>85</v>
      </c>
    </row>
    <row r="296" spans="1:65" s="13" customFormat="1">
      <c r="B296" s="199"/>
      <c r="C296" s="200"/>
      <c r="D296" s="197" t="s">
        <v>212</v>
      </c>
      <c r="E296" s="201" t="s">
        <v>19</v>
      </c>
      <c r="F296" s="202" t="s">
        <v>632</v>
      </c>
      <c r="G296" s="200"/>
      <c r="H296" s="203">
        <v>10.199999999999999</v>
      </c>
      <c r="I296" s="204"/>
      <c r="J296" s="200"/>
      <c r="K296" s="200"/>
      <c r="L296" s="205"/>
      <c r="M296" s="206"/>
      <c r="N296" s="207"/>
      <c r="O296" s="207"/>
      <c r="P296" s="207"/>
      <c r="Q296" s="207"/>
      <c r="R296" s="207"/>
      <c r="S296" s="207"/>
      <c r="T296" s="208"/>
      <c r="AT296" s="209" t="s">
        <v>212</v>
      </c>
      <c r="AU296" s="209" t="s">
        <v>85</v>
      </c>
      <c r="AV296" s="13" t="s">
        <v>85</v>
      </c>
      <c r="AW296" s="13" t="s">
        <v>36</v>
      </c>
      <c r="AX296" s="13" t="s">
        <v>83</v>
      </c>
      <c r="AY296" s="209" t="s">
        <v>160</v>
      </c>
    </row>
    <row r="297" spans="1:65" s="2" customFormat="1" ht="24.2" customHeight="1">
      <c r="A297" s="35"/>
      <c r="B297" s="36"/>
      <c r="C297" s="179" t="s">
        <v>633</v>
      </c>
      <c r="D297" s="179" t="s">
        <v>163</v>
      </c>
      <c r="E297" s="180" t="s">
        <v>634</v>
      </c>
      <c r="F297" s="181" t="s">
        <v>635</v>
      </c>
      <c r="G297" s="182" t="s">
        <v>258</v>
      </c>
      <c r="H297" s="183">
        <v>10.199999999999999</v>
      </c>
      <c r="I297" s="184"/>
      <c r="J297" s="185">
        <f>ROUND(I297*H297,2)</f>
        <v>0</v>
      </c>
      <c r="K297" s="181" t="s">
        <v>167</v>
      </c>
      <c r="L297" s="40"/>
      <c r="M297" s="186" t="s">
        <v>19</v>
      </c>
      <c r="N297" s="187" t="s">
        <v>46</v>
      </c>
      <c r="O297" s="65"/>
      <c r="P297" s="188">
        <f>O297*H297</f>
        <v>0</v>
      </c>
      <c r="Q297" s="188">
        <v>0</v>
      </c>
      <c r="R297" s="188">
        <f>Q297*H297</f>
        <v>0</v>
      </c>
      <c r="S297" s="188">
        <v>0</v>
      </c>
      <c r="T297" s="18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190" t="s">
        <v>183</v>
      </c>
      <c r="AT297" s="190" t="s">
        <v>163</v>
      </c>
      <c r="AU297" s="190" t="s">
        <v>85</v>
      </c>
      <c r="AY297" s="18" t="s">
        <v>160</v>
      </c>
      <c r="BE297" s="191">
        <f>IF(N297="základní",J297,0)</f>
        <v>0</v>
      </c>
      <c r="BF297" s="191">
        <f>IF(N297="snížená",J297,0)</f>
        <v>0</v>
      </c>
      <c r="BG297" s="191">
        <f>IF(N297="zákl. přenesená",J297,0)</f>
        <v>0</v>
      </c>
      <c r="BH297" s="191">
        <f>IF(N297="sníž. přenesená",J297,0)</f>
        <v>0</v>
      </c>
      <c r="BI297" s="191">
        <f>IF(N297="nulová",J297,0)</f>
        <v>0</v>
      </c>
      <c r="BJ297" s="18" t="s">
        <v>83</v>
      </c>
      <c r="BK297" s="191">
        <f>ROUND(I297*H297,2)</f>
        <v>0</v>
      </c>
      <c r="BL297" s="18" t="s">
        <v>183</v>
      </c>
      <c r="BM297" s="190" t="s">
        <v>636</v>
      </c>
    </row>
    <row r="298" spans="1:65" s="2" customFormat="1">
      <c r="A298" s="35"/>
      <c r="B298" s="36"/>
      <c r="C298" s="37"/>
      <c r="D298" s="192" t="s">
        <v>170</v>
      </c>
      <c r="E298" s="37"/>
      <c r="F298" s="193" t="s">
        <v>637</v>
      </c>
      <c r="G298" s="37"/>
      <c r="H298" s="37"/>
      <c r="I298" s="194"/>
      <c r="J298" s="37"/>
      <c r="K298" s="37"/>
      <c r="L298" s="40"/>
      <c r="M298" s="195"/>
      <c r="N298" s="196"/>
      <c r="O298" s="65"/>
      <c r="P298" s="65"/>
      <c r="Q298" s="65"/>
      <c r="R298" s="65"/>
      <c r="S298" s="65"/>
      <c r="T298" s="66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T298" s="18" t="s">
        <v>170</v>
      </c>
      <c r="AU298" s="18" t="s">
        <v>85</v>
      </c>
    </row>
    <row r="299" spans="1:65" s="2" customFormat="1" ht="16.5" customHeight="1">
      <c r="A299" s="35"/>
      <c r="B299" s="36"/>
      <c r="C299" s="179" t="s">
        <v>638</v>
      </c>
      <c r="D299" s="179" t="s">
        <v>163</v>
      </c>
      <c r="E299" s="180" t="s">
        <v>639</v>
      </c>
      <c r="F299" s="181" t="s">
        <v>640</v>
      </c>
      <c r="G299" s="182" t="s">
        <v>483</v>
      </c>
      <c r="H299" s="183">
        <v>5.8999999999999997E-2</v>
      </c>
      <c r="I299" s="184"/>
      <c r="J299" s="185">
        <f>ROUND(I299*H299,2)</f>
        <v>0</v>
      </c>
      <c r="K299" s="181" t="s">
        <v>167</v>
      </c>
      <c r="L299" s="40"/>
      <c r="M299" s="186" t="s">
        <v>19</v>
      </c>
      <c r="N299" s="187" t="s">
        <v>46</v>
      </c>
      <c r="O299" s="65"/>
      <c r="P299" s="188">
        <f>O299*H299</f>
        <v>0</v>
      </c>
      <c r="Q299" s="188">
        <v>1.06277</v>
      </c>
      <c r="R299" s="188">
        <f>Q299*H299</f>
        <v>6.2703429999999991E-2</v>
      </c>
      <c r="S299" s="188">
        <v>0</v>
      </c>
      <c r="T299" s="189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190" t="s">
        <v>183</v>
      </c>
      <c r="AT299" s="190" t="s">
        <v>163</v>
      </c>
      <c r="AU299" s="190" t="s">
        <v>85</v>
      </c>
      <c r="AY299" s="18" t="s">
        <v>160</v>
      </c>
      <c r="BE299" s="191">
        <f>IF(N299="základní",J299,0)</f>
        <v>0</v>
      </c>
      <c r="BF299" s="191">
        <f>IF(N299="snížená",J299,0)</f>
        <v>0</v>
      </c>
      <c r="BG299" s="191">
        <f>IF(N299="zákl. přenesená",J299,0)</f>
        <v>0</v>
      </c>
      <c r="BH299" s="191">
        <f>IF(N299="sníž. přenesená",J299,0)</f>
        <v>0</v>
      </c>
      <c r="BI299" s="191">
        <f>IF(N299="nulová",J299,0)</f>
        <v>0</v>
      </c>
      <c r="BJ299" s="18" t="s">
        <v>83</v>
      </c>
      <c r="BK299" s="191">
        <f>ROUND(I299*H299,2)</f>
        <v>0</v>
      </c>
      <c r="BL299" s="18" t="s">
        <v>183</v>
      </c>
      <c r="BM299" s="190" t="s">
        <v>641</v>
      </c>
    </row>
    <row r="300" spans="1:65" s="2" customFormat="1">
      <c r="A300" s="35"/>
      <c r="B300" s="36"/>
      <c r="C300" s="37"/>
      <c r="D300" s="192" t="s">
        <v>170</v>
      </c>
      <c r="E300" s="37"/>
      <c r="F300" s="193" t="s">
        <v>642</v>
      </c>
      <c r="G300" s="37"/>
      <c r="H300" s="37"/>
      <c r="I300" s="194"/>
      <c r="J300" s="37"/>
      <c r="K300" s="37"/>
      <c r="L300" s="40"/>
      <c r="M300" s="195"/>
      <c r="N300" s="196"/>
      <c r="O300" s="65"/>
      <c r="P300" s="65"/>
      <c r="Q300" s="65"/>
      <c r="R300" s="65"/>
      <c r="S300" s="65"/>
      <c r="T300" s="66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T300" s="18" t="s">
        <v>170</v>
      </c>
      <c r="AU300" s="18" t="s">
        <v>85</v>
      </c>
    </row>
    <row r="301" spans="1:65" s="13" customFormat="1">
      <c r="B301" s="199"/>
      <c r="C301" s="200"/>
      <c r="D301" s="197" t="s">
        <v>212</v>
      </c>
      <c r="E301" s="201" t="s">
        <v>19</v>
      </c>
      <c r="F301" s="202" t="s">
        <v>643</v>
      </c>
      <c r="G301" s="200"/>
      <c r="H301" s="203">
        <v>5.6000000000000001E-2</v>
      </c>
      <c r="I301" s="204"/>
      <c r="J301" s="200"/>
      <c r="K301" s="200"/>
      <c r="L301" s="205"/>
      <c r="M301" s="206"/>
      <c r="N301" s="207"/>
      <c r="O301" s="207"/>
      <c r="P301" s="207"/>
      <c r="Q301" s="207"/>
      <c r="R301" s="207"/>
      <c r="S301" s="207"/>
      <c r="T301" s="208"/>
      <c r="AT301" s="209" t="s">
        <v>212</v>
      </c>
      <c r="AU301" s="209" t="s">
        <v>85</v>
      </c>
      <c r="AV301" s="13" t="s">
        <v>85</v>
      </c>
      <c r="AW301" s="13" t="s">
        <v>36</v>
      </c>
      <c r="AX301" s="13" t="s">
        <v>83</v>
      </c>
      <c r="AY301" s="209" t="s">
        <v>160</v>
      </c>
    </row>
    <row r="302" spans="1:65" s="13" customFormat="1">
      <c r="B302" s="199"/>
      <c r="C302" s="200"/>
      <c r="D302" s="197" t="s">
        <v>212</v>
      </c>
      <c r="E302" s="200"/>
      <c r="F302" s="202" t="s">
        <v>644</v>
      </c>
      <c r="G302" s="200"/>
      <c r="H302" s="203">
        <v>5.8999999999999997E-2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212</v>
      </c>
      <c r="AU302" s="209" t="s">
        <v>85</v>
      </c>
      <c r="AV302" s="13" t="s">
        <v>85</v>
      </c>
      <c r="AW302" s="13" t="s">
        <v>4</v>
      </c>
      <c r="AX302" s="13" t="s">
        <v>83</v>
      </c>
      <c r="AY302" s="209" t="s">
        <v>160</v>
      </c>
    </row>
    <row r="303" spans="1:65" s="12" customFormat="1" ht="22.9" customHeight="1">
      <c r="B303" s="163"/>
      <c r="C303" s="164"/>
      <c r="D303" s="165" t="s">
        <v>74</v>
      </c>
      <c r="E303" s="177" t="s">
        <v>159</v>
      </c>
      <c r="F303" s="177" t="s">
        <v>645</v>
      </c>
      <c r="G303" s="164"/>
      <c r="H303" s="164"/>
      <c r="I303" s="167"/>
      <c r="J303" s="178">
        <f>BK303</f>
        <v>0</v>
      </c>
      <c r="K303" s="164"/>
      <c r="L303" s="169"/>
      <c r="M303" s="170"/>
      <c r="N303" s="171"/>
      <c r="O303" s="171"/>
      <c r="P303" s="172">
        <f>SUM(P304:P318)</f>
        <v>0</v>
      </c>
      <c r="Q303" s="171"/>
      <c r="R303" s="172">
        <f>SUM(R304:R318)</f>
        <v>26.281169199999997</v>
      </c>
      <c r="S303" s="171"/>
      <c r="T303" s="173">
        <f>SUM(T304:T318)</f>
        <v>0</v>
      </c>
      <c r="AR303" s="174" t="s">
        <v>83</v>
      </c>
      <c r="AT303" s="175" t="s">
        <v>74</v>
      </c>
      <c r="AU303" s="175" t="s">
        <v>83</v>
      </c>
      <c r="AY303" s="174" t="s">
        <v>160</v>
      </c>
      <c r="BK303" s="176">
        <f>SUM(BK304:BK318)</f>
        <v>0</v>
      </c>
    </row>
    <row r="304" spans="1:65" s="2" customFormat="1" ht="21.75" customHeight="1">
      <c r="A304" s="35"/>
      <c r="B304" s="36"/>
      <c r="C304" s="179" t="s">
        <v>646</v>
      </c>
      <c r="D304" s="179" t="s">
        <v>163</v>
      </c>
      <c r="E304" s="180" t="s">
        <v>647</v>
      </c>
      <c r="F304" s="181" t="s">
        <v>648</v>
      </c>
      <c r="G304" s="182" t="s">
        <v>258</v>
      </c>
      <c r="H304" s="183">
        <v>911.7</v>
      </c>
      <c r="I304" s="184"/>
      <c r="J304" s="185">
        <f>ROUND(I304*H304,2)</f>
        <v>0</v>
      </c>
      <c r="K304" s="181" t="s">
        <v>167</v>
      </c>
      <c r="L304" s="40"/>
      <c r="M304" s="186" t="s">
        <v>19</v>
      </c>
      <c r="N304" s="187" t="s">
        <v>46</v>
      </c>
      <c r="O304" s="65"/>
      <c r="P304" s="188">
        <f>O304*H304</f>
        <v>0</v>
      </c>
      <c r="Q304" s="188">
        <v>0</v>
      </c>
      <c r="R304" s="188">
        <f>Q304*H304</f>
        <v>0</v>
      </c>
      <c r="S304" s="188">
        <v>0</v>
      </c>
      <c r="T304" s="189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190" t="s">
        <v>183</v>
      </c>
      <c r="AT304" s="190" t="s">
        <v>163</v>
      </c>
      <c r="AU304" s="190" t="s">
        <v>85</v>
      </c>
      <c r="AY304" s="18" t="s">
        <v>160</v>
      </c>
      <c r="BE304" s="191">
        <f>IF(N304="základní",J304,0)</f>
        <v>0</v>
      </c>
      <c r="BF304" s="191">
        <f>IF(N304="snížená",J304,0)</f>
        <v>0</v>
      </c>
      <c r="BG304" s="191">
        <f>IF(N304="zákl. přenesená",J304,0)</f>
        <v>0</v>
      </c>
      <c r="BH304" s="191">
        <f>IF(N304="sníž. přenesená",J304,0)</f>
        <v>0</v>
      </c>
      <c r="BI304" s="191">
        <f>IF(N304="nulová",J304,0)</f>
        <v>0</v>
      </c>
      <c r="BJ304" s="18" t="s">
        <v>83</v>
      </c>
      <c r="BK304" s="191">
        <f>ROUND(I304*H304,2)</f>
        <v>0</v>
      </c>
      <c r="BL304" s="18" t="s">
        <v>183</v>
      </c>
      <c r="BM304" s="190" t="s">
        <v>649</v>
      </c>
    </row>
    <row r="305" spans="1:65" s="2" customFormat="1">
      <c r="A305" s="35"/>
      <c r="B305" s="36"/>
      <c r="C305" s="37"/>
      <c r="D305" s="192" t="s">
        <v>170</v>
      </c>
      <c r="E305" s="37"/>
      <c r="F305" s="193" t="s">
        <v>650</v>
      </c>
      <c r="G305" s="37"/>
      <c r="H305" s="37"/>
      <c r="I305" s="194"/>
      <c r="J305" s="37"/>
      <c r="K305" s="37"/>
      <c r="L305" s="40"/>
      <c r="M305" s="195"/>
      <c r="N305" s="196"/>
      <c r="O305" s="65"/>
      <c r="P305" s="65"/>
      <c r="Q305" s="65"/>
      <c r="R305" s="65"/>
      <c r="S305" s="65"/>
      <c r="T305" s="66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8" t="s">
        <v>170</v>
      </c>
      <c r="AU305" s="18" t="s">
        <v>85</v>
      </c>
    </row>
    <row r="306" spans="1:65" s="13" customFormat="1">
      <c r="B306" s="199"/>
      <c r="C306" s="200"/>
      <c r="D306" s="197" t="s">
        <v>212</v>
      </c>
      <c r="E306" s="201" t="s">
        <v>19</v>
      </c>
      <c r="F306" s="202" t="s">
        <v>651</v>
      </c>
      <c r="G306" s="200"/>
      <c r="H306" s="203">
        <v>860.8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212</v>
      </c>
      <c r="AU306" s="209" t="s">
        <v>85</v>
      </c>
      <c r="AV306" s="13" t="s">
        <v>85</v>
      </c>
      <c r="AW306" s="13" t="s">
        <v>36</v>
      </c>
      <c r="AX306" s="13" t="s">
        <v>75</v>
      </c>
      <c r="AY306" s="209" t="s">
        <v>160</v>
      </c>
    </row>
    <row r="307" spans="1:65" s="13" customFormat="1">
      <c r="B307" s="199"/>
      <c r="C307" s="200"/>
      <c r="D307" s="197" t="s">
        <v>212</v>
      </c>
      <c r="E307" s="201" t="s">
        <v>19</v>
      </c>
      <c r="F307" s="202" t="s">
        <v>652</v>
      </c>
      <c r="G307" s="200"/>
      <c r="H307" s="203">
        <v>50.9</v>
      </c>
      <c r="I307" s="204"/>
      <c r="J307" s="200"/>
      <c r="K307" s="200"/>
      <c r="L307" s="205"/>
      <c r="M307" s="206"/>
      <c r="N307" s="207"/>
      <c r="O307" s="207"/>
      <c r="P307" s="207"/>
      <c r="Q307" s="207"/>
      <c r="R307" s="207"/>
      <c r="S307" s="207"/>
      <c r="T307" s="208"/>
      <c r="AT307" s="209" t="s">
        <v>212</v>
      </c>
      <c r="AU307" s="209" t="s">
        <v>85</v>
      </c>
      <c r="AV307" s="13" t="s">
        <v>85</v>
      </c>
      <c r="AW307" s="13" t="s">
        <v>36</v>
      </c>
      <c r="AX307" s="13" t="s">
        <v>75</v>
      </c>
      <c r="AY307" s="209" t="s">
        <v>160</v>
      </c>
    </row>
    <row r="308" spans="1:65" s="14" customFormat="1">
      <c r="B308" s="214"/>
      <c r="C308" s="215"/>
      <c r="D308" s="197" t="s">
        <v>212</v>
      </c>
      <c r="E308" s="216" t="s">
        <v>19</v>
      </c>
      <c r="F308" s="217" t="s">
        <v>282</v>
      </c>
      <c r="G308" s="215"/>
      <c r="H308" s="218">
        <v>911.69999999999993</v>
      </c>
      <c r="I308" s="219"/>
      <c r="J308" s="215"/>
      <c r="K308" s="215"/>
      <c r="L308" s="220"/>
      <c r="M308" s="221"/>
      <c r="N308" s="222"/>
      <c r="O308" s="222"/>
      <c r="P308" s="222"/>
      <c r="Q308" s="222"/>
      <c r="R308" s="222"/>
      <c r="S308" s="222"/>
      <c r="T308" s="223"/>
      <c r="AT308" s="224" t="s">
        <v>212</v>
      </c>
      <c r="AU308" s="224" t="s">
        <v>85</v>
      </c>
      <c r="AV308" s="14" t="s">
        <v>183</v>
      </c>
      <c r="AW308" s="14" t="s">
        <v>36</v>
      </c>
      <c r="AX308" s="14" t="s">
        <v>83</v>
      </c>
      <c r="AY308" s="224" t="s">
        <v>160</v>
      </c>
    </row>
    <row r="309" spans="1:65" s="2" customFormat="1" ht="21.75" customHeight="1">
      <c r="A309" s="35"/>
      <c r="B309" s="36"/>
      <c r="C309" s="179" t="s">
        <v>653</v>
      </c>
      <c r="D309" s="179" t="s">
        <v>163</v>
      </c>
      <c r="E309" s="180" t="s">
        <v>654</v>
      </c>
      <c r="F309" s="181" t="s">
        <v>655</v>
      </c>
      <c r="G309" s="182" t="s">
        <v>258</v>
      </c>
      <c r="H309" s="183">
        <v>79.3</v>
      </c>
      <c r="I309" s="184"/>
      <c r="J309" s="185">
        <f>ROUND(I309*H309,2)</f>
        <v>0</v>
      </c>
      <c r="K309" s="181" t="s">
        <v>167</v>
      </c>
      <c r="L309" s="40"/>
      <c r="M309" s="186" t="s">
        <v>19</v>
      </c>
      <c r="N309" s="187" t="s">
        <v>46</v>
      </c>
      <c r="O309" s="65"/>
      <c r="P309" s="188">
        <f>O309*H309</f>
        <v>0</v>
      </c>
      <c r="Q309" s="188">
        <v>0</v>
      </c>
      <c r="R309" s="188">
        <f>Q309*H309</f>
        <v>0</v>
      </c>
      <c r="S309" s="188">
        <v>0</v>
      </c>
      <c r="T309" s="189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190" t="s">
        <v>183</v>
      </c>
      <c r="AT309" s="190" t="s">
        <v>163</v>
      </c>
      <c r="AU309" s="190" t="s">
        <v>85</v>
      </c>
      <c r="AY309" s="18" t="s">
        <v>160</v>
      </c>
      <c r="BE309" s="191">
        <f>IF(N309="základní",J309,0)</f>
        <v>0</v>
      </c>
      <c r="BF309" s="191">
        <f>IF(N309="snížená",J309,0)</f>
        <v>0</v>
      </c>
      <c r="BG309" s="191">
        <f>IF(N309="zákl. přenesená",J309,0)</f>
        <v>0</v>
      </c>
      <c r="BH309" s="191">
        <f>IF(N309="sníž. přenesená",J309,0)</f>
        <v>0</v>
      </c>
      <c r="BI309" s="191">
        <f>IF(N309="nulová",J309,0)</f>
        <v>0</v>
      </c>
      <c r="BJ309" s="18" t="s">
        <v>83</v>
      </c>
      <c r="BK309" s="191">
        <f>ROUND(I309*H309,2)</f>
        <v>0</v>
      </c>
      <c r="BL309" s="18" t="s">
        <v>183</v>
      </c>
      <c r="BM309" s="190" t="s">
        <v>656</v>
      </c>
    </row>
    <row r="310" spans="1:65" s="2" customFormat="1">
      <c r="A310" s="35"/>
      <c r="B310" s="36"/>
      <c r="C310" s="37"/>
      <c r="D310" s="192" t="s">
        <v>170</v>
      </c>
      <c r="E310" s="37"/>
      <c r="F310" s="193" t="s">
        <v>657</v>
      </c>
      <c r="G310" s="37"/>
      <c r="H310" s="37"/>
      <c r="I310" s="194"/>
      <c r="J310" s="37"/>
      <c r="K310" s="37"/>
      <c r="L310" s="40"/>
      <c r="M310" s="195"/>
      <c r="N310" s="196"/>
      <c r="O310" s="65"/>
      <c r="P310" s="65"/>
      <c r="Q310" s="65"/>
      <c r="R310" s="65"/>
      <c r="S310" s="65"/>
      <c r="T310" s="66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T310" s="18" t="s">
        <v>170</v>
      </c>
      <c r="AU310" s="18" t="s">
        <v>85</v>
      </c>
    </row>
    <row r="311" spans="1:65" s="2" customFormat="1" ht="24.2" customHeight="1">
      <c r="A311" s="35"/>
      <c r="B311" s="36"/>
      <c r="C311" s="179" t="s">
        <v>658</v>
      </c>
      <c r="D311" s="179" t="s">
        <v>163</v>
      </c>
      <c r="E311" s="180" t="s">
        <v>659</v>
      </c>
      <c r="F311" s="181" t="s">
        <v>660</v>
      </c>
      <c r="G311" s="182" t="s">
        <v>258</v>
      </c>
      <c r="H311" s="183">
        <v>430.4</v>
      </c>
      <c r="I311" s="184"/>
      <c r="J311" s="185">
        <f>ROUND(I311*H311,2)</f>
        <v>0</v>
      </c>
      <c r="K311" s="181" t="s">
        <v>167</v>
      </c>
      <c r="L311" s="40"/>
      <c r="M311" s="186" t="s">
        <v>19</v>
      </c>
      <c r="N311" s="187" t="s">
        <v>46</v>
      </c>
      <c r="O311" s="65"/>
      <c r="P311" s="188">
        <f>O311*H311</f>
        <v>0</v>
      </c>
      <c r="Q311" s="188">
        <v>0</v>
      </c>
      <c r="R311" s="188">
        <f>Q311*H311</f>
        <v>0</v>
      </c>
      <c r="S311" s="188">
        <v>0</v>
      </c>
      <c r="T311" s="189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190" t="s">
        <v>183</v>
      </c>
      <c r="AT311" s="190" t="s">
        <v>163</v>
      </c>
      <c r="AU311" s="190" t="s">
        <v>85</v>
      </c>
      <c r="AY311" s="18" t="s">
        <v>160</v>
      </c>
      <c r="BE311" s="191">
        <f>IF(N311="základní",J311,0)</f>
        <v>0</v>
      </c>
      <c r="BF311" s="191">
        <f>IF(N311="snížená",J311,0)</f>
        <v>0</v>
      </c>
      <c r="BG311" s="191">
        <f>IF(N311="zákl. přenesená",J311,0)</f>
        <v>0</v>
      </c>
      <c r="BH311" s="191">
        <f>IF(N311="sníž. přenesená",J311,0)</f>
        <v>0</v>
      </c>
      <c r="BI311" s="191">
        <f>IF(N311="nulová",J311,0)</f>
        <v>0</v>
      </c>
      <c r="BJ311" s="18" t="s">
        <v>83</v>
      </c>
      <c r="BK311" s="191">
        <f>ROUND(I311*H311,2)</f>
        <v>0</v>
      </c>
      <c r="BL311" s="18" t="s">
        <v>183</v>
      </c>
      <c r="BM311" s="190" t="s">
        <v>661</v>
      </c>
    </row>
    <row r="312" spans="1:65" s="2" customFormat="1">
      <c r="A312" s="35"/>
      <c r="B312" s="36"/>
      <c r="C312" s="37"/>
      <c r="D312" s="192" t="s">
        <v>170</v>
      </c>
      <c r="E312" s="37"/>
      <c r="F312" s="193" t="s">
        <v>662</v>
      </c>
      <c r="G312" s="37"/>
      <c r="H312" s="37"/>
      <c r="I312" s="194"/>
      <c r="J312" s="37"/>
      <c r="K312" s="37"/>
      <c r="L312" s="40"/>
      <c r="M312" s="195"/>
      <c r="N312" s="196"/>
      <c r="O312" s="65"/>
      <c r="P312" s="65"/>
      <c r="Q312" s="65"/>
      <c r="R312" s="65"/>
      <c r="S312" s="65"/>
      <c r="T312" s="66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T312" s="18" t="s">
        <v>170</v>
      </c>
      <c r="AU312" s="18" t="s">
        <v>85</v>
      </c>
    </row>
    <row r="313" spans="1:65" s="2" customFormat="1" ht="16.5" customHeight="1">
      <c r="A313" s="35"/>
      <c r="B313" s="36"/>
      <c r="C313" s="179" t="s">
        <v>663</v>
      </c>
      <c r="D313" s="179" t="s">
        <v>163</v>
      </c>
      <c r="E313" s="180" t="s">
        <v>664</v>
      </c>
      <c r="F313" s="181" t="s">
        <v>665</v>
      </c>
      <c r="G313" s="182" t="s">
        <v>258</v>
      </c>
      <c r="H313" s="183">
        <v>430.4</v>
      </c>
      <c r="I313" s="184"/>
      <c r="J313" s="185">
        <f>ROUND(I313*H313,2)</f>
        <v>0</v>
      </c>
      <c r="K313" s="181" t="s">
        <v>167</v>
      </c>
      <c r="L313" s="40"/>
      <c r="M313" s="186" t="s">
        <v>19</v>
      </c>
      <c r="N313" s="187" t="s">
        <v>46</v>
      </c>
      <c r="O313" s="65"/>
      <c r="P313" s="188">
        <f>O313*H313</f>
        <v>0</v>
      </c>
      <c r="Q313" s="188">
        <v>0</v>
      </c>
      <c r="R313" s="188">
        <f>Q313*H313</f>
        <v>0</v>
      </c>
      <c r="S313" s="188">
        <v>0</v>
      </c>
      <c r="T313" s="189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190" t="s">
        <v>183</v>
      </c>
      <c r="AT313" s="190" t="s">
        <v>163</v>
      </c>
      <c r="AU313" s="190" t="s">
        <v>85</v>
      </c>
      <c r="AY313" s="18" t="s">
        <v>160</v>
      </c>
      <c r="BE313" s="191">
        <f>IF(N313="základní",J313,0)</f>
        <v>0</v>
      </c>
      <c r="BF313" s="191">
        <f>IF(N313="snížená",J313,0)</f>
        <v>0</v>
      </c>
      <c r="BG313" s="191">
        <f>IF(N313="zákl. přenesená",J313,0)</f>
        <v>0</v>
      </c>
      <c r="BH313" s="191">
        <f>IF(N313="sníž. přenesená",J313,0)</f>
        <v>0</v>
      </c>
      <c r="BI313" s="191">
        <f>IF(N313="nulová",J313,0)</f>
        <v>0</v>
      </c>
      <c r="BJ313" s="18" t="s">
        <v>83</v>
      </c>
      <c r="BK313" s="191">
        <f>ROUND(I313*H313,2)</f>
        <v>0</v>
      </c>
      <c r="BL313" s="18" t="s">
        <v>183</v>
      </c>
      <c r="BM313" s="190" t="s">
        <v>666</v>
      </c>
    </row>
    <row r="314" spans="1:65" s="2" customFormat="1">
      <c r="A314" s="35"/>
      <c r="B314" s="36"/>
      <c r="C314" s="37"/>
      <c r="D314" s="192" t="s">
        <v>170</v>
      </c>
      <c r="E314" s="37"/>
      <c r="F314" s="193" t="s">
        <v>667</v>
      </c>
      <c r="G314" s="37"/>
      <c r="H314" s="37"/>
      <c r="I314" s="194"/>
      <c r="J314" s="37"/>
      <c r="K314" s="37"/>
      <c r="L314" s="40"/>
      <c r="M314" s="195"/>
      <c r="N314" s="196"/>
      <c r="O314" s="65"/>
      <c r="P314" s="65"/>
      <c r="Q314" s="65"/>
      <c r="R314" s="65"/>
      <c r="S314" s="65"/>
      <c r="T314" s="66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T314" s="18" t="s">
        <v>170</v>
      </c>
      <c r="AU314" s="18" t="s">
        <v>85</v>
      </c>
    </row>
    <row r="315" spans="1:65" s="2" customFormat="1" ht="37.9" customHeight="1">
      <c r="A315" s="35"/>
      <c r="B315" s="36"/>
      <c r="C315" s="179" t="s">
        <v>668</v>
      </c>
      <c r="D315" s="179" t="s">
        <v>163</v>
      </c>
      <c r="E315" s="180" t="s">
        <v>669</v>
      </c>
      <c r="F315" s="181" t="s">
        <v>670</v>
      </c>
      <c r="G315" s="182" t="s">
        <v>258</v>
      </c>
      <c r="H315" s="183">
        <v>96.71</v>
      </c>
      <c r="I315" s="184"/>
      <c r="J315" s="185">
        <f>ROUND(I315*H315,2)</f>
        <v>0</v>
      </c>
      <c r="K315" s="181" t="s">
        <v>167</v>
      </c>
      <c r="L315" s="40"/>
      <c r="M315" s="186" t="s">
        <v>19</v>
      </c>
      <c r="N315" s="187" t="s">
        <v>46</v>
      </c>
      <c r="O315" s="65"/>
      <c r="P315" s="188">
        <f>O315*H315</f>
        <v>0</v>
      </c>
      <c r="Q315" s="188">
        <v>8.9219999999999994E-2</v>
      </c>
      <c r="R315" s="188">
        <f>Q315*H315</f>
        <v>8.6284661999999983</v>
      </c>
      <c r="S315" s="188">
        <v>0</v>
      </c>
      <c r="T315" s="18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190" t="s">
        <v>183</v>
      </c>
      <c r="AT315" s="190" t="s">
        <v>163</v>
      </c>
      <c r="AU315" s="190" t="s">
        <v>85</v>
      </c>
      <c r="AY315" s="18" t="s">
        <v>160</v>
      </c>
      <c r="BE315" s="191">
        <f>IF(N315="základní",J315,0)</f>
        <v>0</v>
      </c>
      <c r="BF315" s="191">
        <f>IF(N315="snížená",J315,0)</f>
        <v>0</v>
      </c>
      <c r="BG315" s="191">
        <f>IF(N315="zákl. přenesená",J315,0)</f>
        <v>0</v>
      </c>
      <c r="BH315" s="191">
        <f>IF(N315="sníž. přenesená",J315,0)</f>
        <v>0</v>
      </c>
      <c r="BI315" s="191">
        <f>IF(N315="nulová",J315,0)</f>
        <v>0</v>
      </c>
      <c r="BJ315" s="18" t="s">
        <v>83</v>
      </c>
      <c r="BK315" s="191">
        <f>ROUND(I315*H315,2)</f>
        <v>0</v>
      </c>
      <c r="BL315" s="18" t="s">
        <v>183</v>
      </c>
      <c r="BM315" s="190" t="s">
        <v>671</v>
      </c>
    </row>
    <row r="316" spans="1:65" s="2" customFormat="1">
      <c r="A316" s="35"/>
      <c r="B316" s="36"/>
      <c r="C316" s="37"/>
      <c r="D316" s="192" t="s">
        <v>170</v>
      </c>
      <c r="E316" s="37"/>
      <c r="F316" s="193" t="s">
        <v>672</v>
      </c>
      <c r="G316" s="37"/>
      <c r="H316" s="37"/>
      <c r="I316" s="194"/>
      <c r="J316" s="37"/>
      <c r="K316" s="37"/>
      <c r="L316" s="40"/>
      <c r="M316" s="195"/>
      <c r="N316" s="196"/>
      <c r="O316" s="65"/>
      <c r="P316" s="65"/>
      <c r="Q316" s="65"/>
      <c r="R316" s="65"/>
      <c r="S316" s="65"/>
      <c r="T316" s="66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T316" s="18" t="s">
        <v>170</v>
      </c>
      <c r="AU316" s="18" t="s">
        <v>85</v>
      </c>
    </row>
    <row r="317" spans="1:65" s="2" customFormat="1" ht="37.9" customHeight="1">
      <c r="A317" s="35"/>
      <c r="B317" s="36"/>
      <c r="C317" s="179" t="s">
        <v>673</v>
      </c>
      <c r="D317" s="179" t="s">
        <v>163</v>
      </c>
      <c r="E317" s="180" t="s">
        <v>674</v>
      </c>
      <c r="F317" s="181" t="s">
        <v>675</v>
      </c>
      <c r="G317" s="182" t="s">
        <v>258</v>
      </c>
      <c r="H317" s="183">
        <v>158.15</v>
      </c>
      <c r="I317" s="184"/>
      <c r="J317" s="185">
        <f>ROUND(I317*H317,2)</f>
        <v>0</v>
      </c>
      <c r="K317" s="181" t="s">
        <v>167</v>
      </c>
      <c r="L317" s="40"/>
      <c r="M317" s="186" t="s">
        <v>19</v>
      </c>
      <c r="N317" s="187" t="s">
        <v>46</v>
      </c>
      <c r="O317" s="65"/>
      <c r="P317" s="188">
        <f>O317*H317</f>
        <v>0</v>
      </c>
      <c r="Q317" s="188">
        <v>0.11162</v>
      </c>
      <c r="R317" s="188">
        <f>Q317*H317</f>
        <v>17.652702999999999</v>
      </c>
      <c r="S317" s="188">
        <v>0</v>
      </c>
      <c r="T317" s="189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190" t="s">
        <v>183</v>
      </c>
      <c r="AT317" s="190" t="s">
        <v>163</v>
      </c>
      <c r="AU317" s="190" t="s">
        <v>85</v>
      </c>
      <c r="AY317" s="18" t="s">
        <v>160</v>
      </c>
      <c r="BE317" s="191">
        <f>IF(N317="základní",J317,0)</f>
        <v>0</v>
      </c>
      <c r="BF317" s="191">
        <f>IF(N317="snížená",J317,0)</f>
        <v>0</v>
      </c>
      <c r="BG317" s="191">
        <f>IF(N317="zákl. přenesená",J317,0)</f>
        <v>0</v>
      </c>
      <c r="BH317" s="191">
        <f>IF(N317="sníž. přenesená",J317,0)</f>
        <v>0</v>
      </c>
      <c r="BI317" s="191">
        <f>IF(N317="nulová",J317,0)</f>
        <v>0</v>
      </c>
      <c r="BJ317" s="18" t="s">
        <v>83</v>
      </c>
      <c r="BK317" s="191">
        <f>ROUND(I317*H317,2)</f>
        <v>0</v>
      </c>
      <c r="BL317" s="18" t="s">
        <v>183</v>
      </c>
      <c r="BM317" s="190" t="s">
        <v>676</v>
      </c>
    </row>
    <row r="318" spans="1:65" s="2" customFormat="1">
      <c r="A318" s="35"/>
      <c r="B318" s="36"/>
      <c r="C318" s="37"/>
      <c r="D318" s="192" t="s">
        <v>170</v>
      </c>
      <c r="E318" s="37"/>
      <c r="F318" s="193" t="s">
        <v>677</v>
      </c>
      <c r="G318" s="37"/>
      <c r="H318" s="37"/>
      <c r="I318" s="194"/>
      <c r="J318" s="37"/>
      <c r="K318" s="37"/>
      <c r="L318" s="40"/>
      <c r="M318" s="195"/>
      <c r="N318" s="196"/>
      <c r="O318" s="65"/>
      <c r="P318" s="65"/>
      <c r="Q318" s="65"/>
      <c r="R318" s="65"/>
      <c r="S318" s="65"/>
      <c r="T318" s="66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T318" s="18" t="s">
        <v>170</v>
      </c>
      <c r="AU318" s="18" t="s">
        <v>85</v>
      </c>
    </row>
    <row r="319" spans="1:65" s="12" customFormat="1" ht="22.9" customHeight="1">
      <c r="B319" s="163"/>
      <c r="C319" s="164"/>
      <c r="D319" s="165" t="s">
        <v>74</v>
      </c>
      <c r="E319" s="177" t="s">
        <v>206</v>
      </c>
      <c r="F319" s="177" t="s">
        <v>678</v>
      </c>
      <c r="G319" s="164"/>
      <c r="H319" s="164"/>
      <c r="I319" s="167"/>
      <c r="J319" s="178">
        <f>BK319</f>
        <v>0</v>
      </c>
      <c r="K319" s="164"/>
      <c r="L319" s="169"/>
      <c r="M319" s="170"/>
      <c r="N319" s="171"/>
      <c r="O319" s="171"/>
      <c r="P319" s="172">
        <f>SUM(P320:P514)</f>
        <v>0</v>
      </c>
      <c r="Q319" s="171"/>
      <c r="R319" s="172">
        <f>SUM(R320:R514)</f>
        <v>124.13349872000001</v>
      </c>
      <c r="S319" s="171"/>
      <c r="T319" s="173">
        <f>SUM(T320:T514)</f>
        <v>278.25699999999995</v>
      </c>
      <c r="AR319" s="174" t="s">
        <v>83</v>
      </c>
      <c r="AT319" s="175" t="s">
        <v>74</v>
      </c>
      <c r="AU319" s="175" t="s">
        <v>83</v>
      </c>
      <c r="AY319" s="174" t="s">
        <v>160</v>
      </c>
      <c r="BK319" s="176">
        <f>SUM(BK320:BK514)</f>
        <v>0</v>
      </c>
    </row>
    <row r="320" spans="1:65" s="2" customFormat="1" ht="16.5" customHeight="1">
      <c r="A320" s="35"/>
      <c r="B320" s="36"/>
      <c r="C320" s="179" t="s">
        <v>679</v>
      </c>
      <c r="D320" s="179" t="s">
        <v>163</v>
      </c>
      <c r="E320" s="180" t="s">
        <v>680</v>
      </c>
      <c r="F320" s="181" t="s">
        <v>681</v>
      </c>
      <c r="G320" s="182" t="s">
        <v>166</v>
      </c>
      <c r="H320" s="183">
        <v>41</v>
      </c>
      <c r="I320" s="184"/>
      <c r="J320" s="185">
        <f>ROUND(I320*H320,2)</f>
        <v>0</v>
      </c>
      <c r="K320" s="181" t="s">
        <v>19</v>
      </c>
      <c r="L320" s="40"/>
      <c r="M320" s="186" t="s">
        <v>19</v>
      </c>
      <c r="N320" s="187" t="s">
        <v>46</v>
      </c>
      <c r="O320" s="65"/>
      <c r="P320" s="188">
        <f>O320*H320</f>
        <v>0</v>
      </c>
      <c r="Q320" s="188">
        <v>0</v>
      </c>
      <c r="R320" s="188">
        <f>Q320*H320</f>
        <v>0</v>
      </c>
      <c r="S320" s="188">
        <v>0</v>
      </c>
      <c r="T320" s="189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190" t="s">
        <v>183</v>
      </c>
      <c r="AT320" s="190" t="s">
        <v>163</v>
      </c>
      <c r="AU320" s="190" t="s">
        <v>85</v>
      </c>
      <c r="AY320" s="18" t="s">
        <v>160</v>
      </c>
      <c r="BE320" s="191">
        <f>IF(N320="základní",J320,0)</f>
        <v>0</v>
      </c>
      <c r="BF320" s="191">
        <f>IF(N320="snížená",J320,0)</f>
        <v>0</v>
      </c>
      <c r="BG320" s="191">
        <f>IF(N320="zákl. přenesená",J320,0)</f>
        <v>0</v>
      </c>
      <c r="BH320" s="191">
        <f>IF(N320="sníž. přenesená",J320,0)</f>
        <v>0</v>
      </c>
      <c r="BI320" s="191">
        <f>IF(N320="nulová",J320,0)</f>
        <v>0</v>
      </c>
      <c r="BJ320" s="18" t="s">
        <v>83</v>
      </c>
      <c r="BK320" s="191">
        <f>ROUND(I320*H320,2)</f>
        <v>0</v>
      </c>
      <c r="BL320" s="18" t="s">
        <v>183</v>
      </c>
      <c r="BM320" s="190" t="s">
        <v>682</v>
      </c>
    </row>
    <row r="321" spans="1:65" s="2" customFormat="1" ht="16.5" customHeight="1">
      <c r="A321" s="35"/>
      <c r="B321" s="36"/>
      <c r="C321" s="179" t="s">
        <v>683</v>
      </c>
      <c r="D321" s="179" t="s">
        <v>163</v>
      </c>
      <c r="E321" s="180" t="s">
        <v>684</v>
      </c>
      <c r="F321" s="181" t="s">
        <v>685</v>
      </c>
      <c r="G321" s="182" t="s">
        <v>166</v>
      </c>
      <c r="H321" s="183">
        <v>2</v>
      </c>
      <c r="I321" s="184"/>
      <c r="J321" s="185">
        <f>ROUND(I321*H321,2)</f>
        <v>0</v>
      </c>
      <c r="K321" s="181" t="s">
        <v>19</v>
      </c>
      <c r="L321" s="40"/>
      <c r="M321" s="186" t="s">
        <v>19</v>
      </c>
      <c r="N321" s="187" t="s">
        <v>46</v>
      </c>
      <c r="O321" s="65"/>
      <c r="P321" s="188">
        <f>O321*H321</f>
        <v>0</v>
      </c>
      <c r="Q321" s="188">
        <v>0</v>
      </c>
      <c r="R321" s="188">
        <f>Q321*H321</f>
        <v>0</v>
      </c>
      <c r="S321" s="188">
        <v>0</v>
      </c>
      <c r="T321" s="189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190" t="s">
        <v>183</v>
      </c>
      <c r="AT321" s="190" t="s">
        <v>163</v>
      </c>
      <c r="AU321" s="190" t="s">
        <v>85</v>
      </c>
      <c r="AY321" s="18" t="s">
        <v>160</v>
      </c>
      <c r="BE321" s="191">
        <f>IF(N321="základní",J321,0)</f>
        <v>0</v>
      </c>
      <c r="BF321" s="191">
        <f>IF(N321="snížená",J321,0)</f>
        <v>0</v>
      </c>
      <c r="BG321" s="191">
        <f>IF(N321="zákl. přenesená",J321,0)</f>
        <v>0</v>
      </c>
      <c r="BH321" s="191">
        <f>IF(N321="sníž. přenesená",J321,0)</f>
        <v>0</v>
      </c>
      <c r="BI321" s="191">
        <f>IF(N321="nulová",J321,0)</f>
        <v>0</v>
      </c>
      <c r="BJ321" s="18" t="s">
        <v>83</v>
      </c>
      <c r="BK321" s="191">
        <f>ROUND(I321*H321,2)</f>
        <v>0</v>
      </c>
      <c r="BL321" s="18" t="s">
        <v>183</v>
      </c>
      <c r="BM321" s="190" t="s">
        <v>686</v>
      </c>
    </row>
    <row r="322" spans="1:65" s="2" customFormat="1" ht="16.5" customHeight="1">
      <c r="A322" s="35"/>
      <c r="B322" s="36"/>
      <c r="C322" s="179" t="s">
        <v>687</v>
      </c>
      <c r="D322" s="179" t="s">
        <v>163</v>
      </c>
      <c r="E322" s="180" t="s">
        <v>688</v>
      </c>
      <c r="F322" s="181" t="s">
        <v>689</v>
      </c>
      <c r="G322" s="182" t="s">
        <v>166</v>
      </c>
      <c r="H322" s="183">
        <v>2</v>
      </c>
      <c r="I322" s="184"/>
      <c r="J322" s="185">
        <f>ROUND(I322*H322,2)</f>
        <v>0</v>
      </c>
      <c r="K322" s="181" t="s">
        <v>19</v>
      </c>
      <c r="L322" s="40"/>
      <c r="M322" s="186" t="s">
        <v>19</v>
      </c>
      <c r="N322" s="187" t="s">
        <v>46</v>
      </c>
      <c r="O322" s="65"/>
      <c r="P322" s="188">
        <f>O322*H322</f>
        <v>0</v>
      </c>
      <c r="Q322" s="188">
        <v>0</v>
      </c>
      <c r="R322" s="188">
        <f>Q322*H322</f>
        <v>0</v>
      </c>
      <c r="S322" s="188">
        <v>0</v>
      </c>
      <c r="T322" s="189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190" t="s">
        <v>183</v>
      </c>
      <c r="AT322" s="190" t="s">
        <v>163</v>
      </c>
      <c r="AU322" s="190" t="s">
        <v>85</v>
      </c>
      <c r="AY322" s="18" t="s">
        <v>160</v>
      </c>
      <c r="BE322" s="191">
        <f>IF(N322="základní",J322,0)</f>
        <v>0</v>
      </c>
      <c r="BF322" s="191">
        <f>IF(N322="snížená",J322,0)</f>
        <v>0</v>
      </c>
      <c r="BG322" s="191">
        <f>IF(N322="zákl. přenesená",J322,0)</f>
        <v>0</v>
      </c>
      <c r="BH322" s="191">
        <f>IF(N322="sníž. přenesená",J322,0)</f>
        <v>0</v>
      </c>
      <c r="BI322" s="191">
        <f>IF(N322="nulová",J322,0)</f>
        <v>0</v>
      </c>
      <c r="BJ322" s="18" t="s">
        <v>83</v>
      </c>
      <c r="BK322" s="191">
        <f>ROUND(I322*H322,2)</f>
        <v>0</v>
      </c>
      <c r="BL322" s="18" t="s">
        <v>183</v>
      </c>
      <c r="BM322" s="190" t="s">
        <v>690</v>
      </c>
    </row>
    <row r="323" spans="1:65" s="2" customFormat="1" ht="16.5" customHeight="1">
      <c r="A323" s="35"/>
      <c r="B323" s="36"/>
      <c r="C323" s="179" t="s">
        <v>691</v>
      </c>
      <c r="D323" s="179" t="s">
        <v>163</v>
      </c>
      <c r="E323" s="180" t="s">
        <v>692</v>
      </c>
      <c r="F323" s="181" t="s">
        <v>693</v>
      </c>
      <c r="G323" s="182" t="s">
        <v>289</v>
      </c>
      <c r="H323" s="183">
        <v>322.45</v>
      </c>
      <c r="I323" s="184"/>
      <c r="J323" s="185">
        <f>ROUND(I323*H323,2)</f>
        <v>0</v>
      </c>
      <c r="K323" s="181" t="s">
        <v>167</v>
      </c>
      <c r="L323" s="40"/>
      <c r="M323" s="186" t="s">
        <v>19</v>
      </c>
      <c r="N323" s="187" t="s">
        <v>46</v>
      </c>
      <c r="O323" s="65"/>
      <c r="P323" s="188">
        <f>O323*H323</f>
        <v>0</v>
      </c>
      <c r="Q323" s="188">
        <v>0</v>
      </c>
      <c r="R323" s="188">
        <f>Q323*H323</f>
        <v>0</v>
      </c>
      <c r="S323" s="188">
        <v>0.18</v>
      </c>
      <c r="T323" s="189">
        <f>S323*H323</f>
        <v>58.040999999999997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190" t="s">
        <v>183</v>
      </c>
      <c r="AT323" s="190" t="s">
        <v>163</v>
      </c>
      <c r="AU323" s="190" t="s">
        <v>85</v>
      </c>
      <c r="AY323" s="18" t="s">
        <v>160</v>
      </c>
      <c r="BE323" s="191">
        <f>IF(N323="základní",J323,0)</f>
        <v>0</v>
      </c>
      <c r="BF323" s="191">
        <f>IF(N323="snížená",J323,0)</f>
        <v>0</v>
      </c>
      <c r="BG323" s="191">
        <f>IF(N323="zákl. přenesená",J323,0)</f>
        <v>0</v>
      </c>
      <c r="BH323" s="191">
        <f>IF(N323="sníž. přenesená",J323,0)</f>
        <v>0</v>
      </c>
      <c r="BI323" s="191">
        <f>IF(N323="nulová",J323,0)</f>
        <v>0</v>
      </c>
      <c r="BJ323" s="18" t="s">
        <v>83</v>
      </c>
      <c r="BK323" s="191">
        <f>ROUND(I323*H323,2)</f>
        <v>0</v>
      </c>
      <c r="BL323" s="18" t="s">
        <v>183</v>
      </c>
      <c r="BM323" s="190" t="s">
        <v>694</v>
      </c>
    </row>
    <row r="324" spans="1:65" s="2" customFormat="1">
      <c r="A324" s="35"/>
      <c r="B324" s="36"/>
      <c r="C324" s="37"/>
      <c r="D324" s="192" t="s">
        <v>170</v>
      </c>
      <c r="E324" s="37"/>
      <c r="F324" s="193" t="s">
        <v>695</v>
      </c>
      <c r="G324" s="37"/>
      <c r="H324" s="37"/>
      <c r="I324" s="194"/>
      <c r="J324" s="37"/>
      <c r="K324" s="37"/>
      <c r="L324" s="40"/>
      <c r="M324" s="195"/>
      <c r="N324" s="196"/>
      <c r="O324" s="65"/>
      <c r="P324" s="65"/>
      <c r="Q324" s="65"/>
      <c r="R324" s="65"/>
      <c r="S324" s="65"/>
      <c r="T324" s="66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T324" s="18" t="s">
        <v>170</v>
      </c>
      <c r="AU324" s="18" t="s">
        <v>85</v>
      </c>
    </row>
    <row r="325" spans="1:65" s="13" customFormat="1">
      <c r="B325" s="199"/>
      <c r="C325" s="200"/>
      <c r="D325" s="197" t="s">
        <v>212</v>
      </c>
      <c r="E325" s="201" t="s">
        <v>19</v>
      </c>
      <c r="F325" s="202" t="s">
        <v>696</v>
      </c>
      <c r="G325" s="200"/>
      <c r="H325" s="203">
        <v>322.45</v>
      </c>
      <c r="I325" s="204"/>
      <c r="J325" s="200"/>
      <c r="K325" s="200"/>
      <c r="L325" s="205"/>
      <c r="M325" s="206"/>
      <c r="N325" s="207"/>
      <c r="O325" s="207"/>
      <c r="P325" s="207"/>
      <c r="Q325" s="207"/>
      <c r="R325" s="207"/>
      <c r="S325" s="207"/>
      <c r="T325" s="208"/>
      <c r="AT325" s="209" t="s">
        <v>212</v>
      </c>
      <c r="AU325" s="209" t="s">
        <v>85</v>
      </c>
      <c r="AV325" s="13" t="s">
        <v>85</v>
      </c>
      <c r="AW325" s="13" t="s">
        <v>36</v>
      </c>
      <c r="AX325" s="13" t="s">
        <v>83</v>
      </c>
      <c r="AY325" s="209" t="s">
        <v>160</v>
      </c>
    </row>
    <row r="326" spans="1:65" s="2" customFormat="1" ht="16.5" customHeight="1">
      <c r="A326" s="35"/>
      <c r="B326" s="36"/>
      <c r="C326" s="179" t="s">
        <v>697</v>
      </c>
      <c r="D326" s="179" t="s">
        <v>163</v>
      </c>
      <c r="E326" s="180" t="s">
        <v>698</v>
      </c>
      <c r="F326" s="181" t="s">
        <v>699</v>
      </c>
      <c r="G326" s="182" t="s">
        <v>289</v>
      </c>
      <c r="H326" s="183">
        <v>66.5</v>
      </c>
      <c r="I326" s="184"/>
      <c r="J326" s="185">
        <f>ROUND(I326*H326,2)</f>
        <v>0</v>
      </c>
      <c r="K326" s="181" t="s">
        <v>167</v>
      </c>
      <c r="L326" s="40"/>
      <c r="M326" s="186" t="s">
        <v>19</v>
      </c>
      <c r="N326" s="187" t="s">
        <v>46</v>
      </c>
      <c r="O326" s="65"/>
      <c r="P326" s="188">
        <f>O326*H326</f>
        <v>0</v>
      </c>
      <c r="Q326" s="188">
        <v>0</v>
      </c>
      <c r="R326" s="188">
        <f>Q326*H326</f>
        <v>0</v>
      </c>
      <c r="S326" s="188">
        <v>0.32</v>
      </c>
      <c r="T326" s="189">
        <f>S326*H326</f>
        <v>21.28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190" t="s">
        <v>183</v>
      </c>
      <c r="AT326" s="190" t="s">
        <v>163</v>
      </c>
      <c r="AU326" s="190" t="s">
        <v>85</v>
      </c>
      <c r="AY326" s="18" t="s">
        <v>160</v>
      </c>
      <c r="BE326" s="191">
        <f>IF(N326="základní",J326,0)</f>
        <v>0</v>
      </c>
      <c r="BF326" s="191">
        <f>IF(N326="snížená",J326,0)</f>
        <v>0</v>
      </c>
      <c r="BG326" s="191">
        <f>IF(N326="zákl. přenesená",J326,0)</f>
        <v>0</v>
      </c>
      <c r="BH326" s="191">
        <f>IF(N326="sníž. přenesená",J326,0)</f>
        <v>0</v>
      </c>
      <c r="BI326" s="191">
        <f>IF(N326="nulová",J326,0)</f>
        <v>0</v>
      </c>
      <c r="BJ326" s="18" t="s">
        <v>83</v>
      </c>
      <c r="BK326" s="191">
        <f>ROUND(I326*H326,2)</f>
        <v>0</v>
      </c>
      <c r="BL326" s="18" t="s">
        <v>183</v>
      </c>
      <c r="BM326" s="190" t="s">
        <v>700</v>
      </c>
    </row>
    <row r="327" spans="1:65" s="2" customFormat="1">
      <c r="A327" s="35"/>
      <c r="B327" s="36"/>
      <c r="C327" s="37"/>
      <c r="D327" s="192" t="s">
        <v>170</v>
      </c>
      <c r="E327" s="37"/>
      <c r="F327" s="193" t="s">
        <v>701</v>
      </c>
      <c r="G327" s="37"/>
      <c r="H327" s="37"/>
      <c r="I327" s="194"/>
      <c r="J327" s="37"/>
      <c r="K327" s="37"/>
      <c r="L327" s="40"/>
      <c r="M327" s="195"/>
      <c r="N327" s="196"/>
      <c r="O327" s="65"/>
      <c r="P327" s="65"/>
      <c r="Q327" s="65"/>
      <c r="R327" s="65"/>
      <c r="S327" s="65"/>
      <c r="T327" s="66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T327" s="18" t="s">
        <v>170</v>
      </c>
      <c r="AU327" s="18" t="s">
        <v>85</v>
      </c>
    </row>
    <row r="328" spans="1:65" s="13" customFormat="1">
      <c r="B328" s="199"/>
      <c r="C328" s="200"/>
      <c r="D328" s="197" t="s">
        <v>212</v>
      </c>
      <c r="E328" s="201" t="s">
        <v>19</v>
      </c>
      <c r="F328" s="202" t="s">
        <v>702</v>
      </c>
      <c r="G328" s="200"/>
      <c r="H328" s="203">
        <v>66.5</v>
      </c>
      <c r="I328" s="204"/>
      <c r="J328" s="200"/>
      <c r="K328" s="200"/>
      <c r="L328" s="205"/>
      <c r="M328" s="206"/>
      <c r="N328" s="207"/>
      <c r="O328" s="207"/>
      <c r="P328" s="207"/>
      <c r="Q328" s="207"/>
      <c r="R328" s="207"/>
      <c r="S328" s="207"/>
      <c r="T328" s="208"/>
      <c r="AT328" s="209" t="s">
        <v>212</v>
      </c>
      <c r="AU328" s="209" t="s">
        <v>85</v>
      </c>
      <c r="AV328" s="13" t="s">
        <v>85</v>
      </c>
      <c r="AW328" s="13" t="s">
        <v>36</v>
      </c>
      <c r="AX328" s="13" t="s">
        <v>83</v>
      </c>
      <c r="AY328" s="209" t="s">
        <v>160</v>
      </c>
    </row>
    <row r="329" spans="1:65" s="2" customFormat="1" ht="16.5" customHeight="1">
      <c r="A329" s="35"/>
      <c r="B329" s="36"/>
      <c r="C329" s="179" t="s">
        <v>703</v>
      </c>
      <c r="D329" s="179" t="s">
        <v>163</v>
      </c>
      <c r="E329" s="180" t="s">
        <v>704</v>
      </c>
      <c r="F329" s="181" t="s">
        <v>705</v>
      </c>
      <c r="G329" s="182" t="s">
        <v>289</v>
      </c>
      <c r="H329" s="183">
        <v>118.6</v>
      </c>
      <c r="I329" s="184"/>
      <c r="J329" s="185">
        <f>ROUND(I329*H329,2)</f>
        <v>0</v>
      </c>
      <c r="K329" s="181" t="s">
        <v>167</v>
      </c>
      <c r="L329" s="40"/>
      <c r="M329" s="186" t="s">
        <v>19</v>
      </c>
      <c r="N329" s="187" t="s">
        <v>46</v>
      </c>
      <c r="O329" s="65"/>
      <c r="P329" s="188">
        <f>O329*H329</f>
        <v>0</v>
      </c>
      <c r="Q329" s="188">
        <v>0</v>
      </c>
      <c r="R329" s="188">
        <f>Q329*H329</f>
        <v>0</v>
      </c>
      <c r="S329" s="188">
        <v>0.36</v>
      </c>
      <c r="T329" s="189">
        <f>S329*H329</f>
        <v>42.695999999999998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190" t="s">
        <v>183</v>
      </c>
      <c r="AT329" s="190" t="s">
        <v>163</v>
      </c>
      <c r="AU329" s="190" t="s">
        <v>85</v>
      </c>
      <c r="AY329" s="18" t="s">
        <v>160</v>
      </c>
      <c r="BE329" s="191">
        <f>IF(N329="základní",J329,0)</f>
        <v>0</v>
      </c>
      <c r="BF329" s="191">
        <f>IF(N329="snížená",J329,0)</f>
        <v>0</v>
      </c>
      <c r="BG329" s="191">
        <f>IF(N329="zákl. přenesená",J329,0)</f>
        <v>0</v>
      </c>
      <c r="BH329" s="191">
        <f>IF(N329="sníž. přenesená",J329,0)</f>
        <v>0</v>
      </c>
      <c r="BI329" s="191">
        <f>IF(N329="nulová",J329,0)</f>
        <v>0</v>
      </c>
      <c r="BJ329" s="18" t="s">
        <v>83</v>
      </c>
      <c r="BK329" s="191">
        <f>ROUND(I329*H329,2)</f>
        <v>0</v>
      </c>
      <c r="BL329" s="18" t="s">
        <v>183</v>
      </c>
      <c r="BM329" s="190" t="s">
        <v>706</v>
      </c>
    </row>
    <row r="330" spans="1:65" s="2" customFormat="1">
      <c r="A330" s="35"/>
      <c r="B330" s="36"/>
      <c r="C330" s="37"/>
      <c r="D330" s="192" t="s">
        <v>170</v>
      </c>
      <c r="E330" s="37"/>
      <c r="F330" s="193" t="s">
        <v>707</v>
      </c>
      <c r="G330" s="37"/>
      <c r="H330" s="37"/>
      <c r="I330" s="194"/>
      <c r="J330" s="37"/>
      <c r="K330" s="37"/>
      <c r="L330" s="40"/>
      <c r="M330" s="195"/>
      <c r="N330" s="196"/>
      <c r="O330" s="65"/>
      <c r="P330" s="65"/>
      <c r="Q330" s="65"/>
      <c r="R330" s="65"/>
      <c r="S330" s="65"/>
      <c r="T330" s="66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T330" s="18" t="s">
        <v>170</v>
      </c>
      <c r="AU330" s="18" t="s">
        <v>85</v>
      </c>
    </row>
    <row r="331" spans="1:65" s="13" customFormat="1">
      <c r="B331" s="199"/>
      <c r="C331" s="200"/>
      <c r="D331" s="197" t="s">
        <v>212</v>
      </c>
      <c r="E331" s="201" t="s">
        <v>19</v>
      </c>
      <c r="F331" s="202" t="s">
        <v>708</v>
      </c>
      <c r="G331" s="200"/>
      <c r="H331" s="203">
        <v>118.6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212</v>
      </c>
      <c r="AU331" s="209" t="s">
        <v>85</v>
      </c>
      <c r="AV331" s="13" t="s">
        <v>85</v>
      </c>
      <c r="AW331" s="13" t="s">
        <v>36</v>
      </c>
      <c r="AX331" s="13" t="s">
        <v>83</v>
      </c>
      <c r="AY331" s="209" t="s">
        <v>160</v>
      </c>
    </row>
    <row r="332" spans="1:65" s="2" customFormat="1" ht="16.5" customHeight="1">
      <c r="A332" s="35"/>
      <c r="B332" s="36"/>
      <c r="C332" s="179" t="s">
        <v>709</v>
      </c>
      <c r="D332" s="179" t="s">
        <v>163</v>
      </c>
      <c r="E332" s="180" t="s">
        <v>710</v>
      </c>
      <c r="F332" s="181" t="s">
        <v>711</v>
      </c>
      <c r="G332" s="182" t="s">
        <v>289</v>
      </c>
      <c r="H332" s="183">
        <v>186</v>
      </c>
      <c r="I332" s="184"/>
      <c r="J332" s="185">
        <f>ROUND(I332*H332,2)</f>
        <v>0</v>
      </c>
      <c r="K332" s="181" t="s">
        <v>167</v>
      </c>
      <c r="L332" s="40"/>
      <c r="M332" s="186" t="s">
        <v>19</v>
      </c>
      <c r="N332" s="187" t="s">
        <v>46</v>
      </c>
      <c r="O332" s="65"/>
      <c r="P332" s="188">
        <f>O332*H332</f>
        <v>0</v>
      </c>
      <c r="Q332" s="188">
        <v>0</v>
      </c>
      <c r="R332" s="188">
        <f>Q332*H332</f>
        <v>0</v>
      </c>
      <c r="S332" s="188">
        <v>0.84</v>
      </c>
      <c r="T332" s="189">
        <f>S332*H332</f>
        <v>156.23999999999998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190" t="s">
        <v>183</v>
      </c>
      <c r="AT332" s="190" t="s">
        <v>163</v>
      </c>
      <c r="AU332" s="190" t="s">
        <v>85</v>
      </c>
      <c r="AY332" s="18" t="s">
        <v>160</v>
      </c>
      <c r="BE332" s="191">
        <f>IF(N332="základní",J332,0)</f>
        <v>0</v>
      </c>
      <c r="BF332" s="191">
        <f>IF(N332="snížená",J332,0)</f>
        <v>0</v>
      </c>
      <c r="BG332" s="191">
        <f>IF(N332="zákl. přenesená",J332,0)</f>
        <v>0</v>
      </c>
      <c r="BH332" s="191">
        <f>IF(N332="sníž. přenesená",J332,0)</f>
        <v>0</v>
      </c>
      <c r="BI332" s="191">
        <f>IF(N332="nulová",J332,0)</f>
        <v>0</v>
      </c>
      <c r="BJ332" s="18" t="s">
        <v>83</v>
      </c>
      <c r="BK332" s="191">
        <f>ROUND(I332*H332,2)</f>
        <v>0</v>
      </c>
      <c r="BL332" s="18" t="s">
        <v>183</v>
      </c>
      <c r="BM332" s="190" t="s">
        <v>712</v>
      </c>
    </row>
    <row r="333" spans="1:65" s="2" customFormat="1">
      <c r="A333" s="35"/>
      <c r="B333" s="36"/>
      <c r="C333" s="37"/>
      <c r="D333" s="192" t="s">
        <v>170</v>
      </c>
      <c r="E333" s="37"/>
      <c r="F333" s="193" t="s">
        <v>713</v>
      </c>
      <c r="G333" s="37"/>
      <c r="H333" s="37"/>
      <c r="I333" s="194"/>
      <c r="J333" s="37"/>
      <c r="K333" s="37"/>
      <c r="L333" s="40"/>
      <c r="M333" s="195"/>
      <c r="N333" s="196"/>
      <c r="O333" s="65"/>
      <c r="P333" s="65"/>
      <c r="Q333" s="65"/>
      <c r="R333" s="65"/>
      <c r="S333" s="65"/>
      <c r="T333" s="66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8" t="s">
        <v>170</v>
      </c>
      <c r="AU333" s="18" t="s">
        <v>85</v>
      </c>
    </row>
    <row r="334" spans="1:65" s="2" customFormat="1" ht="16.5" customHeight="1">
      <c r="A334" s="35"/>
      <c r="B334" s="36"/>
      <c r="C334" s="179" t="s">
        <v>714</v>
      </c>
      <c r="D334" s="179" t="s">
        <v>163</v>
      </c>
      <c r="E334" s="180" t="s">
        <v>715</v>
      </c>
      <c r="F334" s="181" t="s">
        <v>716</v>
      </c>
      <c r="G334" s="182" t="s">
        <v>289</v>
      </c>
      <c r="H334" s="183">
        <v>130.30000000000001</v>
      </c>
      <c r="I334" s="184"/>
      <c r="J334" s="185">
        <f>ROUND(I334*H334,2)</f>
        <v>0</v>
      </c>
      <c r="K334" s="181" t="s">
        <v>167</v>
      </c>
      <c r="L334" s="40"/>
      <c r="M334" s="186" t="s">
        <v>19</v>
      </c>
      <c r="N334" s="187" t="s">
        <v>46</v>
      </c>
      <c r="O334" s="65"/>
      <c r="P334" s="188">
        <f>O334*H334</f>
        <v>0</v>
      </c>
      <c r="Q334" s="188">
        <v>1.0000000000000001E-5</v>
      </c>
      <c r="R334" s="188">
        <f>Q334*H334</f>
        <v>1.3030000000000001E-3</v>
      </c>
      <c r="S334" s="188">
        <v>0</v>
      </c>
      <c r="T334" s="189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190" t="s">
        <v>183</v>
      </c>
      <c r="AT334" s="190" t="s">
        <v>163</v>
      </c>
      <c r="AU334" s="190" t="s">
        <v>85</v>
      </c>
      <c r="AY334" s="18" t="s">
        <v>160</v>
      </c>
      <c r="BE334" s="191">
        <f>IF(N334="základní",J334,0)</f>
        <v>0</v>
      </c>
      <c r="BF334" s="191">
        <f>IF(N334="snížená",J334,0)</f>
        <v>0</v>
      </c>
      <c r="BG334" s="191">
        <f>IF(N334="zákl. přenesená",J334,0)</f>
        <v>0</v>
      </c>
      <c r="BH334" s="191">
        <f>IF(N334="sníž. přenesená",J334,0)</f>
        <v>0</v>
      </c>
      <c r="BI334" s="191">
        <f>IF(N334="nulová",J334,0)</f>
        <v>0</v>
      </c>
      <c r="BJ334" s="18" t="s">
        <v>83</v>
      </c>
      <c r="BK334" s="191">
        <f>ROUND(I334*H334,2)</f>
        <v>0</v>
      </c>
      <c r="BL334" s="18" t="s">
        <v>183</v>
      </c>
      <c r="BM334" s="190" t="s">
        <v>717</v>
      </c>
    </row>
    <row r="335" spans="1:65" s="2" customFormat="1">
      <c r="A335" s="35"/>
      <c r="B335" s="36"/>
      <c r="C335" s="37"/>
      <c r="D335" s="192" t="s">
        <v>170</v>
      </c>
      <c r="E335" s="37"/>
      <c r="F335" s="193" t="s">
        <v>718</v>
      </c>
      <c r="G335" s="37"/>
      <c r="H335" s="37"/>
      <c r="I335" s="194"/>
      <c r="J335" s="37"/>
      <c r="K335" s="37"/>
      <c r="L335" s="40"/>
      <c r="M335" s="195"/>
      <c r="N335" s="196"/>
      <c r="O335" s="65"/>
      <c r="P335" s="65"/>
      <c r="Q335" s="65"/>
      <c r="R335" s="65"/>
      <c r="S335" s="65"/>
      <c r="T335" s="66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T335" s="18" t="s">
        <v>170</v>
      </c>
      <c r="AU335" s="18" t="s">
        <v>85</v>
      </c>
    </row>
    <row r="336" spans="1:65" s="13" customFormat="1">
      <c r="B336" s="199"/>
      <c r="C336" s="200"/>
      <c r="D336" s="197" t="s">
        <v>212</v>
      </c>
      <c r="E336" s="201" t="s">
        <v>19</v>
      </c>
      <c r="F336" s="202" t="s">
        <v>719</v>
      </c>
      <c r="G336" s="200"/>
      <c r="H336" s="203">
        <v>130.30000000000001</v>
      </c>
      <c r="I336" s="204"/>
      <c r="J336" s="200"/>
      <c r="K336" s="200"/>
      <c r="L336" s="205"/>
      <c r="M336" s="206"/>
      <c r="N336" s="207"/>
      <c r="O336" s="207"/>
      <c r="P336" s="207"/>
      <c r="Q336" s="207"/>
      <c r="R336" s="207"/>
      <c r="S336" s="207"/>
      <c r="T336" s="208"/>
      <c r="AT336" s="209" t="s">
        <v>212</v>
      </c>
      <c r="AU336" s="209" t="s">
        <v>85</v>
      </c>
      <c r="AV336" s="13" t="s">
        <v>85</v>
      </c>
      <c r="AW336" s="13" t="s">
        <v>36</v>
      </c>
      <c r="AX336" s="13" t="s">
        <v>83</v>
      </c>
      <c r="AY336" s="209" t="s">
        <v>160</v>
      </c>
    </row>
    <row r="337" spans="1:65" s="2" customFormat="1" ht="16.5" customHeight="1">
      <c r="A337" s="35"/>
      <c r="B337" s="36"/>
      <c r="C337" s="225" t="s">
        <v>720</v>
      </c>
      <c r="D337" s="225" t="s">
        <v>495</v>
      </c>
      <c r="E337" s="226" t="s">
        <v>721</v>
      </c>
      <c r="F337" s="227" t="s">
        <v>722</v>
      </c>
      <c r="G337" s="228" t="s">
        <v>289</v>
      </c>
      <c r="H337" s="229">
        <v>134.209</v>
      </c>
      <c r="I337" s="230"/>
      <c r="J337" s="231">
        <f>ROUND(I337*H337,2)</f>
        <v>0</v>
      </c>
      <c r="K337" s="227" t="s">
        <v>167</v>
      </c>
      <c r="L337" s="232"/>
      <c r="M337" s="233" t="s">
        <v>19</v>
      </c>
      <c r="N337" s="234" t="s">
        <v>46</v>
      </c>
      <c r="O337" s="65"/>
      <c r="P337" s="188">
        <f>O337*H337</f>
        <v>0</v>
      </c>
      <c r="Q337" s="188">
        <v>2.6700000000000001E-3</v>
      </c>
      <c r="R337" s="188">
        <f>Q337*H337</f>
        <v>0.35833803000000003</v>
      </c>
      <c r="S337" s="188">
        <v>0</v>
      </c>
      <c r="T337" s="189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190" t="s">
        <v>206</v>
      </c>
      <c r="AT337" s="190" t="s">
        <v>495</v>
      </c>
      <c r="AU337" s="190" t="s">
        <v>85</v>
      </c>
      <c r="AY337" s="18" t="s">
        <v>160</v>
      </c>
      <c r="BE337" s="191">
        <f>IF(N337="základní",J337,0)</f>
        <v>0</v>
      </c>
      <c r="BF337" s="191">
        <f>IF(N337="snížená",J337,0)</f>
        <v>0</v>
      </c>
      <c r="BG337" s="191">
        <f>IF(N337="zákl. přenesená",J337,0)</f>
        <v>0</v>
      </c>
      <c r="BH337" s="191">
        <f>IF(N337="sníž. přenesená",J337,0)</f>
        <v>0</v>
      </c>
      <c r="BI337" s="191">
        <f>IF(N337="nulová",J337,0)</f>
        <v>0</v>
      </c>
      <c r="BJ337" s="18" t="s">
        <v>83</v>
      </c>
      <c r="BK337" s="191">
        <f>ROUND(I337*H337,2)</f>
        <v>0</v>
      </c>
      <c r="BL337" s="18" t="s">
        <v>183</v>
      </c>
      <c r="BM337" s="190" t="s">
        <v>723</v>
      </c>
    </row>
    <row r="338" spans="1:65" s="13" customFormat="1">
      <c r="B338" s="199"/>
      <c r="C338" s="200"/>
      <c r="D338" s="197" t="s">
        <v>212</v>
      </c>
      <c r="E338" s="200"/>
      <c r="F338" s="202" t="s">
        <v>724</v>
      </c>
      <c r="G338" s="200"/>
      <c r="H338" s="203">
        <v>134.209</v>
      </c>
      <c r="I338" s="204"/>
      <c r="J338" s="200"/>
      <c r="K338" s="200"/>
      <c r="L338" s="205"/>
      <c r="M338" s="206"/>
      <c r="N338" s="207"/>
      <c r="O338" s="207"/>
      <c r="P338" s="207"/>
      <c r="Q338" s="207"/>
      <c r="R338" s="207"/>
      <c r="S338" s="207"/>
      <c r="T338" s="208"/>
      <c r="AT338" s="209" t="s">
        <v>212</v>
      </c>
      <c r="AU338" s="209" t="s">
        <v>85</v>
      </c>
      <c r="AV338" s="13" t="s">
        <v>85</v>
      </c>
      <c r="AW338" s="13" t="s">
        <v>4</v>
      </c>
      <c r="AX338" s="13" t="s">
        <v>83</v>
      </c>
      <c r="AY338" s="209" t="s">
        <v>160</v>
      </c>
    </row>
    <row r="339" spans="1:65" s="2" customFormat="1" ht="16.5" customHeight="1">
      <c r="A339" s="35"/>
      <c r="B339" s="36"/>
      <c r="C339" s="179" t="s">
        <v>725</v>
      </c>
      <c r="D339" s="179" t="s">
        <v>163</v>
      </c>
      <c r="E339" s="180" t="s">
        <v>726</v>
      </c>
      <c r="F339" s="181" t="s">
        <v>727</v>
      </c>
      <c r="G339" s="182" t="s">
        <v>289</v>
      </c>
      <c r="H339" s="183">
        <v>199.15</v>
      </c>
      <c r="I339" s="184"/>
      <c r="J339" s="185">
        <f>ROUND(I339*H339,2)</f>
        <v>0</v>
      </c>
      <c r="K339" s="181" t="s">
        <v>167</v>
      </c>
      <c r="L339" s="40"/>
      <c r="M339" s="186" t="s">
        <v>19</v>
      </c>
      <c r="N339" s="187" t="s">
        <v>46</v>
      </c>
      <c r="O339" s="65"/>
      <c r="P339" s="188">
        <f>O339*H339</f>
        <v>0</v>
      </c>
      <c r="Q339" s="188">
        <v>1.0000000000000001E-5</v>
      </c>
      <c r="R339" s="188">
        <f>Q339*H339</f>
        <v>1.9915000000000002E-3</v>
      </c>
      <c r="S339" s="188">
        <v>0</v>
      </c>
      <c r="T339" s="189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190" t="s">
        <v>183</v>
      </c>
      <c r="AT339" s="190" t="s">
        <v>163</v>
      </c>
      <c r="AU339" s="190" t="s">
        <v>85</v>
      </c>
      <c r="AY339" s="18" t="s">
        <v>160</v>
      </c>
      <c r="BE339" s="191">
        <f>IF(N339="základní",J339,0)</f>
        <v>0</v>
      </c>
      <c r="BF339" s="191">
        <f>IF(N339="snížená",J339,0)</f>
        <v>0</v>
      </c>
      <c r="BG339" s="191">
        <f>IF(N339="zákl. přenesená",J339,0)</f>
        <v>0</v>
      </c>
      <c r="BH339" s="191">
        <f>IF(N339="sníž. přenesená",J339,0)</f>
        <v>0</v>
      </c>
      <c r="BI339" s="191">
        <f>IF(N339="nulová",J339,0)</f>
        <v>0</v>
      </c>
      <c r="BJ339" s="18" t="s">
        <v>83</v>
      </c>
      <c r="BK339" s="191">
        <f>ROUND(I339*H339,2)</f>
        <v>0</v>
      </c>
      <c r="BL339" s="18" t="s">
        <v>183</v>
      </c>
      <c r="BM339" s="190" t="s">
        <v>728</v>
      </c>
    </row>
    <row r="340" spans="1:65" s="2" customFormat="1">
      <c r="A340" s="35"/>
      <c r="B340" s="36"/>
      <c r="C340" s="37"/>
      <c r="D340" s="192" t="s">
        <v>170</v>
      </c>
      <c r="E340" s="37"/>
      <c r="F340" s="193" t="s">
        <v>729</v>
      </c>
      <c r="G340" s="37"/>
      <c r="H340" s="37"/>
      <c r="I340" s="194"/>
      <c r="J340" s="37"/>
      <c r="K340" s="37"/>
      <c r="L340" s="40"/>
      <c r="M340" s="195"/>
      <c r="N340" s="196"/>
      <c r="O340" s="65"/>
      <c r="P340" s="65"/>
      <c r="Q340" s="65"/>
      <c r="R340" s="65"/>
      <c r="S340" s="65"/>
      <c r="T340" s="66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T340" s="18" t="s">
        <v>170</v>
      </c>
      <c r="AU340" s="18" t="s">
        <v>85</v>
      </c>
    </row>
    <row r="341" spans="1:65" s="13" customFormat="1">
      <c r="B341" s="199"/>
      <c r="C341" s="200"/>
      <c r="D341" s="197" t="s">
        <v>212</v>
      </c>
      <c r="E341" s="201" t="s">
        <v>19</v>
      </c>
      <c r="F341" s="202" t="s">
        <v>730</v>
      </c>
      <c r="G341" s="200"/>
      <c r="H341" s="203">
        <v>199.15</v>
      </c>
      <c r="I341" s="204"/>
      <c r="J341" s="200"/>
      <c r="K341" s="200"/>
      <c r="L341" s="205"/>
      <c r="M341" s="206"/>
      <c r="N341" s="207"/>
      <c r="O341" s="207"/>
      <c r="P341" s="207"/>
      <c r="Q341" s="207"/>
      <c r="R341" s="207"/>
      <c r="S341" s="207"/>
      <c r="T341" s="208"/>
      <c r="AT341" s="209" t="s">
        <v>212</v>
      </c>
      <c r="AU341" s="209" t="s">
        <v>85</v>
      </c>
      <c r="AV341" s="13" t="s">
        <v>85</v>
      </c>
      <c r="AW341" s="13" t="s">
        <v>36</v>
      </c>
      <c r="AX341" s="13" t="s">
        <v>83</v>
      </c>
      <c r="AY341" s="209" t="s">
        <v>160</v>
      </c>
    </row>
    <row r="342" spans="1:65" s="2" customFormat="1" ht="16.5" customHeight="1">
      <c r="A342" s="35"/>
      <c r="B342" s="36"/>
      <c r="C342" s="225" t="s">
        <v>731</v>
      </c>
      <c r="D342" s="225" t="s">
        <v>495</v>
      </c>
      <c r="E342" s="226" t="s">
        <v>732</v>
      </c>
      <c r="F342" s="227" t="s">
        <v>733</v>
      </c>
      <c r="G342" s="228" t="s">
        <v>289</v>
      </c>
      <c r="H342" s="229">
        <v>202.137</v>
      </c>
      <c r="I342" s="230"/>
      <c r="J342" s="231">
        <f>ROUND(I342*H342,2)</f>
        <v>0</v>
      </c>
      <c r="K342" s="227" t="s">
        <v>167</v>
      </c>
      <c r="L342" s="232"/>
      <c r="M342" s="233" t="s">
        <v>19</v>
      </c>
      <c r="N342" s="234" t="s">
        <v>46</v>
      </c>
      <c r="O342" s="65"/>
      <c r="P342" s="188">
        <f>O342*H342</f>
        <v>0</v>
      </c>
      <c r="Q342" s="188">
        <v>4.45E-3</v>
      </c>
      <c r="R342" s="188">
        <f>Q342*H342</f>
        <v>0.89950965000000005</v>
      </c>
      <c r="S342" s="188">
        <v>0</v>
      </c>
      <c r="T342" s="189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190" t="s">
        <v>206</v>
      </c>
      <c r="AT342" s="190" t="s">
        <v>495</v>
      </c>
      <c r="AU342" s="190" t="s">
        <v>85</v>
      </c>
      <c r="AY342" s="18" t="s">
        <v>160</v>
      </c>
      <c r="BE342" s="191">
        <f>IF(N342="základní",J342,0)</f>
        <v>0</v>
      </c>
      <c r="BF342" s="191">
        <f>IF(N342="snížená",J342,0)</f>
        <v>0</v>
      </c>
      <c r="BG342" s="191">
        <f>IF(N342="zákl. přenesená",J342,0)</f>
        <v>0</v>
      </c>
      <c r="BH342" s="191">
        <f>IF(N342="sníž. přenesená",J342,0)</f>
        <v>0</v>
      </c>
      <c r="BI342" s="191">
        <f>IF(N342="nulová",J342,0)</f>
        <v>0</v>
      </c>
      <c r="BJ342" s="18" t="s">
        <v>83</v>
      </c>
      <c r="BK342" s="191">
        <f>ROUND(I342*H342,2)</f>
        <v>0</v>
      </c>
      <c r="BL342" s="18" t="s">
        <v>183</v>
      </c>
      <c r="BM342" s="190" t="s">
        <v>734</v>
      </c>
    </row>
    <row r="343" spans="1:65" s="13" customFormat="1">
      <c r="B343" s="199"/>
      <c r="C343" s="200"/>
      <c r="D343" s="197" t="s">
        <v>212</v>
      </c>
      <c r="E343" s="200"/>
      <c r="F343" s="202" t="s">
        <v>735</v>
      </c>
      <c r="G343" s="200"/>
      <c r="H343" s="203">
        <v>202.137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212</v>
      </c>
      <c r="AU343" s="209" t="s">
        <v>85</v>
      </c>
      <c r="AV343" s="13" t="s">
        <v>85</v>
      </c>
      <c r="AW343" s="13" t="s">
        <v>4</v>
      </c>
      <c r="AX343" s="13" t="s">
        <v>83</v>
      </c>
      <c r="AY343" s="209" t="s">
        <v>160</v>
      </c>
    </row>
    <row r="344" spans="1:65" s="2" customFormat="1" ht="16.5" customHeight="1">
      <c r="A344" s="35"/>
      <c r="B344" s="36"/>
      <c r="C344" s="179" t="s">
        <v>736</v>
      </c>
      <c r="D344" s="179" t="s">
        <v>163</v>
      </c>
      <c r="E344" s="180" t="s">
        <v>737</v>
      </c>
      <c r="F344" s="181" t="s">
        <v>738</v>
      </c>
      <c r="G344" s="182" t="s">
        <v>289</v>
      </c>
      <c r="H344" s="183">
        <v>66.5</v>
      </c>
      <c r="I344" s="184"/>
      <c r="J344" s="185">
        <f>ROUND(I344*H344,2)</f>
        <v>0</v>
      </c>
      <c r="K344" s="181" t="s">
        <v>167</v>
      </c>
      <c r="L344" s="40"/>
      <c r="M344" s="186" t="s">
        <v>19</v>
      </c>
      <c r="N344" s="187" t="s">
        <v>46</v>
      </c>
      <c r="O344" s="65"/>
      <c r="P344" s="188">
        <f>O344*H344</f>
        <v>0</v>
      </c>
      <c r="Q344" s="188">
        <v>2.0000000000000002E-5</v>
      </c>
      <c r="R344" s="188">
        <f>Q344*H344</f>
        <v>1.33E-3</v>
      </c>
      <c r="S344" s="188">
        <v>0</v>
      </c>
      <c r="T344" s="18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190" t="s">
        <v>183</v>
      </c>
      <c r="AT344" s="190" t="s">
        <v>163</v>
      </c>
      <c r="AU344" s="190" t="s">
        <v>85</v>
      </c>
      <c r="AY344" s="18" t="s">
        <v>160</v>
      </c>
      <c r="BE344" s="191">
        <f>IF(N344="základní",J344,0)</f>
        <v>0</v>
      </c>
      <c r="BF344" s="191">
        <f>IF(N344="snížená",J344,0)</f>
        <v>0</v>
      </c>
      <c r="BG344" s="191">
        <f>IF(N344="zákl. přenesená",J344,0)</f>
        <v>0</v>
      </c>
      <c r="BH344" s="191">
        <f>IF(N344="sníž. přenesená",J344,0)</f>
        <v>0</v>
      </c>
      <c r="BI344" s="191">
        <f>IF(N344="nulová",J344,0)</f>
        <v>0</v>
      </c>
      <c r="BJ344" s="18" t="s">
        <v>83</v>
      </c>
      <c r="BK344" s="191">
        <f>ROUND(I344*H344,2)</f>
        <v>0</v>
      </c>
      <c r="BL344" s="18" t="s">
        <v>183</v>
      </c>
      <c r="BM344" s="190" t="s">
        <v>739</v>
      </c>
    </row>
    <row r="345" spans="1:65" s="2" customFormat="1">
      <c r="A345" s="35"/>
      <c r="B345" s="36"/>
      <c r="C345" s="37"/>
      <c r="D345" s="192" t="s">
        <v>170</v>
      </c>
      <c r="E345" s="37"/>
      <c r="F345" s="193" t="s">
        <v>740</v>
      </c>
      <c r="G345" s="37"/>
      <c r="H345" s="37"/>
      <c r="I345" s="194"/>
      <c r="J345" s="37"/>
      <c r="K345" s="37"/>
      <c r="L345" s="40"/>
      <c r="M345" s="195"/>
      <c r="N345" s="196"/>
      <c r="O345" s="65"/>
      <c r="P345" s="65"/>
      <c r="Q345" s="65"/>
      <c r="R345" s="65"/>
      <c r="S345" s="65"/>
      <c r="T345" s="66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T345" s="18" t="s">
        <v>170</v>
      </c>
      <c r="AU345" s="18" t="s">
        <v>85</v>
      </c>
    </row>
    <row r="346" spans="1:65" s="13" customFormat="1">
      <c r="B346" s="199"/>
      <c r="C346" s="200"/>
      <c r="D346" s="197" t="s">
        <v>212</v>
      </c>
      <c r="E346" s="201" t="s">
        <v>19</v>
      </c>
      <c r="F346" s="202" t="s">
        <v>702</v>
      </c>
      <c r="G346" s="200"/>
      <c r="H346" s="203">
        <v>66.5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212</v>
      </c>
      <c r="AU346" s="209" t="s">
        <v>85</v>
      </c>
      <c r="AV346" s="13" t="s">
        <v>85</v>
      </c>
      <c r="AW346" s="13" t="s">
        <v>36</v>
      </c>
      <c r="AX346" s="13" t="s">
        <v>83</v>
      </c>
      <c r="AY346" s="209" t="s">
        <v>160</v>
      </c>
    </row>
    <row r="347" spans="1:65" s="2" customFormat="1" ht="16.5" customHeight="1">
      <c r="A347" s="35"/>
      <c r="B347" s="36"/>
      <c r="C347" s="225" t="s">
        <v>741</v>
      </c>
      <c r="D347" s="225" t="s">
        <v>495</v>
      </c>
      <c r="E347" s="226" t="s">
        <v>742</v>
      </c>
      <c r="F347" s="227" t="s">
        <v>743</v>
      </c>
      <c r="G347" s="228" t="s">
        <v>289</v>
      </c>
      <c r="H347" s="229">
        <v>68.495000000000005</v>
      </c>
      <c r="I347" s="230"/>
      <c r="J347" s="231">
        <f>ROUND(I347*H347,2)</f>
        <v>0</v>
      </c>
      <c r="K347" s="227" t="s">
        <v>167</v>
      </c>
      <c r="L347" s="232"/>
      <c r="M347" s="233" t="s">
        <v>19</v>
      </c>
      <c r="N347" s="234" t="s">
        <v>46</v>
      </c>
      <c r="O347" s="65"/>
      <c r="P347" s="188">
        <f>O347*H347</f>
        <v>0</v>
      </c>
      <c r="Q347" s="188">
        <v>1.6619999999999999E-2</v>
      </c>
      <c r="R347" s="188">
        <f>Q347*H347</f>
        <v>1.1383869</v>
      </c>
      <c r="S347" s="188">
        <v>0</v>
      </c>
      <c r="T347" s="189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190" t="s">
        <v>206</v>
      </c>
      <c r="AT347" s="190" t="s">
        <v>495</v>
      </c>
      <c r="AU347" s="190" t="s">
        <v>85</v>
      </c>
      <c r="AY347" s="18" t="s">
        <v>160</v>
      </c>
      <c r="BE347" s="191">
        <f>IF(N347="základní",J347,0)</f>
        <v>0</v>
      </c>
      <c r="BF347" s="191">
        <f>IF(N347="snížená",J347,0)</f>
        <v>0</v>
      </c>
      <c r="BG347" s="191">
        <f>IF(N347="zákl. přenesená",J347,0)</f>
        <v>0</v>
      </c>
      <c r="BH347" s="191">
        <f>IF(N347="sníž. přenesená",J347,0)</f>
        <v>0</v>
      </c>
      <c r="BI347" s="191">
        <f>IF(N347="nulová",J347,0)</f>
        <v>0</v>
      </c>
      <c r="BJ347" s="18" t="s">
        <v>83</v>
      </c>
      <c r="BK347" s="191">
        <f>ROUND(I347*H347,2)</f>
        <v>0</v>
      </c>
      <c r="BL347" s="18" t="s">
        <v>183</v>
      </c>
      <c r="BM347" s="190" t="s">
        <v>744</v>
      </c>
    </row>
    <row r="348" spans="1:65" s="13" customFormat="1">
      <c r="B348" s="199"/>
      <c r="C348" s="200"/>
      <c r="D348" s="197" t="s">
        <v>212</v>
      </c>
      <c r="E348" s="200"/>
      <c r="F348" s="202" t="s">
        <v>745</v>
      </c>
      <c r="G348" s="200"/>
      <c r="H348" s="203">
        <v>68.495000000000005</v>
      </c>
      <c r="I348" s="204"/>
      <c r="J348" s="200"/>
      <c r="K348" s="200"/>
      <c r="L348" s="205"/>
      <c r="M348" s="206"/>
      <c r="N348" s="207"/>
      <c r="O348" s="207"/>
      <c r="P348" s="207"/>
      <c r="Q348" s="207"/>
      <c r="R348" s="207"/>
      <c r="S348" s="207"/>
      <c r="T348" s="208"/>
      <c r="AT348" s="209" t="s">
        <v>212</v>
      </c>
      <c r="AU348" s="209" t="s">
        <v>85</v>
      </c>
      <c r="AV348" s="13" t="s">
        <v>85</v>
      </c>
      <c r="AW348" s="13" t="s">
        <v>4</v>
      </c>
      <c r="AX348" s="13" t="s">
        <v>83</v>
      </c>
      <c r="AY348" s="209" t="s">
        <v>160</v>
      </c>
    </row>
    <row r="349" spans="1:65" s="2" customFormat="1" ht="16.5" customHeight="1">
      <c r="A349" s="35"/>
      <c r="B349" s="36"/>
      <c r="C349" s="179" t="s">
        <v>746</v>
      </c>
      <c r="D349" s="179" t="s">
        <v>163</v>
      </c>
      <c r="E349" s="180" t="s">
        <v>747</v>
      </c>
      <c r="F349" s="181" t="s">
        <v>748</v>
      </c>
      <c r="G349" s="182" t="s">
        <v>289</v>
      </c>
      <c r="H349" s="183">
        <v>23.6</v>
      </c>
      <c r="I349" s="184"/>
      <c r="J349" s="185">
        <f>ROUND(I349*H349,2)</f>
        <v>0</v>
      </c>
      <c r="K349" s="181" t="s">
        <v>167</v>
      </c>
      <c r="L349" s="40"/>
      <c r="M349" s="186" t="s">
        <v>19</v>
      </c>
      <c r="N349" s="187" t="s">
        <v>46</v>
      </c>
      <c r="O349" s="65"/>
      <c r="P349" s="188">
        <f>O349*H349</f>
        <v>0</v>
      </c>
      <c r="Q349" s="188">
        <v>3.0000000000000001E-5</v>
      </c>
      <c r="R349" s="188">
        <f>Q349*H349</f>
        <v>7.0800000000000008E-4</v>
      </c>
      <c r="S349" s="188">
        <v>0</v>
      </c>
      <c r="T349" s="18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190" t="s">
        <v>183</v>
      </c>
      <c r="AT349" s="190" t="s">
        <v>163</v>
      </c>
      <c r="AU349" s="190" t="s">
        <v>85</v>
      </c>
      <c r="AY349" s="18" t="s">
        <v>160</v>
      </c>
      <c r="BE349" s="191">
        <f>IF(N349="základní",J349,0)</f>
        <v>0</v>
      </c>
      <c r="BF349" s="191">
        <f>IF(N349="snížená",J349,0)</f>
        <v>0</v>
      </c>
      <c r="BG349" s="191">
        <f>IF(N349="zákl. přenesená",J349,0)</f>
        <v>0</v>
      </c>
      <c r="BH349" s="191">
        <f>IF(N349="sníž. přenesená",J349,0)</f>
        <v>0</v>
      </c>
      <c r="BI349" s="191">
        <f>IF(N349="nulová",J349,0)</f>
        <v>0</v>
      </c>
      <c r="BJ349" s="18" t="s">
        <v>83</v>
      </c>
      <c r="BK349" s="191">
        <f>ROUND(I349*H349,2)</f>
        <v>0</v>
      </c>
      <c r="BL349" s="18" t="s">
        <v>183</v>
      </c>
      <c r="BM349" s="190" t="s">
        <v>749</v>
      </c>
    </row>
    <row r="350" spans="1:65" s="2" customFormat="1">
      <c r="A350" s="35"/>
      <c r="B350" s="36"/>
      <c r="C350" s="37"/>
      <c r="D350" s="192" t="s">
        <v>170</v>
      </c>
      <c r="E350" s="37"/>
      <c r="F350" s="193" t="s">
        <v>750</v>
      </c>
      <c r="G350" s="37"/>
      <c r="H350" s="37"/>
      <c r="I350" s="194"/>
      <c r="J350" s="37"/>
      <c r="K350" s="37"/>
      <c r="L350" s="40"/>
      <c r="M350" s="195"/>
      <c r="N350" s="196"/>
      <c r="O350" s="65"/>
      <c r="P350" s="65"/>
      <c r="Q350" s="65"/>
      <c r="R350" s="65"/>
      <c r="S350" s="65"/>
      <c r="T350" s="66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T350" s="18" t="s">
        <v>170</v>
      </c>
      <c r="AU350" s="18" t="s">
        <v>85</v>
      </c>
    </row>
    <row r="351" spans="1:65" s="13" customFormat="1">
      <c r="B351" s="199"/>
      <c r="C351" s="200"/>
      <c r="D351" s="197" t="s">
        <v>212</v>
      </c>
      <c r="E351" s="201" t="s">
        <v>19</v>
      </c>
      <c r="F351" s="202" t="s">
        <v>751</v>
      </c>
      <c r="G351" s="200"/>
      <c r="H351" s="203">
        <v>23.6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212</v>
      </c>
      <c r="AU351" s="209" t="s">
        <v>85</v>
      </c>
      <c r="AV351" s="13" t="s">
        <v>85</v>
      </c>
      <c r="AW351" s="13" t="s">
        <v>36</v>
      </c>
      <c r="AX351" s="13" t="s">
        <v>83</v>
      </c>
      <c r="AY351" s="209" t="s">
        <v>160</v>
      </c>
    </row>
    <row r="352" spans="1:65" s="2" customFormat="1" ht="16.5" customHeight="1">
      <c r="A352" s="35"/>
      <c r="B352" s="36"/>
      <c r="C352" s="225" t="s">
        <v>752</v>
      </c>
      <c r="D352" s="225" t="s">
        <v>495</v>
      </c>
      <c r="E352" s="226" t="s">
        <v>753</v>
      </c>
      <c r="F352" s="227" t="s">
        <v>754</v>
      </c>
      <c r="G352" s="228" t="s">
        <v>289</v>
      </c>
      <c r="H352" s="229">
        <v>24.308</v>
      </c>
      <c r="I352" s="230"/>
      <c r="J352" s="231">
        <f>ROUND(I352*H352,2)</f>
        <v>0</v>
      </c>
      <c r="K352" s="227" t="s">
        <v>167</v>
      </c>
      <c r="L352" s="232"/>
      <c r="M352" s="233" t="s">
        <v>19</v>
      </c>
      <c r="N352" s="234" t="s">
        <v>46</v>
      </c>
      <c r="O352" s="65"/>
      <c r="P352" s="188">
        <f>O352*H352</f>
        <v>0</v>
      </c>
      <c r="Q352" s="188">
        <v>2.683E-2</v>
      </c>
      <c r="R352" s="188">
        <f>Q352*H352</f>
        <v>0.65218363999999995</v>
      </c>
      <c r="S352" s="188">
        <v>0</v>
      </c>
      <c r="T352" s="18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190" t="s">
        <v>206</v>
      </c>
      <c r="AT352" s="190" t="s">
        <v>495</v>
      </c>
      <c r="AU352" s="190" t="s">
        <v>85</v>
      </c>
      <c r="AY352" s="18" t="s">
        <v>160</v>
      </c>
      <c r="BE352" s="191">
        <f>IF(N352="základní",J352,0)</f>
        <v>0</v>
      </c>
      <c r="BF352" s="191">
        <f>IF(N352="snížená",J352,0)</f>
        <v>0</v>
      </c>
      <c r="BG352" s="191">
        <f>IF(N352="zákl. přenesená",J352,0)</f>
        <v>0</v>
      </c>
      <c r="BH352" s="191">
        <f>IF(N352="sníž. přenesená",J352,0)</f>
        <v>0</v>
      </c>
      <c r="BI352" s="191">
        <f>IF(N352="nulová",J352,0)</f>
        <v>0</v>
      </c>
      <c r="BJ352" s="18" t="s">
        <v>83</v>
      </c>
      <c r="BK352" s="191">
        <f>ROUND(I352*H352,2)</f>
        <v>0</v>
      </c>
      <c r="BL352" s="18" t="s">
        <v>183</v>
      </c>
      <c r="BM352" s="190" t="s">
        <v>755</v>
      </c>
    </row>
    <row r="353" spans="1:65" s="13" customFormat="1">
      <c r="B353" s="199"/>
      <c r="C353" s="200"/>
      <c r="D353" s="197" t="s">
        <v>212</v>
      </c>
      <c r="E353" s="200"/>
      <c r="F353" s="202" t="s">
        <v>756</v>
      </c>
      <c r="G353" s="200"/>
      <c r="H353" s="203">
        <v>24.308</v>
      </c>
      <c r="I353" s="204"/>
      <c r="J353" s="200"/>
      <c r="K353" s="200"/>
      <c r="L353" s="205"/>
      <c r="M353" s="206"/>
      <c r="N353" s="207"/>
      <c r="O353" s="207"/>
      <c r="P353" s="207"/>
      <c r="Q353" s="207"/>
      <c r="R353" s="207"/>
      <c r="S353" s="207"/>
      <c r="T353" s="208"/>
      <c r="AT353" s="209" t="s">
        <v>212</v>
      </c>
      <c r="AU353" s="209" t="s">
        <v>85</v>
      </c>
      <c r="AV353" s="13" t="s">
        <v>85</v>
      </c>
      <c r="AW353" s="13" t="s">
        <v>4</v>
      </c>
      <c r="AX353" s="13" t="s">
        <v>83</v>
      </c>
      <c r="AY353" s="209" t="s">
        <v>160</v>
      </c>
    </row>
    <row r="354" spans="1:65" s="2" customFormat="1" ht="16.5" customHeight="1">
      <c r="A354" s="35"/>
      <c r="B354" s="36"/>
      <c r="C354" s="179" t="s">
        <v>757</v>
      </c>
      <c r="D354" s="179" t="s">
        <v>163</v>
      </c>
      <c r="E354" s="180" t="s">
        <v>758</v>
      </c>
      <c r="F354" s="181" t="s">
        <v>759</v>
      </c>
      <c r="G354" s="182" t="s">
        <v>289</v>
      </c>
      <c r="H354" s="183">
        <v>281.14999999999998</v>
      </c>
      <c r="I354" s="184"/>
      <c r="J354" s="185">
        <f>ROUND(I354*H354,2)</f>
        <v>0</v>
      </c>
      <c r="K354" s="181" t="s">
        <v>167</v>
      </c>
      <c r="L354" s="40"/>
      <c r="M354" s="186" t="s">
        <v>19</v>
      </c>
      <c r="N354" s="187" t="s">
        <v>46</v>
      </c>
      <c r="O354" s="65"/>
      <c r="P354" s="188">
        <f>O354*H354</f>
        <v>0</v>
      </c>
      <c r="Q354" s="188">
        <v>3.0000000000000001E-5</v>
      </c>
      <c r="R354" s="188">
        <f>Q354*H354</f>
        <v>8.4344999999999993E-3</v>
      </c>
      <c r="S354" s="188">
        <v>0</v>
      </c>
      <c r="T354" s="189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190" t="s">
        <v>183</v>
      </c>
      <c r="AT354" s="190" t="s">
        <v>163</v>
      </c>
      <c r="AU354" s="190" t="s">
        <v>85</v>
      </c>
      <c r="AY354" s="18" t="s">
        <v>160</v>
      </c>
      <c r="BE354" s="191">
        <f>IF(N354="základní",J354,0)</f>
        <v>0</v>
      </c>
      <c r="BF354" s="191">
        <f>IF(N354="snížená",J354,0)</f>
        <v>0</v>
      </c>
      <c r="BG354" s="191">
        <f>IF(N354="zákl. přenesená",J354,0)</f>
        <v>0</v>
      </c>
      <c r="BH354" s="191">
        <f>IF(N354="sníž. přenesená",J354,0)</f>
        <v>0</v>
      </c>
      <c r="BI354" s="191">
        <f>IF(N354="nulová",J354,0)</f>
        <v>0</v>
      </c>
      <c r="BJ354" s="18" t="s">
        <v>83</v>
      </c>
      <c r="BK354" s="191">
        <f>ROUND(I354*H354,2)</f>
        <v>0</v>
      </c>
      <c r="BL354" s="18" t="s">
        <v>183</v>
      </c>
      <c r="BM354" s="190" t="s">
        <v>760</v>
      </c>
    </row>
    <row r="355" spans="1:65" s="2" customFormat="1">
      <c r="A355" s="35"/>
      <c r="B355" s="36"/>
      <c r="C355" s="37"/>
      <c r="D355" s="192" t="s">
        <v>170</v>
      </c>
      <c r="E355" s="37"/>
      <c r="F355" s="193" t="s">
        <v>761</v>
      </c>
      <c r="G355" s="37"/>
      <c r="H355" s="37"/>
      <c r="I355" s="194"/>
      <c r="J355" s="37"/>
      <c r="K355" s="37"/>
      <c r="L355" s="40"/>
      <c r="M355" s="195"/>
      <c r="N355" s="196"/>
      <c r="O355" s="65"/>
      <c r="P355" s="65"/>
      <c r="Q355" s="65"/>
      <c r="R355" s="65"/>
      <c r="S355" s="65"/>
      <c r="T355" s="66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T355" s="18" t="s">
        <v>170</v>
      </c>
      <c r="AU355" s="18" t="s">
        <v>85</v>
      </c>
    </row>
    <row r="356" spans="1:65" s="13" customFormat="1">
      <c r="B356" s="199"/>
      <c r="C356" s="200"/>
      <c r="D356" s="197" t="s">
        <v>212</v>
      </c>
      <c r="E356" s="201" t="s">
        <v>19</v>
      </c>
      <c r="F356" s="202" t="s">
        <v>762</v>
      </c>
      <c r="G356" s="200"/>
      <c r="H356" s="203">
        <v>281.14999999999998</v>
      </c>
      <c r="I356" s="204"/>
      <c r="J356" s="200"/>
      <c r="K356" s="200"/>
      <c r="L356" s="205"/>
      <c r="M356" s="206"/>
      <c r="N356" s="207"/>
      <c r="O356" s="207"/>
      <c r="P356" s="207"/>
      <c r="Q356" s="207"/>
      <c r="R356" s="207"/>
      <c r="S356" s="207"/>
      <c r="T356" s="208"/>
      <c r="AT356" s="209" t="s">
        <v>212</v>
      </c>
      <c r="AU356" s="209" t="s">
        <v>85</v>
      </c>
      <c r="AV356" s="13" t="s">
        <v>85</v>
      </c>
      <c r="AW356" s="13" t="s">
        <v>36</v>
      </c>
      <c r="AX356" s="13" t="s">
        <v>83</v>
      </c>
      <c r="AY356" s="209" t="s">
        <v>160</v>
      </c>
    </row>
    <row r="357" spans="1:65" s="2" customFormat="1" ht="16.5" customHeight="1">
      <c r="A357" s="35"/>
      <c r="B357" s="36"/>
      <c r="C357" s="225" t="s">
        <v>763</v>
      </c>
      <c r="D357" s="225" t="s">
        <v>495</v>
      </c>
      <c r="E357" s="226" t="s">
        <v>764</v>
      </c>
      <c r="F357" s="227" t="s">
        <v>765</v>
      </c>
      <c r="G357" s="228" t="s">
        <v>289</v>
      </c>
      <c r="H357" s="229">
        <v>289.58499999999998</v>
      </c>
      <c r="I357" s="230"/>
      <c r="J357" s="231">
        <f>ROUND(I357*H357,2)</f>
        <v>0</v>
      </c>
      <c r="K357" s="227" t="s">
        <v>167</v>
      </c>
      <c r="L357" s="232"/>
      <c r="M357" s="233" t="s">
        <v>19</v>
      </c>
      <c r="N357" s="234" t="s">
        <v>46</v>
      </c>
      <c r="O357" s="65"/>
      <c r="P357" s="188">
        <f>O357*H357</f>
        <v>0</v>
      </c>
      <c r="Q357" s="188">
        <v>4.2029999999999998E-2</v>
      </c>
      <c r="R357" s="188">
        <f>Q357*H357</f>
        <v>12.171257549999998</v>
      </c>
      <c r="S357" s="188">
        <v>0</v>
      </c>
      <c r="T357" s="189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190" t="s">
        <v>206</v>
      </c>
      <c r="AT357" s="190" t="s">
        <v>495</v>
      </c>
      <c r="AU357" s="190" t="s">
        <v>85</v>
      </c>
      <c r="AY357" s="18" t="s">
        <v>160</v>
      </c>
      <c r="BE357" s="191">
        <f>IF(N357="základní",J357,0)</f>
        <v>0</v>
      </c>
      <c r="BF357" s="191">
        <f>IF(N357="snížená",J357,0)</f>
        <v>0</v>
      </c>
      <c r="BG357" s="191">
        <f>IF(N357="zákl. přenesená",J357,0)</f>
        <v>0</v>
      </c>
      <c r="BH357" s="191">
        <f>IF(N357="sníž. přenesená",J357,0)</f>
        <v>0</v>
      </c>
      <c r="BI357" s="191">
        <f>IF(N357="nulová",J357,0)</f>
        <v>0</v>
      </c>
      <c r="BJ357" s="18" t="s">
        <v>83</v>
      </c>
      <c r="BK357" s="191">
        <f>ROUND(I357*H357,2)</f>
        <v>0</v>
      </c>
      <c r="BL357" s="18" t="s">
        <v>183</v>
      </c>
      <c r="BM357" s="190" t="s">
        <v>766</v>
      </c>
    </row>
    <row r="358" spans="1:65" s="13" customFormat="1">
      <c r="B358" s="199"/>
      <c r="C358" s="200"/>
      <c r="D358" s="197" t="s">
        <v>212</v>
      </c>
      <c r="E358" s="200"/>
      <c r="F358" s="202" t="s">
        <v>767</v>
      </c>
      <c r="G358" s="200"/>
      <c r="H358" s="203">
        <v>289.58499999999998</v>
      </c>
      <c r="I358" s="204"/>
      <c r="J358" s="200"/>
      <c r="K358" s="200"/>
      <c r="L358" s="205"/>
      <c r="M358" s="206"/>
      <c r="N358" s="207"/>
      <c r="O358" s="207"/>
      <c r="P358" s="207"/>
      <c r="Q358" s="207"/>
      <c r="R358" s="207"/>
      <c r="S358" s="207"/>
      <c r="T358" s="208"/>
      <c r="AT358" s="209" t="s">
        <v>212</v>
      </c>
      <c r="AU358" s="209" t="s">
        <v>85</v>
      </c>
      <c r="AV358" s="13" t="s">
        <v>85</v>
      </c>
      <c r="AW358" s="13" t="s">
        <v>4</v>
      </c>
      <c r="AX358" s="13" t="s">
        <v>83</v>
      </c>
      <c r="AY358" s="209" t="s">
        <v>160</v>
      </c>
    </row>
    <row r="359" spans="1:65" s="2" customFormat="1" ht="24.2" customHeight="1">
      <c r="A359" s="35"/>
      <c r="B359" s="36"/>
      <c r="C359" s="179" t="s">
        <v>768</v>
      </c>
      <c r="D359" s="179" t="s">
        <v>163</v>
      </c>
      <c r="E359" s="180" t="s">
        <v>769</v>
      </c>
      <c r="F359" s="181" t="s">
        <v>770</v>
      </c>
      <c r="G359" s="182" t="s">
        <v>166</v>
      </c>
      <c r="H359" s="183">
        <v>34</v>
      </c>
      <c r="I359" s="184"/>
      <c r="J359" s="185">
        <f>ROUND(I359*H359,2)</f>
        <v>0</v>
      </c>
      <c r="K359" s="181" t="s">
        <v>167</v>
      </c>
      <c r="L359" s="40"/>
      <c r="M359" s="186" t="s">
        <v>19</v>
      </c>
      <c r="N359" s="187" t="s">
        <v>46</v>
      </c>
      <c r="O359" s="65"/>
      <c r="P359" s="188">
        <f>O359*H359</f>
        <v>0</v>
      </c>
      <c r="Q359" s="188">
        <v>0</v>
      </c>
      <c r="R359" s="188">
        <f>Q359*H359</f>
        <v>0</v>
      </c>
      <c r="S359" s="188">
        <v>0</v>
      </c>
      <c r="T359" s="189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190" t="s">
        <v>183</v>
      </c>
      <c r="AT359" s="190" t="s">
        <v>163</v>
      </c>
      <c r="AU359" s="190" t="s">
        <v>85</v>
      </c>
      <c r="AY359" s="18" t="s">
        <v>160</v>
      </c>
      <c r="BE359" s="191">
        <f>IF(N359="základní",J359,0)</f>
        <v>0</v>
      </c>
      <c r="BF359" s="191">
        <f>IF(N359="snížená",J359,0)</f>
        <v>0</v>
      </c>
      <c r="BG359" s="191">
        <f>IF(N359="zákl. přenesená",J359,0)</f>
        <v>0</v>
      </c>
      <c r="BH359" s="191">
        <f>IF(N359="sníž. přenesená",J359,0)</f>
        <v>0</v>
      </c>
      <c r="BI359" s="191">
        <f>IF(N359="nulová",J359,0)</f>
        <v>0</v>
      </c>
      <c r="BJ359" s="18" t="s">
        <v>83</v>
      </c>
      <c r="BK359" s="191">
        <f>ROUND(I359*H359,2)</f>
        <v>0</v>
      </c>
      <c r="BL359" s="18" t="s">
        <v>183</v>
      </c>
      <c r="BM359" s="190" t="s">
        <v>771</v>
      </c>
    </row>
    <row r="360" spans="1:65" s="2" customFormat="1">
      <c r="A360" s="35"/>
      <c r="B360" s="36"/>
      <c r="C360" s="37"/>
      <c r="D360" s="192" t="s">
        <v>170</v>
      </c>
      <c r="E360" s="37"/>
      <c r="F360" s="193" t="s">
        <v>772</v>
      </c>
      <c r="G360" s="37"/>
      <c r="H360" s="37"/>
      <c r="I360" s="194"/>
      <c r="J360" s="37"/>
      <c r="K360" s="37"/>
      <c r="L360" s="40"/>
      <c r="M360" s="195"/>
      <c r="N360" s="196"/>
      <c r="O360" s="65"/>
      <c r="P360" s="65"/>
      <c r="Q360" s="65"/>
      <c r="R360" s="65"/>
      <c r="S360" s="65"/>
      <c r="T360" s="66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T360" s="18" t="s">
        <v>170</v>
      </c>
      <c r="AU360" s="18" t="s">
        <v>85</v>
      </c>
    </row>
    <row r="361" spans="1:65" s="13" customFormat="1">
      <c r="B361" s="199"/>
      <c r="C361" s="200"/>
      <c r="D361" s="197" t="s">
        <v>212</v>
      </c>
      <c r="E361" s="201" t="s">
        <v>19</v>
      </c>
      <c r="F361" s="202" t="s">
        <v>773</v>
      </c>
      <c r="G361" s="200"/>
      <c r="H361" s="203">
        <v>34</v>
      </c>
      <c r="I361" s="204"/>
      <c r="J361" s="200"/>
      <c r="K361" s="200"/>
      <c r="L361" s="205"/>
      <c r="M361" s="206"/>
      <c r="N361" s="207"/>
      <c r="O361" s="207"/>
      <c r="P361" s="207"/>
      <c r="Q361" s="207"/>
      <c r="R361" s="207"/>
      <c r="S361" s="207"/>
      <c r="T361" s="208"/>
      <c r="AT361" s="209" t="s">
        <v>212</v>
      </c>
      <c r="AU361" s="209" t="s">
        <v>85</v>
      </c>
      <c r="AV361" s="13" t="s">
        <v>85</v>
      </c>
      <c r="AW361" s="13" t="s">
        <v>36</v>
      </c>
      <c r="AX361" s="13" t="s">
        <v>83</v>
      </c>
      <c r="AY361" s="209" t="s">
        <v>160</v>
      </c>
    </row>
    <row r="362" spans="1:65" s="2" customFormat="1" ht="16.5" customHeight="1">
      <c r="A362" s="35"/>
      <c r="B362" s="36"/>
      <c r="C362" s="225" t="s">
        <v>774</v>
      </c>
      <c r="D362" s="225" t="s">
        <v>495</v>
      </c>
      <c r="E362" s="226" t="s">
        <v>775</v>
      </c>
      <c r="F362" s="227" t="s">
        <v>776</v>
      </c>
      <c r="G362" s="228" t="s">
        <v>166</v>
      </c>
      <c r="H362" s="229">
        <v>17.170000000000002</v>
      </c>
      <c r="I362" s="230"/>
      <c r="J362" s="231">
        <f>ROUND(I362*H362,2)</f>
        <v>0</v>
      </c>
      <c r="K362" s="227" t="s">
        <v>167</v>
      </c>
      <c r="L362" s="232"/>
      <c r="M362" s="233" t="s">
        <v>19</v>
      </c>
      <c r="N362" s="234" t="s">
        <v>46</v>
      </c>
      <c r="O362" s="65"/>
      <c r="P362" s="188">
        <f>O362*H362</f>
        <v>0</v>
      </c>
      <c r="Q362" s="188">
        <v>5.4000000000000001E-4</v>
      </c>
      <c r="R362" s="188">
        <f>Q362*H362</f>
        <v>9.2718000000000002E-3</v>
      </c>
      <c r="S362" s="188">
        <v>0</v>
      </c>
      <c r="T362" s="189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190" t="s">
        <v>206</v>
      </c>
      <c r="AT362" s="190" t="s">
        <v>495</v>
      </c>
      <c r="AU362" s="190" t="s">
        <v>85</v>
      </c>
      <c r="AY362" s="18" t="s">
        <v>160</v>
      </c>
      <c r="BE362" s="191">
        <f>IF(N362="základní",J362,0)</f>
        <v>0</v>
      </c>
      <c r="BF362" s="191">
        <f>IF(N362="snížená",J362,0)</f>
        <v>0</v>
      </c>
      <c r="BG362" s="191">
        <f>IF(N362="zákl. přenesená",J362,0)</f>
        <v>0</v>
      </c>
      <c r="BH362" s="191">
        <f>IF(N362="sníž. přenesená",J362,0)</f>
        <v>0</v>
      </c>
      <c r="BI362" s="191">
        <f>IF(N362="nulová",J362,0)</f>
        <v>0</v>
      </c>
      <c r="BJ362" s="18" t="s">
        <v>83</v>
      </c>
      <c r="BK362" s="191">
        <f>ROUND(I362*H362,2)</f>
        <v>0</v>
      </c>
      <c r="BL362" s="18" t="s">
        <v>183</v>
      </c>
      <c r="BM362" s="190" t="s">
        <v>777</v>
      </c>
    </row>
    <row r="363" spans="1:65" s="13" customFormat="1">
      <c r="B363" s="199"/>
      <c r="C363" s="200"/>
      <c r="D363" s="197" t="s">
        <v>212</v>
      </c>
      <c r="E363" s="200"/>
      <c r="F363" s="202" t="s">
        <v>778</v>
      </c>
      <c r="G363" s="200"/>
      <c r="H363" s="203">
        <v>17.170000000000002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212</v>
      </c>
      <c r="AU363" s="209" t="s">
        <v>85</v>
      </c>
      <c r="AV363" s="13" t="s">
        <v>85</v>
      </c>
      <c r="AW363" s="13" t="s">
        <v>4</v>
      </c>
      <c r="AX363" s="13" t="s">
        <v>83</v>
      </c>
      <c r="AY363" s="209" t="s">
        <v>160</v>
      </c>
    </row>
    <row r="364" spans="1:65" s="2" customFormat="1" ht="16.5" customHeight="1">
      <c r="A364" s="35"/>
      <c r="B364" s="36"/>
      <c r="C364" s="225" t="s">
        <v>779</v>
      </c>
      <c r="D364" s="225" t="s">
        <v>495</v>
      </c>
      <c r="E364" s="226" t="s">
        <v>780</v>
      </c>
      <c r="F364" s="227" t="s">
        <v>781</v>
      </c>
      <c r="G364" s="228" t="s">
        <v>166</v>
      </c>
      <c r="H364" s="229">
        <v>17.170000000000002</v>
      </c>
      <c r="I364" s="230"/>
      <c r="J364" s="231">
        <f>ROUND(I364*H364,2)</f>
        <v>0</v>
      </c>
      <c r="K364" s="227" t="s">
        <v>167</v>
      </c>
      <c r="L364" s="232"/>
      <c r="M364" s="233" t="s">
        <v>19</v>
      </c>
      <c r="N364" s="234" t="s">
        <v>46</v>
      </c>
      <c r="O364" s="65"/>
      <c r="P364" s="188">
        <f>O364*H364</f>
        <v>0</v>
      </c>
      <c r="Q364" s="188">
        <v>6.4999999999999997E-4</v>
      </c>
      <c r="R364" s="188">
        <f>Q364*H364</f>
        <v>1.11605E-2</v>
      </c>
      <c r="S364" s="188">
        <v>0</v>
      </c>
      <c r="T364" s="18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190" t="s">
        <v>206</v>
      </c>
      <c r="AT364" s="190" t="s">
        <v>495</v>
      </c>
      <c r="AU364" s="190" t="s">
        <v>85</v>
      </c>
      <c r="AY364" s="18" t="s">
        <v>160</v>
      </c>
      <c r="BE364" s="191">
        <f>IF(N364="základní",J364,0)</f>
        <v>0</v>
      </c>
      <c r="BF364" s="191">
        <f>IF(N364="snížená",J364,0)</f>
        <v>0</v>
      </c>
      <c r="BG364" s="191">
        <f>IF(N364="zákl. přenesená",J364,0)</f>
        <v>0</v>
      </c>
      <c r="BH364" s="191">
        <f>IF(N364="sníž. přenesená",J364,0)</f>
        <v>0</v>
      </c>
      <c r="BI364" s="191">
        <f>IF(N364="nulová",J364,0)</f>
        <v>0</v>
      </c>
      <c r="BJ364" s="18" t="s">
        <v>83</v>
      </c>
      <c r="BK364" s="191">
        <f>ROUND(I364*H364,2)</f>
        <v>0</v>
      </c>
      <c r="BL364" s="18" t="s">
        <v>183</v>
      </c>
      <c r="BM364" s="190" t="s">
        <v>782</v>
      </c>
    </row>
    <row r="365" spans="1:65" s="13" customFormat="1">
      <c r="B365" s="199"/>
      <c r="C365" s="200"/>
      <c r="D365" s="197" t="s">
        <v>212</v>
      </c>
      <c r="E365" s="200"/>
      <c r="F365" s="202" t="s">
        <v>778</v>
      </c>
      <c r="G365" s="200"/>
      <c r="H365" s="203">
        <v>17.170000000000002</v>
      </c>
      <c r="I365" s="204"/>
      <c r="J365" s="200"/>
      <c r="K365" s="200"/>
      <c r="L365" s="205"/>
      <c r="M365" s="206"/>
      <c r="N365" s="207"/>
      <c r="O365" s="207"/>
      <c r="P365" s="207"/>
      <c r="Q365" s="207"/>
      <c r="R365" s="207"/>
      <c r="S365" s="207"/>
      <c r="T365" s="208"/>
      <c r="AT365" s="209" t="s">
        <v>212</v>
      </c>
      <c r="AU365" s="209" t="s">
        <v>85</v>
      </c>
      <c r="AV365" s="13" t="s">
        <v>85</v>
      </c>
      <c r="AW365" s="13" t="s">
        <v>4</v>
      </c>
      <c r="AX365" s="13" t="s">
        <v>83</v>
      </c>
      <c r="AY365" s="209" t="s">
        <v>160</v>
      </c>
    </row>
    <row r="366" spans="1:65" s="2" customFormat="1" ht="24.2" customHeight="1">
      <c r="A366" s="35"/>
      <c r="B366" s="36"/>
      <c r="C366" s="179" t="s">
        <v>783</v>
      </c>
      <c r="D366" s="179" t="s">
        <v>163</v>
      </c>
      <c r="E366" s="180" t="s">
        <v>784</v>
      </c>
      <c r="F366" s="181" t="s">
        <v>785</v>
      </c>
      <c r="G366" s="182" t="s">
        <v>166</v>
      </c>
      <c r="H366" s="183">
        <v>20</v>
      </c>
      <c r="I366" s="184"/>
      <c r="J366" s="185">
        <f>ROUND(I366*H366,2)</f>
        <v>0</v>
      </c>
      <c r="K366" s="181" t="s">
        <v>167</v>
      </c>
      <c r="L366" s="40"/>
      <c r="M366" s="186" t="s">
        <v>19</v>
      </c>
      <c r="N366" s="187" t="s">
        <v>46</v>
      </c>
      <c r="O366" s="65"/>
      <c r="P366" s="188">
        <f>O366*H366</f>
        <v>0</v>
      </c>
      <c r="Q366" s="188">
        <v>0</v>
      </c>
      <c r="R366" s="188">
        <f>Q366*H366</f>
        <v>0</v>
      </c>
      <c r="S366" s="188">
        <v>0</v>
      </c>
      <c r="T366" s="189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190" t="s">
        <v>183</v>
      </c>
      <c r="AT366" s="190" t="s">
        <v>163</v>
      </c>
      <c r="AU366" s="190" t="s">
        <v>85</v>
      </c>
      <c r="AY366" s="18" t="s">
        <v>160</v>
      </c>
      <c r="BE366" s="191">
        <f>IF(N366="základní",J366,0)</f>
        <v>0</v>
      </c>
      <c r="BF366" s="191">
        <f>IF(N366="snížená",J366,0)</f>
        <v>0</v>
      </c>
      <c r="BG366" s="191">
        <f>IF(N366="zákl. přenesená",J366,0)</f>
        <v>0</v>
      </c>
      <c r="BH366" s="191">
        <f>IF(N366="sníž. přenesená",J366,0)</f>
        <v>0</v>
      </c>
      <c r="BI366" s="191">
        <f>IF(N366="nulová",J366,0)</f>
        <v>0</v>
      </c>
      <c r="BJ366" s="18" t="s">
        <v>83</v>
      </c>
      <c r="BK366" s="191">
        <f>ROUND(I366*H366,2)</f>
        <v>0</v>
      </c>
      <c r="BL366" s="18" t="s">
        <v>183</v>
      </c>
      <c r="BM366" s="190" t="s">
        <v>786</v>
      </c>
    </row>
    <row r="367" spans="1:65" s="2" customFormat="1">
      <c r="A367" s="35"/>
      <c r="B367" s="36"/>
      <c r="C367" s="37"/>
      <c r="D367" s="192" t="s">
        <v>170</v>
      </c>
      <c r="E367" s="37"/>
      <c r="F367" s="193" t="s">
        <v>787</v>
      </c>
      <c r="G367" s="37"/>
      <c r="H367" s="37"/>
      <c r="I367" s="194"/>
      <c r="J367" s="37"/>
      <c r="K367" s="37"/>
      <c r="L367" s="40"/>
      <c r="M367" s="195"/>
      <c r="N367" s="196"/>
      <c r="O367" s="65"/>
      <c r="P367" s="65"/>
      <c r="Q367" s="65"/>
      <c r="R367" s="65"/>
      <c r="S367" s="65"/>
      <c r="T367" s="66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T367" s="18" t="s">
        <v>170</v>
      </c>
      <c r="AU367" s="18" t="s">
        <v>85</v>
      </c>
    </row>
    <row r="368" spans="1:65" s="2" customFormat="1" ht="16.5" customHeight="1">
      <c r="A368" s="35"/>
      <c r="B368" s="36"/>
      <c r="C368" s="225" t="s">
        <v>788</v>
      </c>
      <c r="D368" s="225" t="s">
        <v>495</v>
      </c>
      <c r="E368" s="226" t="s">
        <v>789</v>
      </c>
      <c r="F368" s="227" t="s">
        <v>790</v>
      </c>
      <c r="G368" s="228" t="s">
        <v>166</v>
      </c>
      <c r="H368" s="229">
        <v>20.2</v>
      </c>
      <c r="I368" s="230"/>
      <c r="J368" s="231">
        <f>ROUND(I368*H368,2)</f>
        <v>0</v>
      </c>
      <c r="K368" s="227" t="s">
        <v>19</v>
      </c>
      <c r="L368" s="232"/>
      <c r="M368" s="233" t="s">
        <v>19</v>
      </c>
      <c r="N368" s="234" t="s">
        <v>46</v>
      </c>
      <c r="O368" s="65"/>
      <c r="P368" s="188">
        <f>O368*H368</f>
        <v>0</v>
      </c>
      <c r="Q368" s="188">
        <v>1.6999999999999999E-3</v>
      </c>
      <c r="R368" s="188">
        <f>Q368*H368</f>
        <v>3.4339999999999996E-2</v>
      </c>
      <c r="S368" s="188">
        <v>0</v>
      </c>
      <c r="T368" s="189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190" t="s">
        <v>206</v>
      </c>
      <c r="AT368" s="190" t="s">
        <v>495</v>
      </c>
      <c r="AU368" s="190" t="s">
        <v>85</v>
      </c>
      <c r="AY368" s="18" t="s">
        <v>160</v>
      </c>
      <c r="BE368" s="191">
        <f>IF(N368="základní",J368,0)</f>
        <v>0</v>
      </c>
      <c r="BF368" s="191">
        <f>IF(N368="snížená",J368,0)</f>
        <v>0</v>
      </c>
      <c r="BG368" s="191">
        <f>IF(N368="zákl. přenesená",J368,0)</f>
        <v>0</v>
      </c>
      <c r="BH368" s="191">
        <f>IF(N368="sníž. přenesená",J368,0)</f>
        <v>0</v>
      </c>
      <c r="BI368" s="191">
        <f>IF(N368="nulová",J368,0)</f>
        <v>0</v>
      </c>
      <c r="BJ368" s="18" t="s">
        <v>83</v>
      </c>
      <c r="BK368" s="191">
        <f>ROUND(I368*H368,2)</f>
        <v>0</v>
      </c>
      <c r="BL368" s="18" t="s">
        <v>183</v>
      </c>
      <c r="BM368" s="190" t="s">
        <v>791</v>
      </c>
    </row>
    <row r="369" spans="1:65" s="2" customFormat="1" ht="58.5">
      <c r="A369" s="35"/>
      <c r="B369" s="36"/>
      <c r="C369" s="37"/>
      <c r="D369" s="197" t="s">
        <v>172</v>
      </c>
      <c r="E369" s="37"/>
      <c r="F369" s="198" t="s">
        <v>792</v>
      </c>
      <c r="G369" s="37"/>
      <c r="H369" s="37"/>
      <c r="I369" s="194"/>
      <c r="J369" s="37"/>
      <c r="K369" s="37"/>
      <c r="L369" s="40"/>
      <c r="M369" s="195"/>
      <c r="N369" s="196"/>
      <c r="O369" s="65"/>
      <c r="P369" s="65"/>
      <c r="Q369" s="65"/>
      <c r="R369" s="65"/>
      <c r="S369" s="65"/>
      <c r="T369" s="66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T369" s="18" t="s">
        <v>172</v>
      </c>
      <c r="AU369" s="18" t="s">
        <v>85</v>
      </c>
    </row>
    <row r="370" spans="1:65" s="13" customFormat="1">
      <c r="B370" s="199"/>
      <c r="C370" s="200"/>
      <c r="D370" s="197" t="s">
        <v>212</v>
      </c>
      <c r="E370" s="200"/>
      <c r="F370" s="202" t="s">
        <v>793</v>
      </c>
      <c r="G370" s="200"/>
      <c r="H370" s="203">
        <v>20.2</v>
      </c>
      <c r="I370" s="204"/>
      <c r="J370" s="200"/>
      <c r="K370" s="200"/>
      <c r="L370" s="205"/>
      <c r="M370" s="206"/>
      <c r="N370" s="207"/>
      <c r="O370" s="207"/>
      <c r="P370" s="207"/>
      <c r="Q370" s="207"/>
      <c r="R370" s="207"/>
      <c r="S370" s="207"/>
      <c r="T370" s="208"/>
      <c r="AT370" s="209" t="s">
        <v>212</v>
      </c>
      <c r="AU370" s="209" t="s">
        <v>85</v>
      </c>
      <c r="AV370" s="13" t="s">
        <v>85</v>
      </c>
      <c r="AW370" s="13" t="s">
        <v>4</v>
      </c>
      <c r="AX370" s="13" t="s">
        <v>83</v>
      </c>
      <c r="AY370" s="209" t="s">
        <v>160</v>
      </c>
    </row>
    <row r="371" spans="1:65" s="2" customFormat="1" ht="24.2" customHeight="1">
      <c r="A371" s="35"/>
      <c r="B371" s="36"/>
      <c r="C371" s="179" t="s">
        <v>794</v>
      </c>
      <c r="D371" s="179" t="s">
        <v>163</v>
      </c>
      <c r="E371" s="180" t="s">
        <v>795</v>
      </c>
      <c r="F371" s="181" t="s">
        <v>796</v>
      </c>
      <c r="G371" s="182" t="s">
        <v>166</v>
      </c>
      <c r="H371" s="183">
        <v>50</v>
      </c>
      <c r="I371" s="184"/>
      <c r="J371" s="185">
        <f>ROUND(I371*H371,2)</f>
        <v>0</v>
      </c>
      <c r="K371" s="181" t="s">
        <v>167</v>
      </c>
      <c r="L371" s="40"/>
      <c r="M371" s="186" t="s">
        <v>19</v>
      </c>
      <c r="N371" s="187" t="s">
        <v>46</v>
      </c>
      <c r="O371" s="65"/>
      <c r="P371" s="188">
        <f>O371*H371</f>
        <v>0</v>
      </c>
      <c r="Q371" s="188">
        <v>0</v>
      </c>
      <c r="R371" s="188">
        <f>Q371*H371</f>
        <v>0</v>
      </c>
      <c r="S371" s="188">
        <v>0</v>
      </c>
      <c r="T371" s="189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190" t="s">
        <v>183</v>
      </c>
      <c r="AT371" s="190" t="s">
        <v>163</v>
      </c>
      <c r="AU371" s="190" t="s">
        <v>85</v>
      </c>
      <c r="AY371" s="18" t="s">
        <v>160</v>
      </c>
      <c r="BE371" s="191">
        <f>IF(N371="základní",J371,0)</f>
        <v>0</v>
      </c>
      <c r="BF371" s="191">
        <f>IF(N371="snížená",J371,0)</f>
        <v>0</v>
      </c>
      <c r="BG371" s="191">
        <f>IF(N371="zákl. přenesená",J371,0)</f>
        <v>0</v>
      </c>
      <c r="BH371" s="191">
        <f>IF(N371="sníž. přenesená",J371,0)</f>
        <v>0</v>
      </c>
      <c r="BI371" s="191">
        <f>IF(N371="nulová",J371,0)</f>
        <v>0</v>
      </c>
      <c r="BJ371" s="18" t="s">
        <v>83</v>
      </c>
      <c r="BK371" s="191">
        <f>ROUND(I371*H371,2)</f>
        <v>0</v>
      </c>
      <c r="BL371" s="18" t="s">
        <v>183</v>
      </c>
      <c r="BM371" s="190" t="s">
        <v>797</v>
      </c>
    </row>
    <row r="372" spans="1:65" s="2" customFormat="1">
      <c r="A372" s="35"/>
      <c r="B372" s="36"/>
      <c r="C372" s="37"/>
      <c r="D372" s="192" t="s">
        <v>170</v>
      </c>
      <c r="E372" s="37"/>
      <c r="F372" s="193" t="s">
        <v>798</v>
      </c>
      <c r="G372" s="37"/>
      <c r="H372" s="37"/>
      <c r="I372" s="194"/>
      <c r="J372" s="37"/>
      <c r="K372" s="37"/>
      <c r="L372" s="40"/>
      <c r="M372" s="195"/>
      <c r="N372" s="196"/>
      <c r="O372" s="65"/>
      <c r="P372" s="65"/>
      <c r="Q372" s="65"/>
      <c r="R372" s="65"/>
      <c r="S372" s="65"/>
      <c r="T372" s="66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T372" s="18" t="s">
        <v>170</v>
      </c>
      <c r="AU372" s="18" t="s">
        <v>85</v>
      </c>
    </row>
    <row r="373" spans="1:65" s="13" customFormat="1">
      <c r="B373" s="199"/>
      <c r="C373" s="200"/>
      <c r="D373" s="197" t="s">
        <v>212</v>
      </c>
      <c r="E373" s="201" t="s">
        <v>19</v>
      </c>
      <c r="F373" s="202" t="s">
        <v>799</v>
      </c>
      <c r="G373" s="200"/>
      <c r="H373" s="203">
        <v>50</v>
      </c>
      <c r="I373" s="204"/>
      <c r="J373" s="200"/>
      <c r="K373" s="200"/>
      <c r="L373" s="205"/>
      <c r="M373" s="206"/>
      <c r="N373" s="207"/>
      <c r="O373" s="207"/>
      <c r="P373" s="207"/>
      <c r="Q373" s="207"/>
      <c r="R373" s="207"/>
      <c r="S373" s="207"/>
      <c r="T373" s="208"/>
      <c r="AT373" s="209" t="s">
        <v>212</v>
      </c>
      <c r="AU373" s="209" t="s">
        <v>85</v>
      </c>
      <c r="AV373" s="13" t="s">
        <v>85</v>
      </c>
      <c r="AW373" s="13" t="s">
        <v>36</v>
      </c>
      <c r="AX373" s="13" t="s">
        <v>83</v>
      </c>
      <c r="AY373" s="209" t="s">
        <v>160</v>
      </c>
    </row>
    <row r="374" spans="1:65" s="2" customFormat="1" ht="16.5" customHeight="1">
      <c r="A374" s="35"/>
      <c r="B374" s="36"/>
      <c r="C374" s="225" t="s">
        <v>800</v>
      </c>
      <c r="D374" s="225" t="s">
        <v>495</v>
      </c>
      <c r="E374" s="226" t="s">
        <v>801</v>
      </c>
      <c r="F374" s="227" t="s">
        <v>802</v>
      </c>
      <c r="G374" s="228" t="s">
        <v>166</v>
      </c>
      <c r="H374" s="229">
        <v>18.18</v>
      </c>
      <c r="I374" s="230"/>
      <c r="J374" s="231">
        <f>ROUND(I374*H374,2)</f>
        <v>0</v>
      </c>
      <c r="K374" s="227" t="s">
        <v>167</v>
      </c>
      <c r="L374" s="232"/>
      <c r="M374" s="233" t="s">
        <v>19</v>
      </c>
      <c r="N374" s="234" t="s">
        <v>46</v>
      </c>
      <c r="O374" s="65"/>
      <c r="P374" s="188">
        <f>O374*H374</f>
        <v>0</v>
      </c>
      <c r="Q374" s="188">
        <v>1.1000000000000001E-3</v>
      </c>
      <c r="R374" s="188">
        <f>Q374*H374</f>
        <v>1.9998000000000002E-2</v>
      </c>
      <c r="S374" s="188">
        <v>0</v>
      </c>
      <c r="T374" s="189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190" t="s">
        <v>206</v>
      </c>
      <c r="AT374" s="190" t="s">
        <v>495</v>
      </c>
      <c r="AU374" s="190" t="s">
        <v>85</v>
      </c>
      <c r="AY374" s="18" t="s">
        <v>160</v>
      </c>
      <c r="BE374" s="191">
        <f>IF(N374="základní",J374,0)</f>
        <v>0</v>
      </c>
      <c r="BF374" s="191">
        <f>IF(N374="snížená",J374,0)</f>
        <v>0</v>
      </c>
      <c r="BG374" s="191">
        <f>IF(N374="zákl. přenesená",J374,0)</f>
        <v>0</v>
      </c>
      <c r="BH374" s="191">
        <f>IF(N374="sníž. přenesená",J374,0)</f>
        <v>0</v>
      </c>
      <c r="BI374" s="191">
        <f>IF(N374="nulová",J374,0)</f>
        <v>0</v>
      </c>
      <c r="BJ374" s="18" t="s">
        <v>83</v>
      </c>
      <c r="BK374" s="191">
        <f>ROUND(I374*H374,2)</f>
        <v>0</v>
      </c>
      <c r="BL374" s="18" t="s">
        <v>183</v>
      </c>
      <c r="BM374" s="190" t="s">
        <v>803</v>
      </c>
    </row>
    <row r="375" spans="1:65" s="13" customFormat="1">
      <c r="B375" s="199"/>
      <c r="C375" s="200"/>
      <c r="D375" s="197" t="s">
        <v>212</v>
      </c>
      <c r="E375" s="200"/>
      <c r="F375" s="202" t="s">
        <v>804</v>
      </c>
      <c r="G375" s="200"/>
      <c r="H375" s="203">
        <v>18.18</v>
      </c>
      <c r="I375" s="204"/>
      <c r="J375" s="200"/>
      <c r="K375" s="200"/>
      <c r="L375" s="205"/>
      <c r="M375" s="206"/>
      <c r="N375" s="207"/>
      <c r="O375" s="207"/>
      <c r="P375" s="207"/>
      <c r="Q375" s="207"/>
      <c r="R375" s="207"/>
      <c r="S375" s="207"/>
      <c r="T375" s="208"/>
      <c r="AT375" s="209" t="s">
        <v>212</v>
      </c>
      <c r="AU375" s="209" t="s">
        <v>85</v>
      </c>
      <c r="AV375" s="13" t="s">
        <v>85</v>
      </c>
      <c r="AW375" s="13" t="s">
        <v>4</v>
      </c>
      <c r="AX375" s="13" t="s">
        <v>83</v>
      </c>
      <c r="AY375" s="209" t="s">
        <v>160</v>
      </c>
    </row>
    <row r="376" spans="1:65" s="2" customFormat="1" ht="16.5" customHeight="1">
      <c r="A376" s="35"/>
      <c r="B376" s="36"/>
      <c r="C376" s="225" t="s">
        <v>805</v>
      </c>
      <c r="D376" s="225" t="s">
        <v>495</v>
      </c>
      <c r="E376" s="226" t="s">
        <v>806</v>
      </c>
      <c r="F376" s="227" t="s">
        <v>807</v>
      </c>
      <c r="G376" s="228" t="s">
        <v>166</v>
      </c>
      <c r="H376" s="229">
        <v>32.32</v>
      </c>
      <c r="I376" s="230"/>
      <c r="J376" s="231">
        <f>ROUND(I376*H376,2)</f>
        <v>0</v>
      </c>
      <c r="K376" s="227" t="s">
        <v>167</v>
      </c>
      <c r="L376" s="232"/>
      <c r="M376" s="233" t="s">
        <v>19</v>
      </c>
      <c r="N376" s="234" t="s">
        <v>46</v>
      </c>
      <c r="O376" s="65"/>
      <c r="P376" s="188">
        <f>O376*H376</f>
        <v>0</v>
      </c>
      <c r="Q376" s="188">
        <v>1.4E-3</v>
      </c>
      <c r="R376" s="188">
        <f>Q376*H376</f>
        <v>4.5247999999999997E-2</v>
      </c>
      <c r="S376" s="188">
        <v>0</v>
      </c>
      <c r="T376" s="18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190" t="s">
        <v>206</v>
      </c>
      <c r="AT376" s="190" t="s">
        <v>495</v>
      </c>
      <c r="AU376" s="190" t="s">
        <v>85</v>
      </c>
      <c r="AY376" s="18" t="s">
        <v>160</v>
      </c>
      <c r="BE376" s="191">
        <f>IF(N376="základní",J376,0)</f>
        <v>0</v>
      </c>
      <c r="BF376" s="191">
        <f>IF(N376="snížená",J376,0)</f>
        <v>0</v>
      </c>
      <c r="BG376" s="191">
        <f>IF(N376="zákl. přenesená",J376,0)</f>
        <v>0</v>
      </c>
      <c r="BH376" s="191">
        <f>IF(N376="sníž. přenesená",J376,0)</f>
        <v>0</v>
      </c>
      <c r="BI376" s="191">
        <f>IF(N376="nulová",J376,0)</f>
        <v>0</v>
      </c>
      <c r="BJ376" s="18" t="s">
        <v>83</v>
      </c>
      <c r="BK376" s="191">
        <f>ROUND(I376*H376,2)</f>
        <v>0</v>
      </c>
      <c r="BL376" s="18" t="s">
        <v>183</v>
      </c>
      <c r="BM376" s="190" t="s">
        <v>808</v>
      </c>
    </row>
    <row r="377" spans="1:65" s="13" customFormat="1">
      <c r="B377" s="199"/>
      <c r="C377" s="200"/>
      <c r="D377" s="197" t="s">
        <v>212</v>
      </c>
      <c r="E377" s="200"/>
      <c r="F377" s="202" t="s">
        <v>809</v>
      </c>
      <c r="G377" s="200"/>
      <c r="H377" s="203">
        <v>32.32</v>
      </c>
      <c r="I377" s="204"/>
      <c r="J377" s="200"/>
      <c r="K377" s="200"/>
      <c r="L377" s="205"/>
      <c r="M377" s="206"/>
      <c r="N377" s="207"/>
      <c r="O377" s="207"/>
      <c r="P377" s="207"/>
      <c r="Q377" s="207"/>
      <c r="R377" s="207"/>
      <c r="S377" s="207"/>
      <c r="T377" s="208"/>
      <c r="AT377" s="209" t="s">
        <v>212</v>
      </c>
      <c r="AU377" s="209" t="s">
        <v>85</v>
      </c>
      <c r="AV377" s="13" t="s">
        <v>85</v>
      </c>
      <c r="AW377" s="13" t="s">
        <v>4</v>
      </c>
      <c r="AX377" s="13" t="s">
        <v>83</v>
      </c>
      <c r="AY377" s="209" t="s">
        <v>160</v>
      </c>
    </row>
    <row r="378" spans="1:65" s="2" customFormat="1" ht="24.2" customHeight="1">
      <c r="A378" s="35"/>
      <c r="B378" s="36"/>
      <c r="C378" s="179" t="s">
        <v>810</v>
      </c>
      <c r="D378" s="179" t="s">
        <v>163</v>
      </c>
      <c r="E378" s="180" t="s">
        <v>811</v>
      </c>
      <c r="F378" s="181" t="s">
        <v>812</v>
      </c>
      <c r="G378" s="182" t="s">
        <v>166</v>
      </c>
      <c r="H378" s="183">
        <v>1</v>
      </c>
      <c r="I378" s="184"/>
      <c r="J378" s="185">
        <f>ROUND(I378*H378,2)</f>
        <v>0</v>
      </c>
      <c r="K378" s="181" t="s">
        <v>167</v>
      </c>
      <c r="L378" s="40"/>
      <c r="M378" s="186" t="s">
        <v>19</v>
      </c>
      <c r="N378" s="187" t="s">
        <v>46</v>
      </c>
      <c r="O378" s="65"/>
      <c r="P378" s="188">
        <f>O378*H378</f>
        <v>0</v>
      </c>
      <c r="Q378" s="188">
        <v>0</v>
      </c>
      <c r="R378" s="188">
        <f>Q378*H378</f>
        <v>0</v>
      </c>
      <c r="S378" s="188">
        <v>0</v>
      </c>
      <c r="T378" s="189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190" t="s">
        <v>183</v>
      </c>
      <c r="AT378" s="190" t="s">
        <v>163</v>
      </c>
      <c r="AU378" s="190" t="s">
        <v>85</v>
      </c>
      <c r="AY378" s="18" t="s">
        <v>160</v>
      </c>
      <c r="BE378" s="191">
        <f>IF(N378="základní",J378,0)</f>
        <v>0</v>
      </c>
      <c r="BF378" s="191">
        <f>IF(N378="snížená",J378,0)</f>
        <v>0</v>
      </c>
      <c r="BG378" s="191">
        <f>IF(N378="zákl. přenesená",J378,0)</f>
        <v>0</v>
      </c>
      <c r="BH378" s="191">
        <f>IF(N378="sníž. přenesená",J378,0)</f>
        <v>0</v>
      </c>
      <c r="BI378" s="191">
        <f>IF(N378="nulová",J378,0)</f>
        <v>0</v>
      </c>
      <c r="BJ378" s="18" t="s">
        <v>83</v>
      </c>
      <c r="BK378" s="191">
        <f>ROUND(I378*H378,2)</f>
        <v>0</v>
      </c>
      <c r="BL378" s="18" t="s">
        <v>183</v>
      </c>
      <c r="BM378" s="190" t="s">
        <v>813</v>
      </c>
    </row>
    <row r="379" spans="1:65" s="2" customFormat="1">
      <c r="A379" s="35"/>
      <c r="B379" s="36"/>
      <c r="C379" s="37"/>
      <c r="D379" s="192" t="s">
        <v>170</v>
      </c>
      <c r="E379" s="37"/>
      <c r="F379" s="193" t="s">
        <v>814</v>
      </c>
      <c r="G379" s="37"/>
      <c r="H379" s="37"/>
      <c r="I379" s="194"/>
      <c r="J379" s="37"/>
      <c r="K379" s="37"/>
      <c r="L379" s="40"/>
      <c r="M379" s="195"/>
      <c r="N379" s="196"/>
      <c r="O379" s="65"/>
      <c r="P379" s="65"/>
      <c r="Q379" s="65"/>
      <c r="R379" s="65"/>
      <c r="S379" s="65"/>
      <c r="T379" s="66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T379" s="18" t="s">
        <v>170</v>
      </c>
      <c r="AU379" s="18" t="s">
        <v>85</v>
      </c>
    </row>
    <row r="380" spans="1:65" s="2" customFormat="1" ht="16.5" customHeight="1">
      <c r="A380" s="35"/>
      <c r="B380" s="36"/>
      <c r="C380" s="225" t="s">
        <v>815</v>
      </c>
      <c r="D380" s="225" t="s">
        <v>495</v>
      </c>
      <c r="E380" s="226" t="s">
        <v>816</v>
      </c>
      <c r="F380" s="227" t="s">
        <v>817</v>
      </c>
      <c r="G380" s="228" t="s">
        <v>166</v>
      </c>
      <c r="H380" s="229">
        <v>1.01</v>
      </c>
      <c r="I380" s="230"/>
      <c r="J380" s="231">
        <f>ROUND(I380*H380,2)</f>
        <v>0</v>
      </c>
      <c r="K380" s="227" t="s">
        <v>167</v>
      </c>
      <c r="L380" s="232"/>
      <c r="M380" s="233" t="s">
        <v>19</v>
      </c>
      <c r="N380" s="234" t="s">
        <v>46</v>
      </c>
      <c r="O380" s="65"/>
      <c r="P380" s="188">
        <f>O380*H380</f>
        <v>0</v>
      </c>
      <c r="Q380" s="188">
        <v>3.3999999999999998E-3</v>
      </c>
      <c r="R380" s="188">
        <f>Q380*H380</f>
        <v>3.434E-3</v>
      </c>
      <c r="S380" s="188">
        <v>0</v>
      </c>
      <c r="T380" s="189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190" t="s">
        <v>206</v>
      </c>
      <c r="AT380" s="190" t="s">
        <v>495</v>
      </c>
      <c r="AU380" s="190" t="s">
        <v>85</v>
      </c>
      <c r="AY380" s="18" t="s">
        <v>160</v>
      </c>
      <c r="BE380" s="191">
        <f>IF(N380="základní",J380,0)</f>
        <v>0</v>
      </c>
      <c r="BF380" s="191">
        <f>IF(N380="snížená",J380,0)</f>
        <v>0</v>
      </c>
      <c r="BG380" s="191">
        <f>IF(N380="zákl. přenesená",J380,0)</f>
        <v>0</v>
      </c>
      <c r="BH380" s="191">
        <f>IF(N380="sníž. přenesená",J380,0)</f>
        <v>0</v>
      </c>
      <c r="BI380" s="191">
        <f>IF(N380="nulová",J380,0)</f>
        <v>0</v>
      </c>
      <c r="BJ380" s="18" t="s">
        <v>83</v>
      </c>
      <c r="BK380" s="191">
        <f>ROUND(I380*H380,2)</f>
        <v>0</v>
      </c>
      <c r="BL380" s="18" t="s">
        <v>183</v>
      </c>
      <c r="BM380" s="190" t="s">
        <v>818</v>
      </c>
    </row>
    <row r="381" spans="1:65" s="13" customFormat="1">
      <c r="B381" s="199"/>
      <c r="C381" s="200"/>
      <c r="D381" s="197" t="s">
        <v>212</v>
      </c>
      <c r="E381" s="200"/>
      <c r="F381" s="202" t="s">
        <v>606</v>
      </c>
      <c r="G381" s="200"/>
      <c r="H381" s="203">
        <v>1.01</v>
      </c>
      <c r="I381" s="204"/>
      <c r="J381" s="200"/>
      <c r="K381" s="200"/>
      <c r="L381" s="205"/>
      <c r="M381" s="206"/>
      <c r="N381" s="207"/>
      <c r="O381" s="207"/>
      <c r="P381" s="207"/>
      <c r="Q381" s="207"/>
      <c r="R381" s="207"/>
      <c r="S381" s="207"/>
      <c r="T381" s="208"/>
      <c r="AT381" s="209" t="s">
        <v>212</v>
      </c>
      <c r="AU381" s="209" t="s">
        <v>85</v>
      </c>
      <c r="AV381" s="13" t="s">
        <v>85</v>
      </c>
      <c r="AW381" s="13" t="s">
        <v>4</v>
      </c>
      <c r="AX381" s="13" t="s">
        <v>83</v>
      </c>
      <c r="AY381" s="209" t="s">
        <v>160</v>
      </c>
    </row>
    <row r="382" spans="1:65" s="2" customFormat="1" ht="24.2" customHeight="1">
      <c r="A382" s="35"/>
      <c r="B382" s="36"/>
      <c r="C382" s="179" t="s">
        <v>819</v>
      </c>
      <c r="D382" s="179" t="s">
        <v>163</v>
      </c>
      <c r="E382" s="180" t="s">
        <v>820</v>
      </c>
      <c r="F382" s="181" t="s">
        <v>821</v>
      </c>
      <c r="G382" s="182" t="s">
        <v>166</v>
      </c>
      <c r="H382" s="183">
        <v>22</v>
      </c>
      <c r="I382" s="184"/>
      <c r="J382" s="185">
        <f>ROUND(I382*H382,2)</f>
        <v>0</v>
      </c>
      <c r="K382" s="181" t="s">
        <v>167</v>
      </c>
      <c r="L382" s="40"/>
      <c r="M382" s="186" t="s">
        <v>19</v>
      </c>
      <c r="N382" s="187" t="s">
        <v>46</v>
      </c>
      <c r="O382" s="65"/>
      <c r="P382" s="188">
        <f>O382*H382</f>
        <v>0</v>
      </c>
      <c r="Q382" s="188">
        <v>0</v>
      </c>
      <c r="R382" s="188">
        <f>Q382*H382</f>
        <v>0</v>
      </c>
      <c r="S382" s="188">
        <v>0</v>
      </c>
      <c r="T382" s="189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190" t="s">
        <v>183</v>
      </c>
      <c r="AT382" s="190" t="s">
        <v>163</v>
      </c>
      <c r="AU382" s="190" t="s">
        <v>85</v>
      </c>
      <c r="AY382" s="18" t="s">
        <v>160</v>
      </c>
      <c r="BE382" s="191">
        <f>IF(N382="základní",J382,0)</f>
        <v>0</v>
      </c>
      <c r="BF382" s="191">
        <f>IF(N382="snížená",J382,0)</f>
        <v>0</v>
      </c>
      <c r="BG382" s="191">
        <f>IF(N382="zákl. přenesená",J382,0)</f>
        <v>0</v>
      </c>
      <c r="BH382" s="191">
        <f>IF(N382="sníž. přenesená",J382,0)</f>
        <v>0</v>
      </c>
      <c r="BI382" s="191">
        <f>IF(N382="nulová",J382,0)</f>
        <v>0</v>
      </c>
      <c r="BJ382" s="18" t="s">
        <v>83</v>
      </c>
      <c r="BK382" s="191">
        <f>ROUND(I382*H382,2)</f>
        <v>0</v>
      </c>
      <c r="BL382" s="18" t="s">
        <v>183</v>
      </c>
      <c r="BM382" s="190" t="s">
        <v>822</v>
      </c>
    </row>
    <row r="383" spans="1:65" s="2" customFormat="1">
      <c r="A383" s="35"/>
      <c r="B383" s="36"/>
      <c r="C383" s="37"/>
      <c r="D383" s="192" t="s">
        <v>170</v>
      </c>
      <c r="E383" s="37"/>
      <c r="F383" s="193" t="s">
        <v>823</v>
      </c>
      <c r="G383" s="37"/>
      <c r="H383" s="37"/>
      <c r="I383" s="194"/>
      <c r="J383" s="37"/>
      <c r="K383" s="37"/>
      <c r="L383" s="40"/>
      <c r="M383" s="195"/>
      <c r="N383" s="196"/>
      <c r="O383" s="65"/>
      <c r="P383" s="65"/>
      <c r="Q383" s="65"/>
      <c r="R383" s="65"/>
      <c r="S383" s="65"/>
      <c r="T383" s="66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T383" s="18" t="s">
        <v>170</v>
      </c>
      <c r="AU383" s="18" t="s">
        <v>85</v>
      </c>
    </row>
    <row r="384" spans="1:65" s="13" customFormat="1">
      <c r="B384" s="199"/>
      <c r="C384" s="200"/>
      <c r="D384" s="197" t="s">
        <v>212</v>
      </c>
      <c r="E384" s="201" t="s">
        <v>19</v>
      </c>
      <c r="F384" s="202" t="s">
        <v>824</v>
      </c>
      <c r="G384" s="200"/>
      <c r="H384" s="203">
        <v>22</v>
      </c>
      <c r="I384" s="204"/>
      <c r="J384" s="200"/>
      <c r="K384" s="200"/>
      <c r="L384" s="205"/>
      <c r="M384" s="206"/>
      <c r="N384" s="207"/>
      <c r="O384" s="207"/>
      <c r="P384" s="207"/>
      <c r="Q384" s="207"/>
      <c r="R384" s="207"/>
      <c r="S384" s="207"/>
      <c r="T384" s="208"/>
      <c r="AT384" s="209" t="s">
        <v>212</v>
      </c>
      <c r="AU384" s="209" t="s">
        <v>85</v>
      </c>
      <c r="AV384" s="13" t="s">
        <v>85</v>
      </c>
      <c r="AW384" s="13" t="s">
        <v>36</v>
      </c>
      <c r="AX384" s="13" t="s">
        <v>83</v>
      </c>
      <c r="AY384" s="209" t="s">
        <v>160</v>
      </c>
    </row>
    <row r="385" spans="1:65" s="2" customFormat="1" ht="16.5" customHeight="1">
      <c r="A385" s="35"/>
      <c r="B385" s="36"/>
      <c r="C385" s="225" t="s">
        <v>825</v>
      </c>
      <c r="D385" s="225" t="s">
        <v>495</v>
      </c>
      <c r="E385" s="226" t="s">
        <v>826</v>
      </c>
      <c r="F385" s="227" t="s">
        <v>827</v>
      </c>
      <c r="G385" s="228" t="s">
        <v>166</v>
      </c>
      <c r="H385" s="229">
        <v>21.21</v>
      </c>
      <c r="I385" s="230"/>
      <c r="J385" s="231">
        <f>ROUND(I385*H385,2)</f>
        <v>0</v>
      </c>
      <c r="K385" s="227" t="s">
        <v>19</v>
      </c>
      <c r="L385" s="232"/>
      <c r="M385" s="233" t="s">
        <v>19</v>
      </c>
      <c r="N385" s="234" t="s">
        <v>46</v>
      </c>
      <c r="O385" s="65"/>
      <c r="P385" s="188">
        <f>O385*H385</f>
        <v>0</v>
      </c>
      <c r="Q385" s="188">
        <v>2E-3</v>
      </c>
      <c r="R385" s="188">
        <f>Q385*H385</f>
        <v>4.2419999999999999E-2</v>
      </c>
      <c r="S385" s="188">
        <v>0</v>
      </c>
      <c r="T385" s="18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190" t="s">
        <v>206</v>
      </c>
      <c r="AT385" s="190" t="s">
        <v>495</v>
      </c>
      <c r="AU385" s="190" t="s">
        <v>85</v>
      </c>
      <c r="AY385" s="18" t="s">
        <v>160</v>
      </c>
      <c r="BE385" s="191">
        <f>IF(N385="základní",J385,0)</f>
        <v>0</v>
      </c>
      <c r="BF385" s="191">
        <f>IF(N385="snížená",J385,0)</f>
        <v>0</v>
      </c>
      <c r="BG385" s="191">
        <f>IF(N385="zákl. přenesená",J385,0)</f>
        <v>0</v>
      </c>
      <c r="BH385" s="191">
        <f>IF(N385="sníž. přenesená",J385,0)</f>
        <v>0</v>
      </c>
      <c r="BI385" s="191">
        <f>IF(N385="nulová",J385,0)</f>
        <v>0</v>
      </c>
      <c r="BJ385" s="18" t="s">
        <v>83</v>
      </c>
      <c r="BK385" s="191">
        <f>ROUND(I385*H385,2)</f>
        <v>0</v>
      </c>
      <c r="BL385" s="18" t="s">
        <v>183</v>
      </c>
      <c r="BM385" s="190" t="s">
        <v>828</v>
      </c>
    </row>
    <row r="386" spans="1:65" s="2" customFormat="1" ht="48.75">
      <c r="A386" s="35"/>
      <c r="B386" s="36"/>
      <c r="C386" s="37"/>
      <c r="D386" s="197" t="s">
        <v>172</v>
      </c>
      <c r="E386" s="37"/>
      <c r="F386" s="198" t="s">
        <v>829</v>
      </c>
      <c r="G386" s="37"/>
      <c r="H386" s="37"/>
      <c r="I386" s="194"/>
      <c r="J386" s="37"/>
      <c r="K386" s="37"/>
      <c r="L386" s="40"/>
      <c r="M386" s="195"/>
      <c r="N386" s="196"/>
      <c r="O386" s="65"/>
      <c r="P386" s="65"/>
      <c r="Q386" s="65"/>
      <c r="R386" s="65"/>
      <c r="S386" s="65"/>
      <c r="T386" s="66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T386" s="18" t="s">
        <v>172</v>
      </c>
      <c r="AU386" s="18" t="s">
        <v>85</v>
      </c>
    </row>
    <row r="387" spans="1:65" s="13" customFormat="1">
      <c r="B387" s="199"/>
      <c r="C387" s="200"/>
      <c r="D387" s="197" t="s">
        <v>212</v>
      </c>
      <c r="E387" s="200"/>
      <c r="F387" s="202" t="s">
        <v>830</v>
      </c>
      <c r="G387" s="200"/>
      <c r="H387" s="203">
        <v>21.21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212</v>
      </c>
      <c r="AU387" s="209" t="s">
        <v>85</v>
      </c>
      <c r="AV387" s="13" t="s">
        <v>85</v>
      </c>
      <c r="AW387" s="13" t="s">
        <v>4</v>
      </c>
      <c r="AX387" s="13" t="s">
        <v>83</v>
      </c>
      <c r="AY387" s="209" t="s">
        <v>160</v>
      </c>
    </row>
    <row r="388" spans="1:65" s="2" customFormat="1" ht="16.5" customHeight="1">
      <c r="A388" s="35"/>
      <c r="B388" s="36"/>
      <c r="C388" s="225" t="s">
        <v>329</v>
      </c>
      <c r="D388" s="225" t="s">
        <v>495</v>
      </c>
      <c r="E388" s="226" t="s">
        <v>831</v>
      </c>
      <c r="F388" s="227" t="s">
        <v>832</v>
      </c>
      <c r="G388" s="228" t="s">
        <v>166</v>
      </c>
      <c r="H388" s="229">
        <v>1.01</v>
      </c>
      <c r="I388" s="230"/>
      <c r="J388" s="231">
        <f>ROUND(I388*H388,2)</f>
        <v>0</v>
      </c>
      <c r="K388" s="227" t="s">
        <v>167</v>
      </c>
      <c r="L388" s="232"/>
      <c r="M388" s="233" t="s">
        <v>19</v>
      </c>
      <c r="N388" s="234" t="s">
        <v>46</v>
      </c>
      <c r="O388" s="65"/>
      <c r="P388" s="188">
        <f>O388*H388</f>
        <v>0</v>
      </c>
      <c r="Q388" s="188">
        <v>1.9E-3</v>
      </c>
      <c r="R388" s="188">
        <f>Q388*H388</f>
        <v>1.9189999999999999E-3</v>
      </c>
      <c r="S388" s="188">
        <v>0</v>
      </c>
      <c r="T388" s="189">
        <f>S388*H388</f>
        <v>0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190" t="s">
        <v>206</v>
      </c>
      <c r="AT388" s="190" t="s">
        <v>495</v>
      </c>
      <c r="AU388" s="190" t="s">
        <v>85</v>
      </c>
      <c r="AY388" s="18" t="s">
        <v>160</v>
      </c>
      <c r="BE388" s="191">
        <f>IF(N388="základní",J388,0)</f>
        <v>0</v>
      </c>
      <c r="BF388" s="191">
        <f>IF(N388="snížená",J388,0)</f>
        <v>0</v>
      </c>
      <c r="BG388" s="191">
        <f>IF(N388="zákl. přenesená",J388,0)</f>
        <v>0</v>
      </c>
      <c r="BH388" s="191">
        <f>IF(N388="sníž. přenesená",J388,0)</f>
        <v>0</v>
      </c>
      <c r="BI388" s="191">
        <f>IF(N388="nulová",J388,0)</f>
        <v>0</v>
      </c>
      <c r="BJ388" s="18" t="s">
        <v>83</v>
      </c>
      <c r="BK388" s="191">
        <f>ROUND(I388*H388,2)</f>
        <v>0</v>
      </c>
      <c r="BL388" s="18" t="s">
        <v>183</v>
      </c>
      <c r="BM388" s="190" t="s">
        <v>833</v>
      </c>
    </row>
    <row r="389" spans="1:65" s="13" customFormat="1">
      <c r="B389" s="199"/>
      <c r="C389" s="200"/>
      <c r="D389" s="197" t="s">
        <v>212</v>
      </c>
      <c r="E389" s="200"/>
      <c r="F389" s="202" t="s">
        <v>606</v>
      </c>
      <c r="G389" s="200"/>
      <c r="H389" s="203">
        <v>1.01</v>
      </c>
      <c r="I389" s="204"/>
      <c r="J389" s="200"/>
      <c r="K389" s="200"/>
      <c r="L389" s="205"/>
      <c r="M389" s="206"/>
      <c r="N389" s="207"/>
      <c r="O389" s="207"/>
      <c r="P389" s="207"/>
      <c r="Q389" s="207"/>
      <c r="R389" s="207"/>
      <c r="S389" s="207"/>
      <c r="T389" s="208"/>
      <c r="AT389" s="209" t="s">
        <v>212</v>
      </c>
      <c r="AU389" s="209" t="s">
        <v>85</v>
      </c>
      <c r="AV389" s="13" t="s">
        <v>85</v>
      </c>
      <c r="AW389" s="13" t="s">
        <v>4</v>
      </c>
      <c r="AX389" s="13" t="s">
        <v>83</v>
      </c>
      <c r="AY389" s="209" t="s">
        <v>160</v>
      </c>
    </row>
    <row r="390" spans="1:65" s="2" customFormat="1" ht="24.2" customHeight="1">
      <c r="A390" s="35"/>
      <c r="B390" s="36"/>
      <c r="C390" s="179" t="s">
        <v>834</v>
      </c>
      <c r="D390" s="179" t="s">
        <v>163</v>
      </c>
      <c r="E390" s="180" t="s">
        <v>835</v>
      </c>
      <c r="F390" s="181" t="s">
        <v>836</v>
      </c>
      <c r="G390" s="182" t="s">
        <v>166</v>
      </c>
      <c r="H390" s="183">
        <v>5</v>
      </c>
      <c r="I390" s="184"/>
      <c r="J390" s="185">
        <f>ROUND(I390*H390,2)</f>
        <v>0</v>
      </c>
      <c r="K390" s="181" t="s">
        <v>167</v>
      </c>
      <c r="L390" s="40"/>
      <c r="M390" s="186" t="s">
        <v>19</v>
      </c>
      <c r="N390" s="187" t="s">
        <v>46</v>
      </c>
      <c r="O390" s="65"/>
      <c r="P390" s="188">
        <f>O390*H390</f>
        <v>0</v>
      </c>
      <c r="Q390" s="188">
        <v>0</v>
      </c>
      <c r="R390" s="188">
        <f>Q390*H390</f>
        <v>0</v>
      </c>
      <c r="S390" s="188">
        <v>0</v>
      </c>
      <c r="T390" s="18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190" t="s">
        <v>183</v>
      </c>
      <c r="AT390" s="190" t="s">
        <v>163</v>
      </c>
      <c r="AU390" s="190" t="s">
        <v>85</v>
      </c>
      <c r="AY390" s="18" t="s">
        <v>160</v>
      </c>
      <c r="BE390" s="191">
        <f>IF(N390="základní",J390,0)</f>
        <v>0</v>
      </c>
      <c r="BF390" s="191">
        <f>IF(N390="snížená",J390,0)</f>
        <v>0</v>
      </c>
      <c r="BG390" s="191">
        <f>IF(N390="zákl. přenesená",J390,0)</f>
        <v>0</v>
      </c>
      <c r="BH390" s="191">
        <f>IF(N390="sníž. přenesená",J390,0)</f>
        <v>0</v>
      </c>
      <c r="BI390" s="191">
        <f>IF(N390="nulová",J390,0)</f>
        <v>0</v>
      </c>
      <c r="BJ390" s="18" t="s">
        <v>83</v>
      </c>
      <c r="BK390" s="191">
        <f>ROUND(I390*H390,2)</f>
        <v>0</v>
      </c>
      <c r="BL390" s="18" t="s">
        <v>183</v>
      </c>
      <c r="BM390" s="190" t="s">
        <v>837</v>
      </c>
    </row>
    <row r="391" spans="1:65" s="2" customFormat="1">
      <c r="A391" s="35"/>
      <c r="B391" s="36"/>
      <c r="C391" s="37"/>
      <c r="D391" s="192" t="s">
        <v>170</v>
      </c>
      <c r="E391" s="37"/>
      <c r="F391" s="193" t="s">
        <v>838</v>
      </c>
      <c r="G391" s="37"/>
      <c r="H391" s="37"/>
      <c r="I391" s="194"/>
      <c r="J391" s="37"/>
      <c r="K391" s="37"/>
      <c r="L391" s="40"/>
      <c r="M391" s="195"/>
      <c r="N391" s="196"/>
      <c r="O391" s="65"/>
      <c r="P391" s="65"/>
      <c r="Q391" s="65"/>
      <c r="R391" s="65"/>
      <c r="S391" s="65"/>
      <c r="T391" s="66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T391" s="18" t="s">
        <v>170</v>
      </c>
      <c r="AU391" s="18" t="s">
        <v>85</v>
      </c>
    </row>
    <row r="392" spans="1:65" s="13" customFormat="1">
      <c r="B392" s="199"/>
      <c r="C392" s="200"/>
      <c r="D392" s="197" t="s">
        <v>212</v>
      </c>
      <c r="E392" s="201" t="s">
        <v>19</v>
      </c>
      <c r="F392" s="202" t="s">
        <v>839</v>
      </c>
      <c r="G392" s="200"/>
      <c r="H392" s="203">
        <v>5</v>
      </c>
      <c r="I392" s="204"/>
      <c r="J392" s="200"/>
      <c r="K392" s="200"/>
      <c r="L392" s="205"/>
      <c r="M392" s="206"/>
      <c r="N392" s="207"/>
      <c r="O392" s="207"/>
      <c r="P392" s="207"/>
      <c r="Q392" s="207"/>
      <c r="R392" s="207"/>
      <c r="S392" s="207"/>
      <c r="T392" s="208"/>
      <c r="AT392" s="209" t="s">
        <v>212</v>
      </c>
      <c r="AU392" s="209" t="s">
        <v>85</v>
      </c>
      <c r="AV392" s="13" t="s">
        <v>85</v>
      </c>
      <c r="AW392" s="13" t="s">
        <v>36</v>
      </c>
      <c r="AX392" s="13" t="s">
        <v>83</v>
      </c>
      <c r="AY392" s="209" t="s">
        <v>160</v>
      </c>
    </row>
    <row r="393" spans="1:65" s="2" customFormat="1" ht="16.5" customHeight="1">
      <c r="A393" s="35"/>
      <c r="B393" s="36"/>
      <c r="C393" s="225" t="s">
        <v>840</v>
      </c>
      <c r="D393" s="225" t="s">
        <v>495</v>
      </c>
      <c r="E393" s="226" t="s">
        <v>841</v>
      </c>
      <c r="F393" s="227" t="s">
        <v>842</v>
      </c>
      <c r="G393" s="228" t="s">
        <v>166</v>
      </c>
      <c r="H393" s="229">
        <v>3.03</v>
      </c>
      <c r="I393" s="230"/>
      <c r="J393" s="231">
        <f>ROUND(I393*H393,2)</f>
        <v>0</v>
      </c>
      <c r="K393" s="227" t="s">
        <v>167</v>
      </c>
      <c r="L393" s="232"/>
      <c r="M393" s="233" t="s">
        <v>19</v>
      </c>
      <c r="N393" s="234" t="s">
        <v>46</v>
      </c>
      <c r="O393" s="65"/>
      <c r="P393" s="188">
        <f>O393*H393</f>
        <v>0</v>
      </c>
      <c r="Q393" s="188">
        <v>1.01E-2</v>
      </c>
      <c r="R393" s="188">
        <f>Q393*H393</f>
        <v>3.0602999999999998E-2</v>
      </c>
      <c r="S393" s="188">
        <v>0</v>
      </c>
      <c r="T393" s="189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190" t="s">
        <v>206</v>
      </c>
      <c r="AT393" s="190" t="s">
        <v>495</v>
      </c>
      <c r="AU393" s="190" t="s">
        <v>85</v>
      </c>
      <c r="AY393" s="18" t="s">
        <v>160</v>
      </c>
      <c r="BE393" s="191">
        <f>IF(N393="základní",J393,0)</f>
        <v>0</v>
      </c>
      <c r="BF393" s="191">
        <f>IF(N393="snížená",J393,0)</f>
        <v>0</v>
      </c>
      <c r="BG393" s="191">
        <f>IF(N393="zákl. přenesená",J393,0)</f>
        <v>0</v>
      </c>
      <c r="BH393" s="191">
        <f>IF(N393="sníž. přenesená",J393,0)</f>
        <v>0</v>
      </c>
      <c r="BI393" s="191">
        <f>IF(N393="nulová",J393,0)</f>
        <v>0</v>
      </c>
      <c r="BJ393" s="18" t="s">
        <v>83</v>
      </c>
      <c r="BK393" s="191">
        <f>ROUND(I393*H393,2)</f>
        <v>0</v>
      </c>
      <c r="BL393" s="18" t="s">
        <v>183</v>
      </c>
      <c r="BM393" s="190" t="s">
        <v>843</v>
      </c>
    </row>
    <row r="394" spans="1:65" s="13" customFormat="1">
      <c r="B394" s="199"/>
      <c r="C394" s="200"/>
      <c r="D394" s="197" t="s">
        <v>212</v>
      </c>
      <c r="E394" s="200"/>
      <c r="F394" s="202" t="s">
        <v>844</v>
      </c>
      <c r="G394" s="200"/>
      <c r="H394" s="203">
        <v>3.03</v>
      </c>
      <c r="I394" s="204"/>
      <c r="J394" s="200"/>
      <c r="K394" s="200"/>
      <c r="L394" s="205"/>
      <c r="M394" s="206"/>
      <c r="N394" s="207"/>
      <c r="O394" s="207"/>
      <c r="P394" s="207"/>
      <c r="Q394" s="207"/>
      <c r="R394" s="207"/>
      <c r="S394" s="207"/>
      <c r="T394" s="208"/>
      <c r="AT394" s="209" t="s">
        <v>212</v>
      </c>
      <c r="AU394" s="209" t="s">
        <v>85</v>
      </c>
      <c r="AV394" s="13" t="s">
        <v>85</v>
      </c>
      <c r="AW394" s="13" t="s">
        <v>4</v>
      </c>
      <c r="AX394" s="13" t="s">
        <v>83</v>
      </c>
      <c r="AY394" s="209" t="s">
        <v>160</v>
      </c>
    </row>
    <row r="395" spans="1:65" s="2" customFormat="1" ht="16.5" customHeight="1">
      <c r="A395" s="35"/>
      <c r="B395" s="36"/>
      <c r="C395" s="225" t="s">
        <v>845</v>
      </c>
      <c r="D395" s="225" t="s">
        <v>495</v>
      </c>
      <c r="E395" s="226" t="s">
        <v>846</v>
      </c>
      <c r="F395" s="227" t="s">
        <v>847</v>
      </c>
      <c r="G395" s="228" t="s">
        <v>166</v>
      </c>
      <c r="H395" s="229">
        <v>2.02</v>
      </c>
      <c r="I395" s="230"/>
      <c r="J395" s="231">
        <f>ROUND(I395*H395,2)</f>
        <v>0</v>
      </c>
      <c r="K395" s="227" t="s">
        <v>167</v>
      </c>
      <c r="L395" s="232"/>
      <c r="M395" s="233" t="s">
        <v>19</v>
      </c>
      <c r="N395" s="234" t="s">
        <v>46</v>
      </c>
      <c r="O395" s="65"/>
      <c r="P395" s="188">
        <f>O395*H395</f>
        <v>0</v>
      </c>
      <c r="Q395" s="188">
        <v>8.5000000000000006E-3</v>
      </c>
      <c r="R395" s="188">
        <f>Q395*H395</f>
        <v>1.7170000000000001E-2</v>
      </c>
      <c r="S395" s="188">
        <v>0</v>
      </c>
      <c r="T395" s="189">
        <f>S395*H395</f>
        <v>0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190" t="s">
        <v>206</v>
      </c>
      <c r="AT395" s="190" t="s">
        <v>495</v>
      </c>
      <c r="AU395" s="190" t="s">
        <v>85</v>
      </c>
      <c r="AY395" s="18" t="s">
        <v>160</v>
      </c>
      <c r="BE395" s="191">
        <f>IF(N395="základní",J395,0)</f>
        <v>0</v>
      </c>
      <c r="BF395" s="191">
        <f>IF(N395="snížená",J395,0)</f>
        <v>0</v>
      </c>
      <c r="BG395" s="191">
        <f>IF(N395="zákl. přenesená",J395,0)</f>
        <v>0</v>
      </c>
      <c r="BH395" s="191">
        <f>IF(N395="sníž. přenesená",J395,0)</f>
        <v>0</v>
      </c>
      <c r="BI395" s="191">
        <f>IF(N395="nulová",J395,0)</f>
        <v>0</v>
      </c>
      <c r="BJ395" s="18" t="s">
        <v>83</v>
      </c>
      <c r="BK395" s="191">
        <f>ROUND(I395*H395,2)</f>
        <v>0</v>
      </c>
      <c r="BL395" s="18" t="s">
        <v>183</v>
      </c>
      <c r="BM395" s="190" t="s">
        <v>848</v>
      </c>
    </row>
    <row r="396" spans="1:65" s="13" customFormat="1">
      <c r="B396" s="199"/>
      <c r="C396" s="200"/>
      <c r="D396" s="197" t="s">
        <v>212</v>
      </c>
      <c r="E396" s="200"/>
      <c r="F396" s="202" t="s">
        <v>849</v>
      </c>
      <c r="G396" s="200"/>
      <c r="H396" s="203">
        <v>2.02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212</v>
      </c>
      <c r="AU396" s="209" t="s">
        <v>85</v>
      </c>
      <c r="AV396" s="13" t="s">
        <v>85</v>
      </c>
      <c r="AW396" s="13" t="s">
        <v>4</v>
      </c>
      <c r="AX396" s="13" t="s">
        <v>83</v>
      </c>
      <c r="AY396" s="209" t="s">
        <v>160</v>
      </c>
    </row>
    <row r="397" spans="1:65" s="2" customFormat="1" ht="24.2" customHeight="1">
      <c r="A397" s="35"/>
      <c r="B397" s="36"/>
      <c r="C397" s="179" t="s">
        <v>850</v>
      </c>
      <c r="D397" s="179" t="s">
        <v>163</v>
      </c>
      <c r="E397" s="180" t="s">
        <v>851</v>
      </c>
      <c r="F397" s="181" t="s">
        <v>852</v>
      </c>
      <c r="G397" s="182" t="s">
        <v>166</v>
      </c>
      <c r="H397" s="183">
        <v>2</v>
      </c>
      <c r="I397" s="184"/>
      <c r="J397" s="185">
        <f>ROUND(I397*H397,2)</f>
        <v>0</v>
      </c>
      <c r="K397" s="181" t="s">
        <v>167</v>
      </c>
      <c r="L397" s="40"/>
      <c r="M397" s="186" t="s">
        <v>19</v>
      </c>
      <c r="N397" s="187" t="s">
        <v>46</v>
      </c>
      <c r="O397" s="65"/>
      <c r="P397" s="188">
        <f>O397*H397</f>
        <v>0</v>
      </c>
      <c r="Q397" s="188">
        <v>0</v>
      </c>
      <c r="R397" s="188">
        <f>Q397*H397</f>
        <v>0</v>
      </c>
      <c r="S397" s="188">
        <v>0</v>
      </c>
      <c r="T397" s="189">
        <f>S397*H397</f>
        <v>0</v>
      </c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R397" s="190" t="s">
        <v>183</v>
      </c>
      <c r="AT397" s="190" t="s">
        <v>163</v>
      </c>
      <c r="AU397" s="190" t="s">
        <v>85</v>
      </c>
      <c r="AY397" s="18" t="s">
        <v>160</v>
      </c>
      <c r="BE397" s="191">
        <f>IF(N397="základní",J397,0)</f>
        <v>0</v>
      </c>
      <c r="BF397" s="191">
        <f>IF(N397="snížená",J397,0)</f>
        <v>0</v>
      </c>
      <c r="BG397" s="191">
        <f>IF(N397="zákl. přenesená",J397,0)</f>
        <v>0</v>
      </c>
      <c r="BH397" s="191">
        <f>IF(N397="sníž. přenesená",J397,0)</f>
        <v>0</v>
      </c>
      <c r="BI397" s="191">
        <f>IF(N397="nulová",J397,0)</f>
        <v>0</v>
      </c>
      <c r="BJ397" s="18" t="s">
        <v>83</v>
      </c>
      <c r="BK397" s="191">
        <f>ROUND(I397*H397,2)</f>
        <v>0</v>
      </c>
      <c r="BL397" s="18" t="s">
        <v>183</v>
      </c>
      <c r="BM397" s="190" t="s">
        <v>853</v>
      </c>
    </row>
    <row r="398" spans="1:65" s="2" customFormat="1">
      <c r="A398" s="35"/>
      <c r="B398" s="36"/>
      <c r="C398" s="37"/>
      <c r="D398" s="192" t="s">
        <v>170</v>
      </c>
      <c r="E398" s="37"/>
      <c r="F398" s="193" t="s">
        <v>854</v>
      </c>
      <c r="G398" s="37"/>
      <c r="H398" s="37"/>
      <c r="I398" s="194"/>
      <c r="J398" s="37"/>
      <c r="K398" s="37"/>
      <c r="L398" s="40"/>
      <c r="M398" s="195"/>
      <c r="N398" s="196"/>
      <c r="O398" s="65"/>
      <c r="P398" s="65"/>
      <c r="Q398" s="65"/>
      <c r="R398" s="65"/>
      <c r="S398" s="65"/>
      <c r="T398" s="66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T398" s="18" t="s">
        <v>170</v>
      </c>
      <c r="AU398" s="18" t="s">
        <v>85</v>
      </c>
    </row>
    <row r="399" spans="1:65" s="2" customFormat="1" ht="16.5" customHeight="1">
      <c r="A399" s="35"/>
      <c r="B399" s="36"/>
      <c r="C399" s="225" t="s">
        <v>855</v>
      </c>
      <c r="D399" s="225" t="s">
        <v>495</v>
      </c>
      <c r="E399" s="226" t="s">
        <v>856</v>
      </c>
      <c r="F399" s="227" t="s">
        <v>857</v>
      </c>
      <c r="G399" s="228" t="s">
        <v>166</v>
      </c>
      <c r="H399" s="229">
        <v>2.02</v>
      </c>
      <c r="I399" s="230"/>
      <c r="J399" s="231">
        <f>ROUND(I399*H399,2)</f>
        <v>0</v>
      </c>
      <c r="K399" s="227" t="s">
        <v>167</v>
      </c>
      <c r="L399" s="232"/>
      <c r="M399" s="233" t="s">
        <v>19</v>
      </c>
      <c r="N399" s="234" t="s">
        <v>46</v>
      </c>
      <c r="O399" s="65"/>
      <c r="P399" s="188">
        <f>O399*H399</f>
        <v>0</v>
      </c>
      <c r="Q399" s="188">
        <v>9.9399999999999992E-3</v>
      </c>
      <c r="R399" s="188">
        <f>Q399*H399</f>
        <v>2.0078799999999997E-2</v>
      </c>
      <c r="S399" s="188">
        <v>0</v>
      </c>
      <c r="T399" s="189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190" t="s">
        <v>206</v>
      </c>
      <c r="AT399" s="190" t="s">
        <v>495</v>
      </c>
      <c r="AU399" s="190" t="s">
        <v>85</v>
      </c>
      <c r="AY399" s="18" t="s">
        <v>160</v>
      </c>
      <c r="BE399" s="191">
        <f>IF(N399="základní",J399,0)</f>
        <v>0</v>
      </c>
      <c r="BF399" s="191">
        <f>IF(N399="snížená",J399,0)</f>
        <v>0</v>
      </c>
      <c r="BG399" s="191">
        <f>IF(N399="zákl. přenesená",J399,0)</f>
        <v>0</v>
      </c>
      <c r="BH399" s="191">
        <f>IF(N399="sníž. přenesená",J399,0)</f>
        <v>0</v>
      </c>
      <c r="BI399" s="191">
        <f>IF(N399="nulová",J399,0)</f>
        <v>0</v>
      </c>
      <c r="BJ399" s="18" t="s">
        <v>83</v>
      </c>
      <c r="BK399" s="191">
        <f>ROUND(I399*H399,2)</f>
        <v>0</v>
      </c>
      <c r="BL399" s="18" t="s">
        <v>183</v>
      </c>
      <c r="BM399" s="190" t="s">
        <v>858</v>
      </c>
    </row>
    <row r="400" spans="1:65" s="2" customFormat="1" ht="19.5">
      <c r="A400" s="35"/>
      <c r="B400" s="36"/>
      <c r="C400" s="37"/>
      <c r="D400" s="197" t="s">
        <v>172</v>
      </c>
      <c r="E400" s="37"/>
      <c r="F400" s="198" t="s">
        <v>859</v>
      </c>
      <c r="G400" s="37"/>
      <c r="H400" s="37"/>
      <c r="I400" s="194"/>
      <c r="J400" s="37"/>
      <c r="K400" s="37"/>
      <c r="L400" s="40"/>
      <c r="M400" s="195"/>
      <c r="N400" s="196"/>
      <c r="O400" s="65"/>
      <c r="P400" s="65"/>
      <c r="Q400" s="65"/>
      <c r="R400" s="65"/>
      <c r="S400" s="65"/>
      <c r="T400" s="66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T400" s="18" t="s">
        <v>172</v>
      </c>
      <c r="AU400" s="18" t="s">
        <v>85</v>
      </c>
    </row>
    <row r="401" spans="1:65" s="13" customFormat="1">
      <c r="B401" s="199"/>
      <c r="C401" s="200"/>
      <c r="D401" s="197" t="s">
        <v>212</v>
      </c>
      <c r="E401" s="200"/>
      <c r="F401" s="202" t="s">
        <v>849</v>
      </c>
      <c r="G401" s="200"/>
      <c r="H401" s="203">
        <v>2.02</v>
      </c>
      <c r="I401" s="204"/>
      <c r="J401" s="200"/>
      <c r="K401" s="200"/>
      <c r="L401" s="205"/>
      <c r="M401" s="206"/>
      <c r="N401" s="207"/>
      <c r="O401" s="207"/>
      <c r="P401" s="207"/>
      <c r="Q401" s="207"/>
      <c r="R401" s="207"/>
      <c r="S401" s="207"/>
      <c r="T401" s="208"/>
      <c r="AT401" s="209" t="s">
        <v>212</v>
      </c>
      <c r="AU401" s="209" t="s">
        <v>85</v>
      </c>
      <c r="AV401" s="13" t="s">
        <v>85</v>
      </c>
      <c r="AW401" s="13" t="s">
        <v>4</v>
      </c>
      <c r="AX401" s="13" t="s">
        <v>83</v>
      </c>
      <c r="AY401" s="209" t="s">
        <v>160</v>
      </c>
    </row>
    <row r="402" spans="1:65" s="2" customFormat="1" ht="24.2" customHeight="1">
      <c r="A402" s="35"/>
      <c r="B402" s="36"/>
      <c r="C402" s="179" t="s">
        <v>860</v>
      </c>
      <c r="D402" s="179" t="s">
        <v>163</v>
      </c>
      <c r="E402" s="180" t="s">
        <v>861</v>
      </c>
      <c r="F402" s="181" t="s">
        <v>862</v>
      </c>
      <c r="G402" s="182" t="s">
        <v>166</v>
      </c>
      <c r="H402" s="183">
        <v>3</v>
      </c>
      <c r="I402" s="184"/>
      <c r="J402" s="185">
        <f>ROUND(I402*H402,2)</f>
        <v>0</v>
      </c>
      <c r="K402" s="181" t="s">
        <v>167</v>
      </c>
      <c r="L402" s="40"/>
      <c r="M402" s="186" t="s">
        <v>19</v>
      </c>
      <c r="N402" s="187" t="s">
        <v>46</v>
      </c>
      <c r="O402" s="65"/>
      <c r="P402" s="188">
        <f>O402*H402</f>
        <v>0</v>
      </c>
      <c r="Q402" s="188">
        <v>0</v>
      </c>
      <c r="R402" s="188">
        <f>Q402*H402</f>
        <v>0</v>
      </c>
      <c r="S402" s="188">
        <v>0</v>
      </c>
      <c r="T402" s="189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190" t="s">
        <v>183</v>
      </c>
      <c r="AT402" s="190" t="s">
        <v>163</v>
      </c>
      <c r="AU402" s="190" t="s">
        <v>85</v>
      </c>
      <c r="AY402" s="18" t="s">
        <v>160</v>
      </c>
      <c r="BE402" s="191">
        <f>IF(N402="základní",J402,0)</f>
        <v>0</v>
      </c>
      <c r="BF402" s="191">
        <f>IF(N402="snížená",J402,0)</f>
        <v>0</v>
      </c>
      <c r="BG402" s="191">
        <f>IF(N402="zákl. přenesená",J402,0)</f>
        <v>0</v>
      </c>
      <c r="BH402" s="191">
        <f>IF(N402="sníž. přenesená",J402,0)</f>
        <v>0</v>
      </c>
      <c r="BI402" s="191">
        <f>IF(N402="nulová",J402,0)</f>
        <v>0</v>
      </c>
      <c r="BJ402" s="18" t="s">
        <v>83</v>
      </c>
      <c r="BK402" s="191">
        <f>ROUND(I402*H402,2)</f>
        <v>0</v>
      </c>
      <c r="BL402" s="18" t="s">
        <v>183</v>
      </c>
      <c r="BM402" s="190" t="s">
        <v>863</v>
      </c>
    </row>
    <row r="403" spans="1:65" s="2" customFormat="1">
      <c r="A403" s="35"/>
      <c r="B403" s="36"/>
      <c r="C403" s="37"/>
      <c r="D403" s="192" t="s">
        <v>170</v>
      </c>
      <c r="E403" s="37"/>
      <c r="F403" s="193" t="s">
        <v>864</v>
      </c>
      <c r="G403" s="37"/>
      <c r="H403" s="37"/>
      <c r="I403" s="194"/>
      <c r="J403" s="37"/>
      <c r="K403" s="37"/>
      <c r="L403" s="40"/>
      <c r="M403" s="195"/>
      <c r="N403" s="196"/>
      <c r="O403" s="65"/>
      <c r="P403" s="65"/>
      <c r="Q403" s="65"/>
      <c r="R403" s="65"/>
      <c r="S403" s="65"/>
      <c r="T403" s="66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T403" s="18" t="s">
        <v>170</v>
      </c>
      <c r="AU403" s="18" t="s">
        <v>85</v>
      </c>
    </row>
    <row r="404" spans="1:65" s="13" customFormat="1">
      <c r="B404" s="199"/>
      <c r="C404" s="200"/>
      <c r="D404" s="197" t="s">
        <v>212</v>
      </c>
      <c r="E404" s="201" t="s">
        <v>19</v>
      </c>
      <c r="F404" s="202" t="s">
        <v>95</v>
      </c>
      <c r="G404" s="200"/>
      <c r="H404" s="203">
        <v>3</v>
      </c>
      <c r="I404" s="204"/>
      <c r="J404" s="200"/>
      <c r="K404" s="200"/>
      <c r="L404" s="205"/>
      <c r="M404" s="206"/>
      <c r="N404" s="207"/>
      <c r="O404" s="207"/>
      <c r="P404" s="207"/>
      <c r="Q404" s="207"/>
      <c r="R404" s="207"/>
      <c r="S404" s="207"/>
      <c r="T404" s="208"/>
      <c r="AT404" s="209" t="s">
        <v>212</v>
      </c>
      <c r="AU404" s="209" t="s">
        <v>85</v>
      </c>
      <c r="AV404" s="13" t="s">
        <v>85</v>
      </c>
      <c r="AW404" s="13" t="s">
        <v>36</v>
      </c>
      <c r="AX404" s="13" t="s">
        <v>83</v>
      </c>
      <c r="AY404" s="209" t="s">
        <v>160</v>
      </c>
    </row>
    <row r="405" spans="1:65" s="2" customFormat="1" ht="16.5" customHeight="1">
      <c r="A405" s="35"/>
      <c r="B405" s="36"/>
      <c r="C405" s="225" t="s">
        <v>865</v>
      </c>
      <c r="D405" s="225" t="s">
        <v>495</v>
      </c>
      <c r="E405" s="226" t="s">
        <v>866</v>
      </c>
      <c r="F405" s="227" t="s">
        <v>867</v>
      </c>
      <c r="G405" s="228" t="s">
        <v>166</v>
      </c>
      <c r="H405" s="229">
        <v>3.03</v>
      </c>
      <c r="I405" s="230"/>
      <c r="J405" s="231">
        <f>ROUND(I405*H405,2)</f>
        <v>0</v>
      </c>
      <c r="K405" s="227" t="s">
        <v>167</v>
      </c>
      <c r="L405" s="232"/>
      <c r="M405" s="233" t="s">
        <v>19</v>
      </c>
      <c r="N405" s="234" t="s">
        <v>46</v>
      </c>
      <c r="O405" s="65"/>
      <c r="P405" s="188">
        <f>O405*H405</f>
        <v>0</v>
      </c>
      <c r="Q405" s="188">
        <v>1.01E-2</v>
      </c>
      <c r="R405" s="188">
        <f>Q405*H405</f>
        <v>3.0602999999999998E-2</v>
      </c>
      <c r="S405" s="188">
        <v>0</v>
      </c>
      <c r="T405" s="189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190" t="s">
        <v>206</v>
      </c>
      <c r="AT405" s="190" t="s">
        <v>495</v>
      </c>
      <c r="AU405" s="190" t="s">
        <v>85</v>
      </c>
      <c r="AY405" s="18" t="s">
        <v>160</v>
      </c>
      <c r="BE405" s="191">
        <f>IF(N405="základní",J405,0)</f>
        <v>0</v>
      </c>
      <c r="BF405" s="191">
        <f>IF(N405="snížená",J405,0)</f>
        <v>0</v>
      </c>
      <c r="BG405" s="191">
        <f>IF(N405="zákl. přenesená",J405,0)</f>
        <v>0</v>
      </c>
      <c r="BH405" s="191">
        <f>IF(N405="sníž. přenesená",J405,0)</f>
        <v>0</v>
      </c>
      <c r="BI405" s="191">
        <f>IF(N405="nulová",J405,0)</f>
        <v>0</v>
      </c>
      <c r="BJ405" s="18" t="s">
        <v>83</v>
      </c>
      <c r="BK405" s="191">
        <f>ROUND(I405*H405,2)</f>
        <v>0</v>
      </c>
      <c r="BL405" s="18" t="s">
        <v>183</v>
      </c>
      <c r="BM405" s="190" t="s">
        <v>868</v>
      </c>
    </row>
    <row r="406" spans="1:65" s="13" customFormat="1">
      <c r="B406" s="199"/>
      <c r="C406" s="200"/>
      <c r="D406" s="197" t="s">
        <v>212</v>
      </c>
      <c r="E406" s="200"/>
      <c r="F406" s="202" t="s">
        <v>844</v>
      </c>
      <c r="G406" s="200"/>
      <c r="H406" s="203">
        <v>3.03</v>
      </c>
      <c r="I406" s="204"/>
      <c r="J406" s="200"/>
      <c r="K406" s="200"/>
      <c r="L406" s="205"/>
      <c r="M406" s="206"/>
      <c r="N406" s="207"/>
      <c r="O406" s="207"/>
      <c r="P406" s="207"/>
      <c r="Q406" s="207"/>
      <c r="R406" s="207"/>
      <c r="S406" s="207"/>
      <c r="T406" s="208"/>
      <c r="AT406" s="209" t="s">
        <v>212</v>
      </c>
      <c r="AU406" s="209" t="s">
        <v>85</v>
      </c>
      <c r="AV406" s="13" t="s">
        <v>85</v>
      </c>
      <c r="AW406" s="13" t="s">
        <v>4</v>
      </c>
      <c r="AX406" s="13" t="s">
        <v>83</v>
      </c>
      <c r="AY406" s="209" t="s">
        <v>160</v>
      </c>
    </row>
    <row r="407" spans="1:65" s="2" customFormat="1" ht="24.2" customHeight="1">
      <c r="A407" s="35"/>
      <c r="B407" s="36"/>
      <c r="C407" s="179" t="s">
        <v>869</v>
      </c>
      <c r="D407" s="179" t="s">
        <v>163</v>
      </c>
      <c r="E407" s="180" t="s">
        <v>870</v>
      </c>
      <c r="F407" s="181" t="s">
        <v>871</v>
      </c>
      <c r="G407" s="182" t="s">
        <v>166</v>
      </c>
      <c r="H407" s="183">
        <v>3</v>
      </c>
      <c r="I407" s="184"/>
      <c r="J407" s="185">
        <f>ROUND(I407*H407,2)</f>
        <v>0</v>
      </c>
      <c r="K407" s="181" t="s">
        <v>167</v>
      </c>
      <c r="L407" s="40"/>
      <c r="M407" s="186" t="s">
        <v>19</v>
      </c>
      <c r="N407" s="187" t="s">
        <v>46</v>
      </c>
      <c r="O407" s="65"/>
      <c r="P407" s="188">
        <f>O407*H407</f>
        <v>0</v>
      </c>
      <c r="Q407" s="188">
        <v>0</v>
      </c>
      <c r="R407" s="188">
        <f>Q407*H407</f>
        <v>0</v>
      </c>
      <c r="S407" s="188">
        <v>0</v>
      </c>
      <c r="T407" s="189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190" t="s">
        <v>183</v>
      </c>
      <c r="AT407" s="190" t="s">
        <v>163</v>
      </c>
      <c r="AU407" s="190" t="s">
        <v>85</v>
      </c>
      <c r="AY407" s="18" t="s">
        <v>160</v>
      </c>
      <c r="BE407" s="191">
        <f>IF(N407="základní",J407,0)</f>
        <v>0</v>
      </c>
      <c r="BF407" s="191">
        <f>IF(N407="snížená",J407,0)</f>
        <v>0</v>
      </c>
      <c r="BG407" s="191">
        <f>IF(N407="zákl. přenesená",J407,0)</f>
        <v>0</v>
      </c>
      <c r="BH407" s="191">
        <f>IF(N407="sníž. přenesená",J407,0)</f>
        <v>0</v>
      </c>
      <c r="BI407" s="191">
        <f>IF(N407="nulová",J407,0)</f>
        <v>0</v>
      </c>
      <c r="BJ407" s="18" t="s">
        <v>83</v>
      </c>
      <c r="BK407" s="191">
        <f>ROUND(I407*H407,2)</f>
        <v>0</v>
      </c>
      <c r="BL407" s="18" t="s">
        <v>183</v>
      </c>
      <c r="BM407" s="190" t="s">
        <v>872</v>
      </c>
    </row>
    <row r="408" spans="1:65" s="2" customFormat="1">
      <c r="A408" s="35"/>
      <c r="B408" s="36"/>
      <c r="C408" s="37"/>
      <c r="D408" s="192" t="s">
        <v>170</v>
      </c>
      <c r="E408" s="37"/>
      <c r="F408" s="193" t="s">
        <v>873</v>
      </c>
      <c r="G408" s="37"/>
      <c r="H408" s="37"/>
      <c r="I408" s="194"/>
      <c r="J408" s="37"/>
      <c r="K408" s="37"/>
      <c r="L408" s="40"/>
      <c r="M408" s="195"/>
      <c r="N408" s="196"/>
      <c r="O408" s="65"/>
      <c r="P408" s="65"/>
      <c r="Q408" s="65"/>
      <c r="R408" s="65"/>
      <c r="S408" s="65"/>
      <c r="T408" s="66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T408" s="18" t="s">
        <v>170</v>
      </c>
      <c r="AU408" s="18" t="s">
        <v>85</v>
      </c>
    </row>
    <row r="409" spans="1:65" s="2" customFormat="1" ht="16.5" customHeight="1">
      <c r="A409" s="35"/>
      <c r="B409" s="36"/>
      <c r="C409" s="225" t="s">
        <v>874</v>
      </c>
      <c r="D409" s="225" t="s">
        <v>495</v>
      </c>
      <c r="E409" s="226" t="s">
        <v>875</v>
      </c>
      <c r="F409" s="227" t="s">
        <v>876</v>
      </c>
      <c r="G409" s="228" t="s">
        <v>166</v>
      </c>
      <c r="H409" s="229">
        <v>3.03</v>
      </c>
      <c r="I409" s="230"/>
      <c r="J409" s="231">
        <f>ROUND(I409*H409,2)</f>
        <v>0</v>
      </c>
      <c r="K409" s="227" t="s">
        <v>19</v>
      </c>
      <c r="L409" s="232"/>
      <c r="M409" s="233" t="s">
        <v>19</v>
      </c>
      <c r="N409" s="234" t="s">
        <v>46</v>
      </c>
      <c r="O409" s="65"/>
      <c r="P409" s="188">
        <f>O409*H409</f>
        <v>0</v>
      </c>
      <c r="Q409" s="188">
        <v>4.7999999999999996E-3</v>
      </c>
      <c r="R409" s="188">
        <f>Q409*H409</f>
        <v>1.4543999999999998E-2</v>
      </c>
      <c r="S409" s="188">
        <v>0</v>
      </c>
      <c r="T409" s="189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190" t="s">
        <v>206</v>
      </c>
      <c r="AT409" s="190" t="s">
        <v>495</v>
      </c>
      <c r="AU409" s="190" t="s">
        <v>85</v>
      </c>
      <c r="AY409" s="18" t="s">
        <v>160</v>
      </c>
      <c r="BE409" s="191">
        <f>IF(N409="základní",J409,0)</f>
        <v>0</v>
      </c>
      <c r="BF409" s="191">
        <f>IF(N409="snížená",J409,0)</f>
        <v>0</v>
      </c>
      <c r="BG409" s="191">
        <f>IF(N409="zákl. přenesená",J409,0)</f>
        <v>0</v>
      </c>
      <c r="BH409" s="191">
        <f>IF(N409="sníž. přenesená",J409,0)</f>
        <v>0</v>
      </c>
      <c r="BI409" s="191">
        <f>IF(N409="nulová",J409,0)</f>
        <v>0</v>
      </c>
      <c r="BJ409" s="18" t="s">
        <v>83</v>
      </c>
      <c r="BK409" s="191">
        <f>ROUND(I409*H409,2)</f>
        <v>0</v>
      </c>
      <c r="BL409" s="18" t="s">
        <v>183</v>
      </c>
      <c r="BM409" s="190" t="s">
        <v>877</v>
      </c>
    </row>
    <row r="410" spans="1:65" s="2" customFormat="1" ht="68.25">
      <c r="A410" s="35"/>
      <c r="B410" s="36"/>
      <c r="C410" s="37"/>
      <c r="D410" s="197" t="s">
        <v>172</v>
      </c>
      <c r="E410" s="37"/>
      <c r="F410" s="198" t="s">
        <v>878</v>
      </c>
      <c r="G410" s="37"/>
      <c r="H410" s="37"/>
      <c r="I410" s="194"/>
      <c r="J410" s="37"/>
      <c r="K410" s="37"/>
      <c r="L410" s="40"/>
      <c r="M410" s="195"/>
      <c r="N410" s="196"/>
      <c r="O410" s="65"/>
      <c r="P410" s="65"/>
      <c r="Q410" s="65"/>
      <c r="R410" s="65"/>
      <c r="S410" s="65"/>
      <c r="T410" s="66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8" t="s">
        <v>172</v>
      </c>
      <c r="AU410" s="18" t="s">
        <v>85</v>
      </c>
    </row>
    <row r="411" spans="1:65" s="13" customFormat="1">
      <c r="B411" s="199"/>
      <c r="C411" s="200"/>
      <c r="D411" s="197" t="s">
        <v>212</v>
      </c>
      <c r="E411" s="200"/>
      <c r="F411" s="202" t="s">
        <v>844</v>
      </c>
      <c r="G411" s="200"/>
      <c r="H411" s="203">
        <v>3.03</v>
      </c>
      <c r="I411" s="204"/>
      <c r="J411" s="200"/>
      <c r="K411" s="200"/>
      <c r="L411" s="205"/>
      <c r="M411" s="206"/>
      <c r="N411" s="207"/>
      <c r="O411" s="207"/>
      <c r="P411" s="207"/>
      <c r="Q411" s="207"/>
      <c r="R411" s="207"/>
      <c r="S411" s="207"/>
      <c r="T411" s="208"/>
      <c r="AT411" s="209" t="s">
        <v>212</v>
      </c>
      <c r="AU411" s="209" t="s">
        <v>85</v>
      </c>
      <c r="AV411" s="13" t="s">
        <v>85</v>
      </c>
      <c r="AW411" s="13" t="s">
        <v>4</v>
      </c>
      <c r="AX411" s="13" t="s">
        <v>83</v>
      </c>
      <c r="AY411" s="209" t="s">
        <v>160</v>
      </c>
    </row>
    <row r="412" spans="1:65" s="2" customFormat="1" ht="24.2" customHeight="1">
      <c r="A412" s="35"/>
      <c r="B412" s="36"/>
      <c r="C412" s="179" t="s">
        <v>879</v>
      </c>
      <c r="D412" s="179" t="s">
        <v>163</v>
      </c>
      <c r="E412" s="180" t="s">
        <v>880</v>
      </c>
      <c r="F412" s="181" t="s">
        <v>881</v>
      </c>
      <c r="G412" s="182" t="s">
        <v>166</v>
      </c>
      <c r="H412" s="183">
        <v>41</v>
      </c>
      <c r="I412" s="184"/>
      <c r="J412" s="185">
        <f>ROUND(I412*H412,2)</f>
        <v>0</v>
      </c>
      <c r="K412" s="181" t="s">
        <v>19</v>
      </c>
      <c r="L412" s="40"/>
      <c r="M412" s="186" t="s">
        <v>19</v>
      </c>
      <c r="N412" s="187" t="s">
        <v>46</v>
      </c>
      <c r="O412" s="65"/>
      <c r="P412" s="188">
        <f>O412*H412</f>
        <v>0</v>
      </c>
      <c r="Q412" s="188">
        <v>1.0000000000000001E-5</v>
      </c>
      <c r="R412" s="188">
        <f>Q412*H412</f>
        <v>4.1000000000000005E-4</v>
      </c>
      <c r="S412" s="188">
        <v>0</v>
      </c>
      <c r="T412" s="189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190" t="s">
        <v>183</v>
      </c>
      <c r="AT412" s="190" t="s">
        <v>163</v>
      </c>
      <c r="AU412" s="190" t="s">
        <v>85</v>
      </c>
      <c r="AY412" s="18" t="s">
        <v>160</v>
      </c>
      <c r="BE412" s="191">
        <f>IF(N412="základní",J412,0)</f>
        <v>0</v>
      </c>
      <c r="BF412" s="191">
        <f>IF(N412="snížená",J412,0)</f>
        <v>0</v>
      </c>
      <c r="BG412" s="191">
        <f>IF(N412="zákl. přenesená",J412,0)</f>
        <v>0</v>
      </c>
      <c r="BH412" s="191">
        <f>IF(N412="sníž. přenesená",J412,0)</f>
        <v>0</v>
      </c>
      <c r="BI412" s="191">
        <f>IF(N412="nulová",J412,0)</f>
        <v>0</v>
      </c>
      <c r="BJ412" s="18" t="s">
        <v>83</v>
      </c>
      <c r="BK412" s="191">
        <f>ROUND(I412*H412,2)</f>
        <v>0</v>
      </c>
      <c r="BL412" s="18" t="s">
        <v>183</v>
      </c>
      <c r="BM412" s="190" t="s">
        <v>882</v>
      </c>
    </row>
    <row r="413" spans="1:65" s="13" customFormat="1">
      <c r="B413" s="199"/>
      <c r="C413" s="200"/>
      <c r="D413" s="197" t="s">
        <v>212</v>
      </c>
      <c r="E413" s="201" t="s">
        <v>19</v>
      </c>
      <c r="F413" s="202" t="s">
        <v>883</v>
      </c>
      <c r="G413" s="200"/>
      <c r="H413" s="203">
        <v>41</v>
      </c>
      <c r="I413" s="204"/>
      <c r="J413" s="200"/>
      <c r="K413" s="200"/>
      <c r="L413" s="205"/>
      <c r="M413" s="206"/>
      <c r="N413" s="207"/>
      <c r="O413" s="207"/>
      <c r="P413" s="207"/>
      <c r="Q413" s="207"/>
      <c r="R413" s="207"/>
      <c r="S413" s="207"/>
      <c r="T413" s="208"/>
      <c r="AT413" s="209" t="s">
        <v>212</v>
      </c>
      <c r="AU413" s="209" t="s">
        <v>85</v>
      </c>
      <c r="AV413" s="13" t="s">
        <v>85</v>
      </c>
      <c r="AW413" s="13" t="s">
        <v>36</v>
      </c>
      <c r="AX413" s="13" t="s">
        <v>83</v>
      </c>
      <c r="AY413" s="209" t="s">
        <v>160</v>
      </c>
    </row>
    <row r="414" spans="1:65" s="2" customFormat="1" ht="16.5" customHeight="1">
      <c r="A414" s="35"/>
      <c r="B414" s="36"/>
      <c r="C414" s="225" t="s">
        <v>884</v>
      </c>
      <c r="D414" s="225" t="s">
        <v>495</v>
      </c>
      <c r="E414" s="226" t="s">
        <v>885</v>
      </c>
      <c r="F414" s="227" t="s">
        <v>886</v>
      </c>
      <c r="G414" s="228" t="s">
        <v>166</v>
      </c>
      <c r="H414" s="229">
        <v>15.15</v>
      </c>
      <c r="I414" s="230"/>
      <c r="J414" s="231">
        <f>ROUND(I414*H414,2)</f>
        <v>0</v>
      </c>
      <c r="K414" s="227" t="s">
        <v>19</v>
      </c>
      <c r="L414" s="232"/>
      <c r="M414" s="233" t="s">
        <v>19</v>
      </c>
      <c r="N414" s="234" t="s">
        <v>46</v>
      </c>
      <c r="O414" s="65"/>
      <c r="P414" s="188">
        <f>O414*H414</f>
        <v>0</v>
      </c>
      <c r="Q414" s="188">
        <v>1.5E-3</v>
      </c>
      <c r="R414" s="188">
        <f>Q414*H414</f>
        <v>2.2725000000000002E-2</v>
      </c>
      <c r="S414" s="188">
        <v>0</v>
      </c>
      <c r="T414" s="189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190" t="s">
        <v>206</v>
      </c>
      <c r="AT414" s="190" t="s">
        <v>495</v>
      </c>
      <c r="AU414" s="190" t="s">
        <v>85</v>
      </c>
      <c r="AY414" s="18" t="s">
        <v>160</v>
      </c>
      <c r="BE414" s="191">
        <f>IF(N414="základní",J414,0)</f>
        <v>0</v>
      </c>
      <c r="BF414" s="191">
        <f>IF(N414="snížená",J414,0)</f>
        <v>0</v>
      </c>
      <c r="BG414" s="191">
        <f>IF(N414="zákl. přenesená",J414,0)</f>
        <v>0</v>
      </c>
      <c r="BH414" s="191">
        <f>IF(N414="sníž. přenesená",J414,0)</f>
        <v>0</v>
      </c>
      <c r="BI414" s="191">
        <f>IF(N414="nulová",J414,0)</f>
        <v>0</v>
      </c>
      <c r="BJ414" s="18" t="s">
        <v>83</v>
      </c>
      <c r="BK414" s="191">
        <f>ROUND(I414*H414,2)</f>
        <v>0</v>
      </c>
      <c r="BL414" s="18" t="s">
        <v>183</v>
      </c>
      <c r="BM414" s="190" t="s">
        <v>887</v>
      </c>
    </row>
    <row r="415" spans="1:65" s="13" customFormat="1">
      <c r="B415" s="199"/>
      <c r="C415" s="200"/>
      <c r="D415" s="197" t="s">
        <v>212</v>
      </c>
      <c r="E415" s="201" t="s">
        <v>19</v>
      </c>
      <c r="F415" s="202" t="s">
        <v>330</v>
      </c>
      <c r="G415" s="200"/>
      <c r="H415" s="203">
        <v>15</v>
      </c>
      <c r="I415" s="204"/>
      <c r="J415" s="200"/>
      <c r="K415" s="200"/>
      <c r="L415" s="205"/>
      <c r="M415" s="206"/>
      <c r="N415" s="207"/>
      <c r="O415" s="207"/>
      <c r="P415" s="207"/>
      <c r="Q415" s="207"/>
      <c r="R415" s="207"/>
      <c r="S415" s="207"/>
      <c r="T415" s="208"/>
      <c r="AT415" s="209" t="s">
        <v>212</v>
      </c>
      <c r="AU415" s="209" t="s">
        <v>85</v>
      </c>
      <c r="AV415" s="13" t="s">
        <v>85</v>
      </c>
      <c r="AW415" s="13" t="s">
        <v>36</v>
      </c>
      <c r="AX415" s="13" t="s">
        <v>83</v>
      </c>
      <c r="AY415" s="209" t="s">
        <v>160</v>
      </c>
    </row>
    <row r="416" spans="1:65" s="13" customFormat="1">
      <c r="B416" s="199"/>
      <c r="C416" s="200"/>
      <c r="D416" s="197" t="s">
        <v>212</v>
      </c>
      <c r="E416" s="200"/>
      <c r="F416" s="202" t="s">
        <v>888</v>
      </c>
      <c r="G416" s="200"/>
      <c r="H416" s="203">
        <v>15.15</v>
      </c>
      <c r="I416" s="204"/>
      <c r="J416" s="200"/>
      <c r="K416" s="200"/>
      <c r="L416" s="205"/>
      <c r="M416" s="206"/>
      <c r="N416" s="207"/>
      <c r="O416" s="207"/>
      <c r="P416" s="207"/>
      <c r="Q416" s="207"/>
      <c r="R416" s="207"/>
      <c r="S416" s="207"/>
      <c r="T416" s="208"/>
      <c r="AT416" s="209" t="s">
        <v>212</v>
      </c>
      <c r="AU416" s="209" t="s">
        <v>85</v>
      </c>
      <c r="AV416" s="13" t="s">
        <v>85</v>
      </c>
      <c r="AW416" s="13" t="s">
        <v>4</v>
      </c>
      <c r="AX416" s="13" t="s">
        <v>83</v>
      </c>
      <c r="AY416" s="209" t="s">
        <v>160</v>
      </c>
    </row>
    <row r="417" spans="1:65" s="2" customFormat="1" ht="24.2" customHeight="1">
      <c r="A417" s="35"/>
      <c r="B417" s="36"/>
      <c r="C417" s="225" t="s">
        <v>889</v>
      </c>
      <c r="D417" s="225" t="s">
        <v>495</v>
      </c>
      <c r="E417" s="226" t="s">
        <v>890</v>
      </c>
      <c r="F417" s="227" t="s">
        <v>891</v>
      </c>
      <c r="G417" s="228" t="s">
        <v>166</v>
      </c>
      <c r="H417" s="229">
        <v>26.26</v>
      </c>
      <c r="I417" s="230"/>
      <c r="J417" s="231">
        <f>ROUND(I417*H417,2)</f>
        <v>0</v>
      </c>
      <c r="K417" s="227" t="s">
        <v>19</v>
      </c>
      <c r="L417" s="232"/>
      <c r="M417" s="233" t="s">
        <v>19</v>
      </c>
      <c r="N417" s="234" t="s">
        <v>46</v>
      </c>
      <c r="O417" s="65"/>
      <c r="P417" s="188">
        <f>O417*H417</f>
        <v>0</v>
      </c>
      <c r="Q417" s="188">
        <v>1.5E-3</v>
      </c>
      <c r="R417" s="188">
        <f>Q417*H417</f>
        <v>3.9390000000000001E-2</v>
      </c>
      <c r="S417" s="188">
        <v>0</v>
      </c>
      <c r="T417" s="189">
        <f>S417*H417</f>
        <v>0</v>
      </c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R417" s="190" t="s">
        <v>206</v>
      </c>
      <c r="AT417" s="190" t="s">
        <v>495</v>
      </c>
      <c r="AU417" s="190" t="s">
        <v>85</v>
      </c>
      <c r="AY417" s="18" t="s">
        <v>160</v>
      </c>
      <c r="BE417" s="191">
        <f>IF(N417="základní",J417,0)</f>
        <v>0</v>
      </c>
      <c r="BF417" s="191">
        <f>IF(N417="snížená",J417,0)</f>
        <v>0</v>
      </c>
      <c r="BG417" s="191">
        <f>IF(N417="zákl. přenesená",J417,0)</f>
        <v>0</v>
      </c>
      <c r="BH417" s="191">
        <f>IF(N417="sníž. přenesená",J417,0)</f>
        <v>0</v>
      </c>
      <c r="BI417" s="191">
        <f>IF(N417="nulová",J417,0)</f>
        <v>0</v>
      </c>
      <c r="BJ417" s="18" t="s">
        <v>83</v>
      </c>
      <c r="BK417" s="191">
        <f>ROUND(I417*H417,2)</f>
        <v>0</v>
      </c>
      <c r="BL417" s="18" t="s">
        <v>183</v>
      </c>
      <c r="BM417" s="190" t="s">
        <v>892</v>
      </c>
    </row>
    <row r="418" spans="1:65" s="13" customFormat="1">
      <c r="B418" s="199"/>
      <c r="C418" s="200"/>
      <c r="D418" s="197" t="s">
        <v>212</v>
      </c>
      <c r="E418" s="200"/>
      <c r="F418" s="202" t="s">
        <v>893</v>
      </c>
      <c r="G418" s="200"/>
      <c r="H418" s="203">
        <v>26.26</v>
      </c>
      <c r="I418" s="204"/>
      <c r="J418" s="200"/>
      <c r="K418" s="200"/>
      <c r="L418" s="205"/>
      <c r="M418" s="206"/>
      <c r="N418" s="207"/>
      <c r="O418" s="207"/>
      <c r="P418" s="207"/>
      <c r="Q418" s="207"/>
      <c r="R418" s="207"/>
      <c r="S418" s="207"/>
      <c r="T418" s="208"/>
      <c r="AT418" s="209" t="s">
        <v>212</v>
      </c>
      <c r="AU418" s="209" t="s">
        <v>85</v>
      </c>
      <c r="AV418" s="13" t="s">
        <v>85</v>
      </c>
      <c r="AW418" s="13" t="s">
        <v>4</v>
      </c>
      <c r="AX418" s="13" t="s">
        <v>83</v>
      </c>
      <c r="AY418" s="209" t="s">
        <v>160</v>
      </c>
    </row>
    <row r="419" spans="1:65" s="2" customFormat="1" ht="24.2" customHeight="1">
      <c r="A419" s="35"/>
      <c r="B419" s="36"/>
      <c r="C419" s="179" t="s">
        <v>894</v>
      </c>
      <c r="D419" s="179" t="s">
        <v>163</v>
      </c>
      <c r="E419" s="180" t="s">
        <v>895</v>
      </c>
      <c r="F419" s="181" t="s">
        <v>896</v>
      </c>
      <c r="G419" s="182" t="s">
        <v>166</v>
      </c>
      <c r="H419" s="183">
        <v>2</v>
      </c>
      <c r="I419" s="184"/>
      <c r="J419" s="185">
        <f>ROUND(I419*H419,2)</f>
        <v>0</v>
      </c>
      <c r="K419" s="181" t="s">
        <v>167</v>
      </c>
      <c r="L419" s="40"/>
      <c r="M419" s="186" t="s">
        <v>19</v>
      </c>
      <c r="N419" s="187" t="s">
        <v>46</v>
      </c>
      <c r="O419" s="65"/>
      <c r="P419" s="188">
        <f>O419*H419</f>
        <v>0</v>
      </c>
      <c r="Q419" s="188">
        <v>1.0000000000000001E-5</v>
      </c>
      <c r="R419" s="188">
        <f>Q419*H419</f>
        <v>2.0000000000000002E-5</v>
      </c>
      <c r="S419" s="188">
        <v>0</v>
      </c>
      <c r="T419" s="189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190" t="s">
        <v>183</v>
      </c>
      <c r="AT419" s="190" t="s">
        <v>163</v>
      </c>
      <c r="AU419" s="190" t="s">
        <v>85</v>
      </c>
      <c r="AY419" s="18" t="s">
        <v>160</v>
      </c>
      <c r="BE419" s="191">
        <f>IF(N419="základní",J419,0)</f>
        <v>0</v>
      </c>
      <c r="BF419" s="191">
        <f>IF(N419="snížená",J419,0)</f>
        <v>0</v>
      </c>
      <c r="BG419" s="191">
        <f>IF(N419="zákl. přenesená",J419,0)</f>
        <v>0</v>
      </c>
      <c r="BH419" s="191">
        <f>IF(N419="sníž. přenesená",J419,0)</f>
        <v>0</v>
      </c>
      <c r="BI419" s="191">
        <f>IF(N419="nulová",J419,0)</f>
        <v>0</v>
      </c>
      <c r="BJ419" s="18" t="s">
        <v>83</v>
      </c>
      <c r="BK419" s="191">
        <f>ROUND(I419*H419,2)</f>
        <v>0</v>
      </c>
      <c r="BL419" s="18" t="s">
        <v>183</v>
      </c>
      <c r="BM419" s="190" t="s">
        <v>897</v>
      </c>
    </row>
    <row r="420" spans="1:65" s="2" customFormat="1">
      <c r="A420" s="35"/>
      <c r="B420" s="36"/>
      <c r="C420" s="37"/>
      <c r="D420" s="192" t="s">
        <v>170</v>
      </c>
      <c r="E420" s="37"/>
      <c r="F420" s="193" t="s">
        <v>898</v>
      </c>
      <c r="G420" s="37"/>
      <c r="H420" s="37"/>
      <c r="I420" s="194"/>
      <c r="J420" s="37"/>
      <c r="K420" s="37"/>
      <c r="L420" s="40"/>
      <c r="M420" s="195"/>
      <c r="N420" s="196"/>
      <c r="O420" s="65"/>
      <c r="P420" s="65"/>
      <c r="Q420" s="65"/>
      <c r="R420" s="65"/>
      <c r="S420" s="65"/>
      <c r="T420" s="66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T420" s="18" t="s">
        <v>170</v>
      </c>
      <c r="AU420" s="18" t="s">
        <v>85</v>
      </c>
    </row>
    <row r="421" spans="1:65" s="2" customFormat="1" ht="16.5" customHeight="1">
      <c r="A421" s="35"/>
      <c r="B421" s="36"/>
      <c r="C421" s="225" t="s">
        <v>899</v>
      </c>
      <c r="D421" s="225" t="s">
        <v>495</v>
      </c>
      <c r="E421" s="226" t="s">
        <v>900</v>
      </c>
      <c r="F421" s="227" t="s">
        <v>901</v>
      </c>
      <c r="G421" s="228" t="s">
        <v>166</v>
      </c>
      <c r="H421" s="229">
        <v>2.02</v>
      </c>
      <c r="I421" s="230"/>
      <c r="J421" s="231">
        <f>ROUND(I421*H421,2)</f>
        <v>0</v>
      </c>
      <c r="K421" s="227" t="s">
        <v>19</v>
      </c>
      <c r="L421" s="232"/>
      <c r="M421" s="233" t="s">
        <v>19</v>
      </c>
      <c r="N421" s="234" t="s">
        <v>46</v>
      </c>
      <c r="O421" s="65"/>
      <c r="P421" s="188">
        <f>O421*H421</f>
        <v>0</v>
      </c>
      <c r="Q421" s="188">
        <v>6.4999999999999997E-3</v>
      </c>
      <c r="R421" s="188">
        <f>Q421*H421</f>
        <v>1.3129999999999999E-2</v>
      </c>
      <c r="S421" s="188">
        <v>0</v>
      </c>
      <c r="T421" s="189">
        <f>S421*H421</f>
        <v>0</v>
      </c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R421" s="190" t="s">
        <v>206</v>
      </c>
      <c r="AT421" s="190" t="s">
        <v>495</v>
      </c>
      <c r="AU421" s="190" t="s">
        <v>85</v>
      </c>
      <c r="AY421" s="18" t="s">
        <v>160</v>
      </c>
      <c r="BE421" s="191">
        <f>IF(N421="základní",J421,0)</f>
        <v>0</v>
      </c>
      <c r="BF421" s="191">
        <f>IF(N421="snížená",J421,0)</f>
        <v>0</v>
      </c>
      <c r="BG421" s="191">
        <f>IF(N421="zákl. přenesená",J421,0)</f>
        <v>0</v>
      </c>
      <c r="BH421" s="191">
        <f>IF(N421="sníž. přenesená",J421,0)</f>
        <v>0</v>
      </c>
      <c r="BI421" s="191">
        <f>IF(N421="nulová",J421,0)</f>
        <v>0</v>
      </c>
      <c r="BJ421" s="18" t="s">
        <v>83</v>
      </c>
      <c r="BK421" s="191">
        <f>ROUND(I421*H421,2)</f>
        <v>0</v>
      </c>
      <c r="BL421" s="18" t="s">
        <v>183</v>
      </c>
      <c r="BM421" s="190" t="s">
        <v>902</v>
      </c>
    </row>
    <row r="422" spans="1:65" s="2" customFormat="1" ht="68.25">
      <c r="A422" s="35"/>
      <c r="B422" s="36"/>
      <c r="C422" s="37"/>
      <c r="D422" s="197" t="s">
        <v>172</v>
      </c>
      <c r="E422" s="37"/>
      <c r="F422" s="198" t="s">
        <v>903</v>
      </c>
      <c r="G422" s="37"/>
      <c r="H422" s="37"/>
      <c r="I422" s="194"/>
      <c r="J422" s="37"/>
      <c r="K422" s="37"/>
      <c r="L422" s="40"/>
      <c r="M422" s="195"/>
      <c r="N422" s="196"/>
      <c r="O422" s="65"/>
      <c r="P422" s="65"/>
      <c r="Q422" s="65"/>
      <c r="R422" s="65"/>
      <c r="S422" s="65"/>
      <c r="T422" s="66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T422" s="18" t="s">
        <v>172</v>
      </c>
      <c r="AU422" s="18" t="s">
        <v>85</v>
      </c>
    </row>
    <row r="423" spans="1:65" s="13" customFormat="1">
      <c r="B423" s="199"/>
      <c r="C423" s="200"/>
      <c r="D423" s="197" t="s">
        <v>212</v>
      </c>
      <c r="E423" s="200"/>
      <c r="F423" s="202" t="s">
        <v>849</v>
      </c>
      <c r="G423" s="200"/>
      <c r="H423" s="203">
        <v>2.02</v>
      </c>
      <c r="I423" s="204"/>
      <c r="J423" s="200"/>
      <c r="K423" s="200"/>
      <c r="L423" s="205"/>
      <c r="M423" s="206"/>
      <c r="N423" s="207"/>
      <c r="O423" s="207"/>
      <c r="P423" s="207"/>
      <c r="Q423" s="207"/>
      <c r="R423" s="207"/>
      <c r="S423" s="207"/>
      <c r="T423" s="208"/>
      <c r="AT423" s="209" t="s">
        <v>212</v>
      </c>
      <c r="AU423" s="209" t="s">
        <v>85</v>
      </c>
      <c r="AV423" s="13" t="s">
        <v>85</v>
      </c>
      <c r="AW423" s="13" t="s">
        <v>4</v>
      </c>
      <c r="AX423" s="13" t="s">
        <v>83</v>
      </c>
      <c r="AY423" s="209" t="s">
        <v>160</v>
      </c>
    </row>
    <row r="424" spans="1:65" s="2" customFormat="1" ht="16.5" customHeight="1">
      <c r="A424" s="35"/>
      <c r="B424" s="36"/>
      <c r="C424" s="225" t="s">
        <v>904</v>
      </c>
      <c r="D424" s="225" t="s">
        <v>495</v>
      </c>
      <c r="E424" s="226" t="s">
        <v>905</v>
      </c>
      <c r="F424" s="227" t="s">
        <v>906</v>
      </c>
      <c r="G424" s="228" t="s">
        <v>166</v>
      </c>
      <c r="H424" s="229">
        <v>1.01</v>
      </c>
      <c r="I424" s="230"/>
      <c r="J424" s="231">
        <f>ROUND(I424*H424,2)</f>
        <v>0</v>
      </c>
      <c r="K424" s="227" t="s">
        <v>167</v>
      </c>
      <c r="L424" s="232"/>
      <c r="M424" s="233" t="s">
        <v>19</v>
      </c>
      <c r="N424" s="234" t="s">
        <v>46</v>
      </c>
      <c r="O424" s="65"/>
      <c r="P424" s="188">
        <f>O424*H424</f>
        <v>0</v>
      </c>
      <c r="Q424" s="188">
        <v>7.8499999999999993E-3</v>
      </c>
      <c r="R424" s="188">
        <f>Q424*H424</f>
        <v>7.9284999999999998E-3</v>
      </c>
      <c r="S424" s="188">
        <v>0</v>
      </c>
      <c r="T424" s="189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190" t="s">
        <v>206</v>
      </c>
      <c r="AT424" s="190" t="s">
        <v>495</v>
      </c>
      <c r="AU424" s="190" t="s">
        <v>85</v>
      </c>
      <c r="AY424" s="18" t="s">
        <v>160</v>
      </c>
      <c r="BE424" s="191">
        <f>IF(N424="základní",J424,0)</f>
        <v>0</v>
      </c>
      <c r="BF424" s="191">
        <f>IF(N424="snížená",J424,0)</f>
        <v>0</v>
      </c>
      <c r="BG424" s="191">
        <f>IF(N424="zákl. přenesená",J424,0)</f>
        <v>0</v>
      </c>
      <c r="BH424" s="191">
        <f>IF(N424="sníž. přenesená",J424,0)</f>
        <v>0</v>
      </c>
      <c r="BI424" s="191">
        <f>IF(N424="nulová",J424,0)</f>
        <v>0</v>
      </c>
      <c r="BJ424" s="18" t="s">
        <v>83</v>
      </c>
      <c r="BK424" s="191">
        <f>ROUND(I424*H424,2)</f>
        <v>0</v>
      </c>
      <c r="BL424" s="18" t="s">
        <v>183</v>
      </c>
      <c r="BM424" s="190" t="s">
        <v>907</v>
      </c>
    </row>
    <row r="425" spans="1:65" s="2" customFormat="1" ht="19.5">
      <c r="A425" s="35"/>
      <c r="B425" s="36"/>
      <c r="C425" s="37"/>
      <c r="D425" s="197" t="s">
        <v>172</v>
      </c>
      <c r="E425" s="37"/>
      <c r="F425" s="198" t="s">
        <v>859</v>
      </c>
      <c r="G425" s="37"/>
      <c r="H425" s="37"/>
      <c r="I425" s="194"/>
      <c r="J425" s="37"/>
      <c r="K425" s="37"/>
      <c r="L425" s="40"/>
      <c r="M425" s="195"/>
      <c r="N425" s="196"/>
      <c r="O425" s="65"/>
      <c r="P425" s="65"/>
      <c r="Q425" s="65"/>
      <c r="R425" s="65"/>
      <c r="S425" s="65"/>
      <c r="T425" s="66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T425" s="18" t="s">
        <v>172</v>
      </c>
      <c r="AU425" s="18" t="s">
        <v>85</v>
      </c>
    </row>
    <row r="426" spans="1:65" s="13" customFormat="1">
      <c r="B426" s="199"/>
      <c r="C426" s="200"/>
      <c r="D426" s="197" t="s">
        <v>212</v>
      </c>
      <c r="E426" s="200"/>
      <c r="F426" s="202" t="s">
        <v>606</v>
      </c>
      <c r="G426" s="200"/>
      <c r="H426" s="203">
        <v>1.01</v>
      </c>
      <c r="I426" s="204"/>
      <c r="J426" s="200"/>
      <c r="K426" s="200"/>
      <c r="L426" s="205"/>
      <c r="M426" s="206"/>
      <c r="N426" s="207"/>
      <c r="O426" s="207"/>
      <c r="P426" s="207"/>
      <c r="Q426" s="207"/>
      <c r="R426" s="207"/>
      <c r="S426" s="207"/>
      <c r="T426" s="208"/>
      <c r="AT426" s="209" t="s">
        <v>212</v>
      </c>
      <c r="AU426" s="209" t="s">
        <v>85</v>
      </c>
      <c r="AV426" s="13" t="s">
        <v>85</v>
      </c>
      <c r="AW426" s="13" t="s">
        <v>4</v>
      </c>
      <c r="AX426" s="13" t="s">
        <v>83</v>
      </c>
      <c r="AY426" s="209" t="s">
        <v>160</v>
      </c>
    </row>
    <row r="427" spans="1:65" s="2" customFormat="1" ht="16.5" customHeight="1">
      <c r="A427" s="35"/>
      <c r="B427" s="36"/>
      <c r="C427" s="179" t="s">
        <v>908</v>
      </c>
      <c r="D427" s="179" t="s">
        <v>163</v>
      </c>
      <c r="E427" s="180" t="s">
        <v>909</v>
      </c>
      <c r="F427" s="181" t="s">
        <v>910</v>
      </c>
      <c r="G427" s="182" t="s">
        <v>166</v>
      </c>
      <c r="H427" s="183">
        <v>23</v>
      </c>
      <c r="I427" s="184"/>
      <c r="J427" s="185">
        <f>ROUND(I427*H427,2)</f>
        <v>0</v>
      </c>
      <c r="K427" s="181" t="s">
        <v>167</v>
      </c>
      <c r="L427" s="40"/>
      <c r="M427" s="186" t="s">
        <v>19</v>
      </c>
      <c r="N427" s="187" t="s">
        <v>46</v>
      </c>
      <c r="O427" s="65"/>
      <c r="P427" s="188">
        <f>O427*H427</f>
        <v>0</v>
      </c>
      <c r="Q427" s="188">
        <v>3.5749999999999997E-2</v>
      </c>
      <c r="R427" s="188">
        <f>Q427*H427</f>
        <v>0.82224999999999993</v>
      </c>
      <c r="S427" s="188">
        <v>0</v>
      </c>
      <c r="T427" s="189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190" t="s">
        <v>183</v>
      </c>
      <c r="AT427" s="190" t="s">
        <v>163</v>
      </c>
      <c r="AU427" s="190" t="s">
        <v>85</v>
      </c>
      <c r="AY427" s="18" t="s">
        <v>160</v>
      </c>
      <c r="BE427" s="191">
        <f>IF(N427="základní",J427,0)</f>
        <v>0</v>
      </c>
      <c r="BF427" s="191">
        <f>IF(N427="snížená",J427,0)</f>
        <v>0</v>
      </c>
      <c r="BG427" s="191">
        <f>IF(N427="zákl. přenesená",J427,0)</f>
        <v>0</v>
      </c>
      <c r="BH427" s="191">
        <f>IF(N427="sníž. přenesená",J427,0)</f>
        <v>0</v>
      </c>
      <c r="BI427" s="191">
        <f>IF(N427="nulová",J427,0)</f>
        <v>0</v>
      </c>
      <c r="BJ427" s="18" t="s">
        <v>83</v>
      </c>
      <c r="BK427" s="191">
        <f>ROUND(I427*H427,2)</f>
        <v>0</v>
      </c>
      <c r="BL427" s="18" t="s">
        <v>183</v>
      </c>
      <c r="BM427" s="190" t="s">
        <v>911</v>
      </c>
    </row>
    <row r="428" spans="1:65" s="2" customFormat="1">
      <c r="A428" s="35"/>
      <c r="B428" s="36"/>
      <c r="C428" s="37"/>
      <c r="D428" s="192" t="s">
        <v>170</v>
      </c>
      <c r="E428" s="37"/>
      <c r="F428" s="193" t="s">
        <v>912</v>
      </c>
      <c r="G428" s="37"/>
      <c r="H428" s="37"/>
      <c r="I428" s="194"/>
      <c r="J428" s="37"/>
      <c r="K428" s="37"/>
      <c r="L428" s="40"/>
      <c r="M428" s="195"/>
      <c r="N428" s="196"/>
      <c r="O428" s="65"/>
      <c r="P428" s="65"/>
      <c r="Q428" s="65"/>
      <c r="R428" s="65"/>
      <c r="S428" s="65"/>
      <c r="T428" s="66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T428" s="18" t="s">
        <v>170</v>
      </c>
      <c r="AU428" s="18" t="s">
        <v>85</v>
      </c>
    </row>
    <row r="429" spans="1:65" s="2" customFormat="1" ht="24.2" customHeight="1">
      <c r="A429" s="35"/>
      <c r="B429" s="36"/>
      <c r="C429" s="179" t="s">
        <v>913</v>
      </c>
      <c r="D429" s="179" t="s">
        <v>163</v>
      </c>
      <c r="E429" s="180" t="s">
        <v>914</v>
      </c>
      <c r="F429" s="181" t="s">
        <v>915</v>
      </c>
      <c r="G429" s="182" t="s">
        <v>166</v>
      </c>
      <c r="H429" s="183">
        <v>1</v>
      </c>
      <c r="I429" s="184"/>
      <c r="J429" s="185">
        <f>ROUND(I429*H429,2)</f>
        <v>0</v>
      </c>
      <c r="K429" s="181" t="s">
        <v>167</v>
      </c>
      <c r="L429" s="40"/>
      <c r="M429" s="186" t="s">
        <v>19</v>
      </c>
      <c r="N429" s="187" t="s">
        <v>46</v>
      </c>
      <c r="O429" s="65"/>
      <c r="P429" s="188">
        <f>O429*H429</f>
        <v>0</v>
      </c>
      <c r="Q429" s="188">
        <v>2.1158700000000001</v>
      </c>
      <c r="R429" s="188">
        <f>Q429*H429</f>
        <v>2.1158700000000001</v>
      </c>
      <c r="S429" s="188">
        <v>0</v>
      </c>
      <c r="T429" s="189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190" t="s">
        <v>183</v>
      </c>
      <c r="AT429" s="190" t="s">
        <v>163</v>
      </c>
      <c r="AU429" s="190" t="s">
        <v>85</v>
      </c>
      <c r="AY429" s="18" t="s">
        <v>160</v>
      </c>
      <c r="BE429" s="191">
        <f>IF(N429="základní",J429,0)</f>
        <v>0</v>
      </c>
      <c r="BF429" s="191">
        <f>IF(N429="snížená",J429,0)</f>
        <v>0</v>
      </c>
      <c r="BG429" s="191">
        <f>IF(N429="zákl. přenesená",J429,0)</f>
        <v>0</v>
      </c>
      <c r="BH429" s="191">
        <f>IF(N429="sníž. přenesená",J429,0)</f>
        <v>0</v>
      </c>
      <c r="BI429" s="191">
        <f>IF(N429="nulová",J429,0)</f>
        <v>0</v>
      </c>
      <c r="BJ429" s="18" t="s">
        <v>83</v>
      </c>
      <c r="BK429" s="191">
        <f>ROUND(I429*H429,2)</f>
        <v>0</v>
      </c>
      <c r="BL429" s="18" t="s">
        <v>183</v>
      </c>
      <c r="BM429" s="190" t="s">
        <v>916</v>
      </c>
    </row>
    <row r="430" spans="1:65" s="2" customFormat="1">
      <c r="A430" s="35"/>
      <c r="B430" s="36"/>
      <c r="C430" s="37"/>
      <c r="D430" s="192" t="s">
        <v>170</v>
      </c>
      <c r="E430" s="37"/>
      <c r="F430" s="193" t="s">
        <v>917</v>
      </c>
      <c r="G430" s="37"/>
      <c r="H430" s="37"/>
      <c r="I430" s="194"/>
      <c r="J430" s="37"/>
      <c r="K430" s="37"/>
      <c r="L430" s="40"/>
      <c r="M430" s="195"/>
      <c r="N430" s="196"/>
      <c r="O430" s="65"/>
      <c r="P430" s="65"/>
      <c r="Q430" s="65"/>
      <c r="R430" s="65"/>
      <c r="S430" s="65"/>
      <c r="T430" s="66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T430" s="18" t="s">
        <v>170</v>
      </c>
      <c r="AU430" s="18" t="s">
        <v>85</v>
      </c>
    </row>
    <row r="431" spans="1:65" s="13" customFormat="1">
      <c r="B431" s="199"/>
      <c r="C431" s="200"/>
      <c r="D431" s="197" t="s">
        <v>212</v>
      </c>
      <c r="E431" s="201" t="s">
        <v>19</v>
      </c>
      <c r="F431" s="202" t="s">
        <v>83</v>
      </c>
      <c r="G431" s="200"/>
      <c r="H431" s="203">
        <v>1</v>
      </c>
      <c r="I431" s="204"/>
      <c r="J431" s="200"/>
      <c r="K431" s="200"/>
      <c r="L431" s="205"/>
      <c r="M431" s="206"/>
      <c r="N431" s="207"/>
      <c r="O431" s="207"/>
      <c r="P431" s="207"/>
      <c r="Q431" s="207"/>
      <c r="R431" s="207"/>
      <c r="S431" s="207"/>
      <c r="T431" s="208"/>
      <c r="AT431" s="209" t="s">
        <v>212</v>
      </c>
      <c r="AU431" s="209" t="s">
        <v>85</v>
      </c>
      <c r="AV431" s="13" t="s">
        <v>85</v>
      </c>
      <c r="AW431" s="13" t="s">
        <v>36</v>
      </c>
      <c r="AX431" s="13" t="s">
        <v>83</v>
      </c>
      <c r="AY431" s="209" t="s">
        <v>160</v>
      </c>
    </row>
    <row r="432" spans="1:65" s="2" customFormat="1" ht="16.5" customHeight="1">
      <c r="A432" s="35"/>
      <c r="B432" s="36"/>
      <c r="C432" s="225" t="s">
        <v>918</v>
      </c>
      <c r="D432" s="225" t="s">
        <v>495</v>
      </c>
      <c r="E432" s="226" t="s">
        <v>919</v>
      </c>
      <c r="F432" s="227" t="s">
        <v>920</v>
      </c>
      <c r="G432" s="228" t="s">
        <v>166</v>
      </c>
      <c r="H432" s="229">
        <v>10.1</v>
      </c>
      <c r="I432" s="230"/>
      <c r="J432" s="231">
        <f>ROUND(I432*H432,2)</f>
        <v>0</v>
      </c>
      <c r="K432" s="227" t="s">
        <v>167</v>
      </c>
      <c r="L432" s="232"/>
      <c r="M432" s="233" t="s">
        <v>19</v>
      </c>
      <c r="N432" s="234" t="s">
        <v>46</v>
      </c>
      <c r="O432" s="65"/>
      <c r="P432" s="188">
        <f>O432*H432</f>
        <v>0</v>
      </c>
      <c r="Q432" s="188">
        <v>0.58499999999999996</v>
      </c>
      <c r="R432" s="188">
        <f>Q432*H432</f>
        <v>5.9084999999999992</v>
      </c>
      <c r="S432" s="188">
        <v>0</v>
      </c>
      <c r="T432" s="189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190" t="s">
        <v>206</v>
      </c>
      <c r="AT432" s="190" t="s">
        <v>495</v>
      </c>
      <c r="AU432" s="190" t="s">
        <v>85</v>
      </c>
      <c r="AY432" s="18" t="s">
        <v>160</v>
      </c>
      <c r="BE432" s="191">
        <f>IF(N432="základní",J432,0)</f>
        <v>0</v>
      </c>
      <c r="BF432" s="191">
        <f>IF(N432="snížená",J432,0)</f>
        <v>0</v>
      </c>
      <c r="BG432" s="191">
        <f>IF(N432="zákl. přenesená",J432,0)</f>
        <v>0</v>
      </c>
      <c r="BH432" s="191">
        <f>IF(N432="sníž. přenesená",J432,0)</f>
        <v>0</v>
      </c>
      <c r="BI432" s="191">
        <f>IF(N432="nulová",J432,0)</f>
        <v>0</v>
      </c>
      <c r="BJ432" s="18" t="s">
        <v>83</v>
      </c>
      <c r="BK432" s="191">
        <f>ROUND(I432*H432,2)</f>
        <v>0</v>
      </c>
      <c r="BL432" s="18" t="s">
        <v>183</v>
      </c>
      <c r="BM432" s="190" t="s">
        <v>921</v>
      </c>
    </row>
    <row r="433" spans="1:65" s="13" customFormat="1">
      <c r="B433" s="199"/>
      <c r="C433" s="200"/>
      <c r="D433" s="197" t="s">
        <v>212</v>
      </c>
      <c r="E433" s="200"/>
      <c r="F433" s="202" t="s">
        <v>922</v>
      </c>
      <c r="G433" s="200"/>
      <c r="H433" s="203">
        <v>10.1</v>
      </c>
      <c r="I433" s="204"/>
      <c r="J433" s="200"/>
      <c r="K433" s="200"/>
      <c r="L433" s="205"/>
      <c r="M433" s="206"/>
      <c r="N433" s="207"/>
      <c r="O433" s="207"/>
      <c r="P433" s="207"/>
      <c r="Q433" s="207"/>
      <c r="R433" s="207"/>
      <c r="S433" s="207"/>
      <c r="T433" s="208"/>
      <c r="AT433" s="209" t="s">
        <v>212</v>
      </c>
      <c r="AU433" s="209" t="s">
        <v>85</v>
      </c>
      <c r="AV433" s="13" t="s">
        <v>85</v>
      </c>
      <c r="AW433" s="13" t="s">
        <v>4</v>
      </c>
      <c r="AX433" s="13" t="s">
        <v>83</v>
      </c>
      <c r="AY433" s="209" t="s">
        <v>160</v>
      </c>
    </row>
    <row r="434" spans="1:65" s="2" customFormat="1" ht="16.5" customHeight="1">
      <c r="A434" s="35"/>
      <c r="B434" s="36"/>
      <c r="C434" s="225" t="s">
        <v>923</v>
      </c>
      <c r="D434" s="225" t="s">
        <v>495</v>
      </c>
      <c r="E434" s="226" t="s">
        <v>924</v>
      </c>
      <c r="F434" s="227" t="s">
        <v>925</v>
      </c>
      <c r="G434" s="228" t="s">
        <v>166</v>
      </c>
      <c r="H434" s="229">
        <v>1.01</v>
      </c>
      <c r="I434" s="230"/>
      <c r="J434" s="231">
        <f>ROUND(I434*H434,2)</f>
        <v>0</v>
      </c>
      <c r="K434" s="227" t="s">
        <v>167</v>
      </c>
      <c r="L434" s="232"/>
      <c r="M434" s="233" t="s">
        <v>19</v>
      </c>
      <c r="N434" s="234" t="s">
        <v>46</v>
      </c>
      <c r="O434" s="65"/>
      <c r="P434" s="188">
        <f>O434*H434</f>
        <v>0</v>
      </c>
      <c r="Q434" s="188">
        <v>1.0900000000000001</v>
      </c>
      <c r="R434" s="188">
        <f>Q434*H434</f>
        <v>1.1009</v>
      </c>
      <c r="S434" s="188">
        <v>0</v>
      </c>
      <c r="T434" s="189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190" t="s">
        <v>206</v>
      </c>
      <c r="AT434" s="190" t="s">
        <v>495</v>
      </c>
      <c r="AU434" s="190" t="s">
        <v>85</v>
      </c>
      <c r="AY434" s="18" t="s">
        <v>160</v>
      </c>
      <c r="BE434" s="191">
        <f>IF(N434="základní",J434,0)</f>
        <v>0</v>
      </c>
      <c r="BF434" s="191">
        <f>IF(N434="snížená",J434,0)</f>
        <v>0</v>
      </c>
      <c r="BG434" s="191">
        <f>IF(N434="zákl. přenesená",J434,0)</f>
        <v>0</v>
      </c>
      <c r="BH434" s="191">
        <f>IF(N434="sníž. přenesená",J434,0)</f>
        <v>0</v>
      </c>
      <c r="BI434" s="191">
        <f>IF(N434="nulová",J434,0)</f>
        <v>0</v>
      </c>
      <c r="BJ434" s="18" t="s">
        <v>83</v>
      </c>
      <c r="BK434" s="191">
        <f>ROUND(I434*H434,2)</f>
        <v>0</v>
      </c>
      <c r="BL434" s="18" t="s">
        <v>183</v>
      </c>
      <c r="BM434" s="190" t="s">
        <v>926</v>
      </c>
    </row>
    <row r="435" spans="1:65" s="13" customFormat="1">
      <c r="B435" s="199"/>
      <c r="C435" s="200"/>
      <c r="D435" s="197" t="s">
        <v>212</v>
      </c>
      <c r="E435" s="200"/>
      <c r="F435" s="202" t="s">
        <v>606</v>
      </c>
      <c r="G435" s="200"/>
      <c r="H435" s="203">
        <v>1.01</v>
      </c>
      <c r="I435" s="204"/>
      <c r="J435" s="200"/>
      <c r="K435" s="200"/>
      <c r="L435" s="205"/>
      <c r="M435" s="206"/>
      <c r="N435" s="207"/>
      <c r="O435" s="207"/>
      <c r="P435" s="207"/>
      <c r="Q435" s="207"/>
      <c r="R435" s="207"/>
      <c r="S435" s="207"/>
      <c r="T435" s="208"/>
      <c r="AT435" s="209" t="s">
        <v>212</v>
      </c>
      <c r="AU435" s="209" t="s">
        <v>85</v>
      </c>
      <c r="AV435" s="13" t="s">
        <v>85</v>
      </c>
      <c r="AW435" s="13" t="s">
        <v>4</v>
      </c>
      <c r="AX435" s="13" t="s">
        <v>83</v>
      </c>
      <c r="AY435" s="209" t="s">
        <v>160</v>
      </c>
    </row>
    <row r="436" spans="1:65" s="2" customFormat="1" ht="16.5" customHeight="1">
      <c r="A436" s="35"/>
      <c r="B436" s="36"/>
      <c r="C436" s="225" t="s">
        <v>927</v>
      </c>
      <c r="D436" s="225" t="s">
        <v>495</v>
      </c>
      <c r="E436" s="226" t="s">
        <v>928</v>
      </c>
      <c r="F436" s="227" t="s">
        <v>929</v>
      </c>
      <c r="G436" s="228" t="s">
        <v>166</v>
      </c>
      <c r="H436" s="229">
        <v>1.01</v>
      </c>
      <c r="I436" s="230"/>
      <c r="J436" s="231">
        <f>ROUND(I436*H436,2)</f>
        <v>0</v>
      </c>
      <c r="K436" s="227" t="s">
        <v>19</v>
      </c>
      <c r="L436" s="232"/>
      <c r="M436" s="233" t="s">
        <v>19</v>
      </c>
      <c r="N436" s="234" t="s">
        <v>46</v>
      </c>
      <c r="O436" s="65"/>
      <c r="P436" s="188">
        <f>O436*H436</f>
        <v>0</v>
      </c>
      <c r="Q436" s="188">
        <v>1.363</v>
      </c>
      <c r="R436" s="188">
        <f>Q436*H436</f>
        <v>1.37663</v>
      </c>
      <c r="S436" s="188">
        <v>0</v>
      </c>
      <c r="T436" s="189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190" t="s">
        <v>206</v>
      </c>
      <c r="AT436" s="190" t="s">
        <v>495</v>
      </c>
      <c r="AU436" s="190" t="s">
        <v>85</v>
      </c>
      <c r="AY436" s="18" t="s">
        <v>160</v>
      </c>
      <c r="BE436" s="191">
        <f>IF(N436="základní",J436,0)</f>
        <v>0</v>
      </c>
      <c r="BF436" s="191">
        <f>IF(N436="snížená",J436,0)</f>
        <v>0</v>
      </c>
      <c r="BG436" s="191">
        <f>IF(N436="zákl. přenesená",J436,0)</f>
        <v>0</v>
      </c>
      <c r="BH436" s="191">
        <f>IF(N436="sníž. přenesená",J436,0)</f>
        <v>0</v>
      </c>
      <c r="BI436" s="191">
        <f>IF(N436="nulová",J436,0)</f>
        <v>0</v>
      </c>
      <c r="BJ436" s="18" t="s">
        <v>83</v>
      </c>
      <c r="BK436" s="191">
        <f>ROUND(I436*H436,2)</f>
        <v>0</v>
      </c>
      <c r="BL436" s="18" t="s">
        <v>183</v>
      </c>
      <c r="BM436" s="190" t="s">
        <v>930</v>
      </c>
    </row>
    <row r="437" spans="1:65" s="13" customFormat="1">
      <c r="B437" s="199"/>
      <c r="C437" s="200"/>
      <c r="D437" s="197" t="s">
        <v>212</v>
      </c>
      <c r="E437" s="200"/>
      <c r="F437" s="202" t="s">
        <v>606</v>
      </c>
      <c r="G437" s="200"/>
      <c r="H437" s="203">
        <v>1.01</v>
      </c>
      <c r="I437" s="204"/>
      <c r="J437" s="200"/>
      <c r="K437" s="200"/>
      <c r="L437" s="205"/>
      <c r="M437" s="206"/>
      <c r="N437" s="207"/>
      <c r="O437" s="207"/>
      <c r="P437" s="207"/>
      <c r="Q437" s="207"/>
      <c r="R437" s="207"/>
      <c r="S437" s="207"/>
      <c r="T437" s="208"/>
      <c r="AT437" s="209" t="s">
        <v>212</v>
      </c>
      <c r="AU437" s="209" t="s">
        <v>85</v>
      </c>
      <c r="AV437" s="13" t="s">
        <v>85</v>
      </c>
      <c r="AW437" s="13" t="s">
        <v>4</v>
      </c>
      <c r="AX437" s="13" t="s">
        <v>83</v>
      </c>
      <c r="AY437" s="209" t="s">
        <v>160</v>
      </c>
    </row>
    <row r="438" spans="1:65" s="2" customFormat="1" ht="16.5" customHeight="1">
      <c r="A438" s="35"/>
      <c r="B438" s="36"/>
      <c r="C438" s="225" t="s">
        <v>931</v>
      </c>
      <c r="D438" s="225" t="s">
        <v>495</v>
      </c>
      <c r="E438" s="226" t="s">
        <v>932</v>
      </c>
      <c r="F438" s="227" t="s">
        <v>933</v>
      </c>
      <c r="G438" s="228" t="s">
        <v>166</v>
      </c>
      <c r="H438" s="229">
        <v>1.01</v>
      </c>
      <c r="I438" s="230"/>
      <c r="J438" s="231">
        <f>ROUND(I438*H438,2)</f>
        <v>0</v>
      </c>
      <c r="K438" s="227" t="s">
        <v>19</v>
      </c>
      <c r="L438" s="232"/>
      <c r="M438" s="233" t="s">
        <v>19</v>
      </c>
      <c r="N438" s="234" t="s">
        <v>46</v>
      </c>
      <c r="O438" s="65"/>
      <c r="P438" s="188">
        <f>O438*H438</f>
        <v>0</v>
      </c>
      <c r="Q438" s="188">
        <v>1.6140000000000001</v>
      </c>
      <c r="R438" s="188">
        <f>Q438*H438</f>
        <v>1.6301400000000001</v>
      </c>
      <c r="S438" s="188">
        <v>0</v>
      </c>
      <c r="T438" s="189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190" t="s">
        <v>206</v>
      </c>
      <c r="AT438" s="190" t="s">
        <v>495</v>
      </c>
      <c r="AU438" s="190" t="s">
        <v>85</v>
      </c>
      <c r="AY438" s="18" t="s">
        <v>160</v>
      </c>
      <c r="BE438" s="191">
        <f>IF(N438="základní",J438,0)</f>
        <v>0</v>
      </c>
      <c r="BF438" s="191">
        <f>IF(N438="snížená",J438,0)</f>
        <v>0</v>
      </c>
      <c r="BG438" s="191">
        <f>IF(N438="zákl. přenesená",J438,0)</f>
        <v>0</v>
      </c>
      <c r="BH438" s="191">
        <f>IF(N438="sníž. přenesená",J438,0)</f>
        <v>0</v>
      </c>
      <c r="BI438" s="191">
        <f>IF(N438="nulová",J438,0)</f>
        <v>0</v>
      </c>
      <c r="BJ438" s="18" t="s">
        <v>83</v>
      </c>
      <c r="BK438" s="191">
        <f>ROUND(I438*H438,2)</f>
        <v>0</v>
      </c>
      <c r="BL438" s="18" t="s">
        <v>183</v>
      </c>
      <c r="BM438" s="190" t="s">
        <v>934</v>
      </c>
    </row>
    <row r="439" spans="1:65" s="13" customFormat="1">
      <c r="B439" s="199"/>
      <c r="C439" s="200"/>
      <c r="D439" s="197" t="s">
        <v>212</v>
      </c>
      <c r="E439" s="200"/>
      <c r="F439" s="202" t="s">
        <v>606</v>
      </c>
      <c r="G439" s="200"/>
      <c r="H439" s="203">
        <v>1.01</v>
      </c>
      <c r="I439" s="204"/>
      <c r="J439" s="200"/>
      <c r="K439" s="200"/>
      <c r="L439" s="205"/>
      <c r="M439" s="206"/>
      <c r="N439" s="207"/>
      <c r="O439" s="207"/>
      <c r="P439" s="207"/>
      <c r="Q439" s="207"/>
      <c r="R439" s="207"/>
      <c r="S439" s="207"/>
      <c r="T439" s="208"/>
      <c r="AT439" s="209" t="s">
        <v>212</v>
      </c>
      <c r="AU439" s="209" t="s">
        <v>85</v>
      </c>
      <c r="AV439" s="13" t="s">
        <v>85</v>
      </c>
      <c r="AW439" s="13" t="s">
        <v>4</v>
      </c>
      <c r="AX439" s="13" t="s">
        <v>83</v>
      </c>
      <c r="AY439" s="209" t="s">
        <v>160</v>
      </c>
    </row>
    <row r="440" spans="1:65" s="2" customFormat="1" ht="16.5" customHeight="1">
      <c r="A440" s="35"/>
      <c r="B440" s="36"/>
      <c r="C440" s="225" t="s">
        <v>935</v>
      </c>
      <c r="D440" s="225" t="s">
        <v>495</v>
      </c>
      <c r="E440" s="226" t="s">
        <v>936</v>
      </c>
      <c r="F440" s="227" t="s">
        <v>937</v>
      </c>
      <c r="G440" s="228" t="s">
        <v>166</v>
      </c>
      <c r="H440" s="229">
        <v>3.03</v>
      </c>
      <c r="I440" s="230"/>
      <c r="J440" s="231">
        <f>ROUND(I440*H440,2)</f>
        <v>0</v>
      </c>
      <c r="K440" s="227" t="s">
        <v>19</v>
      </c>
      <c r="L440" s="232"/>
      <c r="M440" s="233" t="s">
        <v>19</v>
      </c>
      <c r="N440" s="234" t="s">
        <v>46</v>
      </c>
      <c r="O440" s="65"/>
      <c r="P440" s="188">
        <f>O440*H440</f>
        <v>0</v>
      </c>
      <c r="Q440" s="188">
        <v>1.6140000000000001</v>
      </c>
      <c r="R440" s="188">
        <f>Q440*H440</f>
        <v>4.8904199999999998</v>
      </c>
      <c r="S440" s="188">
        <v>0</v>
      </c>
      <c r="T440" s="189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190" t="s">
        <v>206</v>
      </c>
      <c r="AT440" s="190" t="s">
        <v>495</v>
      </c>
      <c r="AU440" s="190" t="s">
        <v>85</v>
      </c>
      <c r="AY440" s="18" t="s">
        <v>160</v>
      </c>
      <c r="BE440" s="191">
        <f>IF(N440="základní",J440,0)</f>
        <v>0</v>
      </c>
      <c r="BF440" s="191">
        <f>IF(N440="snížená",J440,0)</f>
        <v>0</v>
      </c>
      <c r="BG440" s="191">
        <f>IF(N440="zákl. přenesená",J440,0)</f>
        <v>0</v>
      </c>
      <c r="BH440" s="191">
        <f>IF(N440="sníž. přenesená",J440,0)</f>
        <v>0</v>
      </c>
      <c r="BI440" s="191">
        <f>IF(N440="nulová",J440,0)</f>
        <v>0</v>
      </c>
      <c r="BJ440" s="18" t="s">
        <v>83</v>
      </c>
      <c r="BK440" s="191">
        <f>ROUND(I440*H440,2)</f>
        <v>0</v>
      </c>
      <c r="BL440" s="18" t="s">
        <v>183</v>
      </c>
      <c r="BM440" s="190" t="s">
        <v>938</v>
      </c>
    </row>
    <row r="441" spans="1:65" s="13" customFormat="1">
      <c r="B441" s="199"/>
      <c r="C441" s="200"/>
      <c r="D441" s="197" t="s">
        <v>212</v>
      </c>
      <c r="E441" s="200"/>
      <c r="F441" s="202" t="s">
        <v>844</v>
      </c>
      <c r="G441" s="200"/>
      <c r="H441" s="203">
        <v>3.03</v>
      </c>
      <c r="I441" s="204"/>
      <c r="J441" s="200"/>
      <c r="K441" s="200"/>
      <c r="L441" s="205"/>
      <c r="M441" s="206"/>
      <c r="N441" s="207"/>
      <c r="O441" s="207"/>
      <c r="P441" s="207"/>
      <c r="Q441" s="207"/>
      <c r="R441" s="207"/>
      <c r="S441" s="207"/>
      <c r="T441" s="208"/>
      <c r="AT441" s="209" t="s">
        <v>212</v>
      </c>
      <c r="AU441" s="209" t="s">
        <v>85</v>
      </c>
      <c r="AV441" s="13" t="s">
        <v>85</v>
      </c>
      <c r="AW441" s="13" t="s">
        <v>4</v>
      </c>
      <c r="AX441" s="13" t="s">
        <v>83</v>
      </c>
      <c r="AY441" s="209" t="s">
        <v>160</v>
      </c>
    </row>
    <row r="442" spans="1:65" s="2" customFormat="1" ht="16.5" customHeight="1">
      <c r="A442" s="35"/>
      <c r="B442" s="36"/>
      <c r="C442" s="225" t="s">
        <v>939</v>
      </c>
      <c r="D442" s="225" t="s">
        <v>495</v>
      </c>
      <c r="E442" s="226" t="s">
        <v>940</v>
      </c>
      <c r="F442" s="227" t="s">
        <v>941</v>
      </c>
      <c r="G442" s="228" t="s">
        <v>166</v>
      </c>
      <c r="H442" s="229">
        <v>1.01</v>
      </c>
      <c r="I442" s="230"/>
      <c r="J442" s="231">
        <f>ROUND(I442*H442,2)</f>
        <v>0</v>
      </c>
      <c r="K442" s="227" t="s">
        <v>19</v>
      </c>
      <c r="L442" s="232"/>
      <c r="M442" s="233" t="s">
        <v>19</v>
      </c>
      <c r="N442" s="234" t="s">
        <v>46</v>
      </c>
      <c r="O442" s="65"/>
      <c r="P442" s="188">
        <f>O442*H442</f>
        <v>0</v>
      </c>
      <c r="Q442" s="188">
        <v>7.9</v>
      </c>
      <c r="R442" s="188">
        <f>Q442*H442</f>
        <v>7.9790000000000001</v>
      </c>
      <c r="S442" s="188">
        <v>0</v>
      </c>
      <c r="T442" s="189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190" t="s">
        <v>206</v>
      </c>
      <c r="AT442" s="190" t="s">
        <v>495</v>
      </c>
      <c r="AU442" s="190" t="s">
        <v>85</v>
      </c>
      <c r="AY442" s="18" t="s">
        <v>160</v>
      </c>
      <c r="BE442" s="191">
        <f>IF(N442="základní",J442,0)</f>
        <v>0</v>
      </c>
      <c r="BF442" s="191">
        <f>IF(N442="snížená",J442,0)</f>
        <v>0</v>
      </c>
      <c r="BG442" s="191">
        <f>IF(N442="zákl. přenesená",J442,0)</f>
        <v>0</v>
      </c>
      <c r="BH442" s="191">
        <f>IF(N442="sníž. přenesená",J442,0)</f>
        <v>0</v>
      </c>
      <c r="BI442" s="191">
        <f>IF(N442="nulová",J442,0)</f>
        <v>0</v>
      </c>
      <c r="BJ442" s="18" t="s">
        <v>83</v>
      </c>
      <c r="BK442" s="191">
        <f>ROUND(I442*H442,2)</f>
        <v>0</v>
      </c>
      <c r="BL442" s="18" t="s">
        <v>183</v>
      </c>
      <c r="BM442" s="190" t="s">
        <v>942</v>
      </c>
    </row>
    <row r="443" spans="1:65" s="13" customFormat="1">
      <c r="B443" s="199"/>
      <c r="C443" s="200"/>
      <c r="D443" s="197" t="s">
        <v>212</v>
      </c>
      <c r="E443" s="200"/>
      <c r="F443" s="202" t="s">
        <v>606</v>
      </c>
      <c r="G443" s="200"/>
      <c r="H443" s="203">
        <v>1.01</v>
      </c>
      <c r="I443" s="204"/>
      <c r="J443" s="200"/>
      <c r="K443" s="200"/>
      <c r="L443" s="205"/>
      <c r="M443" s="206"/>
      <c r="N443" s="207"/>
      <c r="O443" s="207"/>
      <c r="P443" s="207"/>
      <c r="Q443" s="207"/>
      <c r="R443" s="207"/>
      <c r="S443" s="207"/>
      <c r="T443" s="208"/>
      <c r="AT443" s="209" t="s">
        <v>212</v>
      </c>
      <c r="AU443" s="209" t="s">
        <v>85</v>
      </c>
      <c r="AV443" s="13" t="s">
        <v>85</v>
      </c>
      <c r="AW443" s="13" t="s">
        <v>4</v>
      </c>
      <c r="AX443" s="13" t="s">
        <v>83</v>
      </c>
      <c r="AY443" s="209" t="s">
        <v>160</v>
      </c>
    </row>
    <row r="444" spans="1:65" s="2" customFormat="1" ht="16.5" customHeight="1">
      <c r="A444" s="35"/>
      <c r="B444" s="36"/>
      <c r="C444" s="225" t="s">
        <v>943</v>
      </c>
      <c r="D444" s="225" t="s">
        <v>495</v>
      </c>
      <c r="E444" s="226" t="s">
        <v>944</v>
      </c>
      <c r="F444" s="227" t="s">
        <v>945</v>
      </c>
      <c r="G444" s="228" t="s">
        <v>166</v>
      </c>
      <c r="H444" s="229">
        <v>1.01</v>
      </c>
      <c r="I444" s="230"/>
      <c r="J444" s="231">
        <f>ROUND(I444*H444,2)</f>
        <v>0</v>
      </c>
      <c r="K444" s="227" t="s">
        <v>19</v>
      </c>
      <c r="L444" s="232"/>
      <c r="M444" s="233" t="s">
        <v>19</v>
      </c>
      <c r="N444" s="234" t="s">
        <v>46</v>
      </c>
      <c r="O444" s="65"/>
      <c r="P444" s="188">
        <f>O444*H444</f>
        <v>0</v>
      </c>
      <c r="Q444" s="188">
        <v>2.661</v>
      </c>
      <c r="R444" s="188">
        <f>Q444*H444</f>
        <v>2.6876100000000003</v>
      </c>
      <c r="S444" s="188">
        <v>0</v>
      </c>
      <c r="T444" s="189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190" t="s">
        <v>206</v>
      </c>
      <c r="AT444" s="190" t="s">
        <v>495</v>
      </c>
      <c r="AU444" s="190" t="s">
        <v>85</v>
      </c>
      <c r="AY444" s="18" t="s">
        <v>160</v>
      </c>
      <c r="BE444" s="191">
        <f>IF(N444="základní",J444,0)</f>
        <v>0</v>
      </c>
      <c r="BF444" s="191">
        <f>IF(N444="snížená",J444,0)</f>
        <v>0</v>
      </c>
      <c r="BG444" s="191">
        <f>IF(N444="zákl. přenesená",J444,0)</f>
        <v>0</v>
      </c>
      <c r="BH444" s="191">
        <f>IF(N444="sníž. přenesená",J444,0)</f>
        <v>0</v>
      </c>
      <c r="BI444" s="191">
        <f>IF(N444="nulová",J444,0)</f>
        <v>0</v>
      </c>
      <c r="BJ444" s="18" t="s">
        <v>83</v>
      </c>
      <c r="BK444" s="191">
        <f>ROUND(I444*H444,2)</f>
        <v>0</v>
      </c>
      <c r="BL444" s="18" t="s">
        <v>183</v>
      </c>
      <c r="BM444" s="190" t="s">
        <v>946</v>
      </c>
    </row>
    <row r="445" spans="1:65" s="13" customFormat="1">
      <c r="B445" s="199"/>
      <c r="C445" s="200"/>
      <c r="D445" s="197" t="s">
        <v>212</v>
      </c>
      <c r="E445" s="200"/>
      <c r="F445" s="202" t="s">
        <v>606</v>
      </c>
      <c r="G445" s="200"/>
      <c r="H445" s="203">
        <v>1.01</v>
      </c>
      <c r="I445" s="204"/>
      <c r="J445" s="200"/>
      <c r="K445" s="200"/>
      <c r="L445" s="205"/>
      <c r="M445" s="206"/>
      <c r="N445" s="207"/>
      <c r="O445" s="207"/>
      <c r="P445" s="207"/>
      <c r="Q445" s="207"/>
      <c r="R445" s="207"/>
      <c r="S445" s="207"/>
      <c r="T445" s="208"/>
      <c r="AT445" s="209" t="s">
        <v>212</v>
      </c>
      <c r="AU445" s="209" t="s">
        <v>85</v>
      </c>
      <c r="AV445" s="13" t="s">
        <v>85</v>
      </c>
      <c r="AW445" s="13" t="s">
        <v>4</v>
      </c>
      <c r="AX445" s="13" t="s">
        <v>83</v>
      </c>
      <c r="AY445" s="209" t="s">
        <v>160</v>
      </c>
    </row>
    <row r="446" spans="1:65" s="2" customFormat="1" ht="16.5" customHeight="1">
      <c r="A446" s="35"/>
      <c r="B446" s="36"/>
      <c r="C446" s="225" t="s">
        <v>947</v>
      </c>
      <c r="D446" s="225" t="s">
        <v>495</v>
      </c>
      <c r="E446" s="226" t="s">
        <v>948</v>
      </c>
      <c r="F446" s="227" t="s">
        <v>949</v>
      </c>
      <c r="G446" s="228" t="s">
        <v>166</v>
      </c>
      <c r="H446" s="229">
        <v>1.01</v>
      </c>
      <c r="I446" s="230"/>
      <c r="J446" s="231">
        <f>ROUND(I446*H446,2)</f>
        <v>0</v>
      </c>
      <c r="K446" s="227" t="s">
        <v>19</v>
      </c>
      <c r="L446" s="232"/>
      <c r="M446" s="233" t="s">
        <v>19</v>
      </c>
      <c r="N446" s="234" t="s">
        <v>46</v>
      </c>
      <c r="O446" s="65"/>
      <c r="P446" s="188">
        <f>O446*H446</f>
        <v>0</v>
      </c>
      <c r="Q446" s="188">
        <v>2.661</v>
      </c>
      <c r="R446" s="188">
        <f>Q446*H446</f>
        <v>2.6876100000000003</v>
      </c>
      <c r="S446" s="188">
        <v>0</v>
      </c>
      <c r="T446" s="189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190" t="s">
        <v>206</v>
      </c>
      <c r="AT446" s="190" t="s">
        <v>495</v>
      </c>
      <c r="AU446" s="190" t="s">
        <v>85</v>
      </c>
      <c r="AY446" s="18" t="s">
        <v>160</v>
      </c>
      <c r="BE446" s="191">
        <f>IF(N446="základní",J446,0)</f>
        <v>0</v>
      </c>
      <c r="BF446" s="191">
        <f>IF(N446="snížená",J446,0)</f>
        <v>0</v>
      </c>
      <c r="BG446" s="191">
        <f>IF(N446="zákl. přenesená",J446,0)</f>
        <v>0</v>
      </c>
      <c r="BH446" s="191">
        <f>IF(N446="sníž. přenesená",J446,0)</f>
        <v>0</v>
      </c>
      <c r="BI446" s="191">
        <f>IF(N446="nulová",J446,0)</f>
        <v>0</v>
      </c>
      <c r="BJ446" s="18" t="s">
        <v>83</v>
      </c>
      <c r="BK446" s="191">
        <f>ROUND(I446*H446,2)</f>
        <v>0</v>
      </c>
      <c r="BL446" s="18" t="s">
        <v>183</v>
      </c>
      <c r="BM446" s="190" t="s">
        <v>950</v>
      </c>
    </row>
    <row r="447" spans="1:65" s="13" customFormat="1">
      <c r="B447" s="199"/>
      <c r="C447" s="200"/>
      <c r="D447" s="197" t="s">
        <v>212</v>
      </c>
      <c r="E447" s="200"/>
      <c r="F447" s="202" t="s">
        <v>606</v>
      </c>
      <c r="G447" s="200"/>
      <c r="H447" s="203">
        <v>1.01</v>
      </c>
      <c r="I447" s="204"/>
      <c r="J447" s="200"/>
      <c r="K447" s="200"/>
      <c r="L447" s="205"/>
      <c r="M447" s="206"/>
      <c r="N447" s="207"/>
      <c r="O447" s="207"/>
      <c r="P447" s="207"/>
      <c r="Q447" s="207"/>
      <c r="R447" s="207"/>
      <c r="S447" s="207"/>
      <c r="T447" s="208"/>
      <c r="AT447" s="209" t="s">
        <v>212</v>
      </c>
      <c r="AU447" s="209" t="s">
        <v>85</v>
      </c>
      <c r="AV447" s="13" t="s">
        <v>85</v>
      </c>
      <c r="AW447" s="13" t="s">
        <v>4</v>
      </c>
      <c r="AX447" s="13" t="s">
        <v>83</v>
      </c>
      <c r="AY447" s="209" t="s">
        <v>160</v>
      </c>
    </row>
    <row r="448" spans="1:65" s="2" customFormat="1" ht="16.5" customHeight="1">
      <c r="A448" s="35"/>
      <c r="B448" s="36"/>
      <c r="C448" s="225" t="s">
        <v>951</v>
      </c>
      <c r="D448" s="225" t="s">
        <v>495</v>
      </c>
      <c r="E448" s="226" t="s">
        <v>952</v>
      </c>
      <c r="F448" s="227" t="s">
        <v>953</v>
      </c>
      <c r="G448" s="228" t="s">
        <v>166</v>
      </c>
      <c r="H448" s="229">
        <v>1.01</v>
      </c>
      <c r="I448" s="230"/>
      <c r="J448" s="231">
        <f>ROUND(I448*H448,2)</f>
        <v>0</v>
      </c>
      <c r="K448" s="227" t="s">
        <v>19</v>
      </c>
      <c r="L448" s="232"/>
      <c r="M448" s="233" t="s">
        <v>19</v>
      </c>
      <c r="N448" s="234" t="s">
        <v>46</v>
      </c>
      <c r="O448" s="65"/>
      <c r="P448" s="188">
        <f>O448*H448</f>
        <v>0</v>
      </c>
      <c r="Q448" s="188">
        <v>2.661</v>
      </c>
      <c r="R448" s="188">
        <f>Q448*H448</f>
        <v>2.6876100000000003</v>
      </c>
      <c r="S448" s="188">
        <v>0</v>
      </c>
      <c r="T448" s="189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190" t="s">
        <v>206</v>
      </c>
      <c r="AT448" s="190" t="s">
        <v>495</v>
      </c>
      <c r="AU448" s="190" t="s">
        <v>85</v>
      </c>
      <c r="AY448" s="18" t="s">
        <v>160</v>
      </c>
      <c r="BE448" s="191">
        <f>IF(N448="základní",J448,0)</f>
        <v>0</v>
      </c>
      <c r="BF448" s="191">
        <f>IF(N448="snížená",J448,0)</f>
        <v>0</v>
      </c>
      <c r="BG448" s="191">
        <f>IF(N448="zákl. přenesená",J448,0)</f>
        <v>0</v>
      </c>
      <c r="BH448" s="191">
        <f>IF(N448="sníž. přenesená",J448,0)</f>
        <v>0</v>
      </c>
      <c r="BI448" s="191">
        <f>IF(N448="nulová",J448,0)</f>
        <v>0</v>
      </c>
      <c r="BJ448" s="18" t="s">
        <v>83</v>
      </c>
      <c r="BK448" s="191">
        <f>ROUND(I448*H448,2)</f>
        <v>0</v>
      </c>
      <c r="BL448" s="18" t="s">
        <v>183</v>
      </c>
      <c r="BM448" s="190" t="s">
        <v>954</v>
      </c>
    </row>
    <row r="449" spans="1:65" s="13" customFormat="1">
      <c r="B449" s="199"/>
      <c r="C449" s="200"/>
      <c r="D449" s="197" t="s">
        <v>212</v>
      </c>
      <c r="E449" s="200"/>
      <c r="F449" s="202" t="s">
        <v>606</v>
      </c>
      <c r="G449" s="200"/>
      <c r="H449" s="203">
        <v>1.01</v>
      </c>
      <c r="I449" s="204"/>
      <c r="J449" s="200"/>
      <c r="K449" s="200"/>
      <c r="L449" s="205"/>
      <c r="M449" s="206"/>
      <c r="N449" s="207"/>
      <c r="O449" s="207"/>
      <c r="P449" s="207"/>
      <c r="Q449" s="207"/>
      <c r="R449" s="207"/>
      <c r="S449" s="207"/>
      <c r="T449" s="208"/>
      <c r="AT449" s="209" t="s">
        <v>212</v>
      </c>
      <c r="AU449" s="209" t="s">
        <v>85</v>
      </c>
      <c r="AV449" s="13" t="s">
        <v>85</v>
      </c>
      <c r="AW449" s="13" t="s">
        <v>4</v>
      </c>
      <c r="AX449" s="13" t="s">
        <v>83</v>
      </c>
      <c r="AY449" s="209" t="s">
        <v>160</v>
      </c>
    </row>
    <row r="450" spans="1:65" s="2" customFormat="1" ht="16.5" customHeight="1">
      <c r="A450" s="35"/>
      <c r="B450" s="36"/>
      <c r="C450" s="225" t="s">
        <v>955</v>
      </c>
      <c r="D450" s="225" t="s">
        <v>495</v>
      </c>
      <c r="E450" s="226" t="s">
        <v>956</v>
      </c>
      <c r="F450" s="227" t="s">
        <v>957</v>
      </c>
      <c r="G450" s="228" t="s">
        <v>166</v>
      </c>
      <c r="H450" s="229">
        <v>2.02</v>
      </c>
      <c r="I450" s="230"/>
      <c r="J450" s="231">
        <f>ROUND(I450*H450,2)</f>
        <v>0</v>
      </c>
      <c r="K450" s="227" t="s">
        <v>19</v>
      </c>
      <c r="L450" s="232"/>
      <c r="M450" s="233" t="s">
        <v>19</v>
      </c>
      <c r="N450" s="234" t="s">
        <v>46</v>
      </c>
      <c r="O450" s="65"/>
      <c r="P450" s="188">
        <f>O450*H450</f>
        <v>0</v>
      </c>
      <c r="Q450" s="188">
        <v>2.661</v>
      </c>
      <c r="R450" s="188">
        <f>Q450*H450</f>
        <v>5.3752200000000006</v>
      </c>
      <c r="S450" s="188">
        <v>0</v>
      </c>
      <c r="T450" s="189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190" t="s">
        <v>206</v>
      </c>
      <c r="AT450" s="190" t="s">
        <v>495</v>
      </c>
      <c r="AU450" s="190" t="s">
        <v>85</v>
      </c>
      <c r="AY450" s="18" t="s">
        <v>160</v>
      </c>
      <c r="BE450" s="191">
        <f>IF(N450="základní",J450,0)</f>
        <v>0</v>
      </c>
      <c r="BF450" s="191">
        <f>IF(N450="snížená",J450,0)</f>
        <v>0</v>
      </c>
      <c r="BG450" s="191">
        <f>IF(N450="zákl. přenesená",J450,0)</f>
        <v>0</v>
      </c>
      <c r="BH450" s="191">
        <f>IF(N450="sníž. přenesená",J450,0)</f>
        <v>0</v>
      </c>
      <c r="BI450" s="191">
        <f>IF(N450="nulová",J450,0)</f>
        <v>0</v>
      </c>
      <c r="BJ450" s="18" t="s">
        <v>83</v>
      </c>
      <c r="BK450" s="191">
        <f>ROUND(I450*H450,2)</f>
        <v>0</v>
      </c>
      <c r="BL450" s="18" t="s">
        <v>183</v>
      </c>
      <c r="BM450" s="190" t="s">
        <v>958</v>
      </c>
    </row>
    <row r="451" spans="1:65" s="13" customFormat="1">
      <c r="B451" s="199"/>
      <c r="C451" s="200"/>
      <c r="D451" s="197" t="s">
        <v>212</v>
      </c>
      <c r="E451" s="200"/>
      <c r="F451" s="202" t="s">
        <v>849</v>
      </c>
      <c r="G451" s="200"/>
      <c r="H451" s="203">
        <v>2.02</v>
      </c>
      <c r="I451" s="204"/>
      <c r="J451" s="200"/>
      <c r="K451" s="200"/>
      <c r="L451" s="205"/>
      <c r="M451" s="206"/>
      <c r="N451" s="207"/>
      <c r="O451" s="207"/>
      <c r="P451" s="207"/>
      <c r="Q451" s="207"/>
      <c r="R451" s="207"/>
      <c r="S451" s="207"/>
      <c r="T451" s="208"/>
      <c r="AT451" s="209" t="s">
        <v>212</v>
      </c>
      <c r="AU451" s="209" t="s">
        <v>85</v>
      </c>
      <c r="AV451" s="13" t="s">
        <v>85</v>
      </c>
      <c r="AW451" s="13" t="s">
        <v>4</v>
      </c>
      <c r="AX451" s="13" t="s">
        <v>83</v>
      </c>
      <c r="AY451" s="209" t="s">
        <v>160</v>
      </c>
    </row>
    <row r="452" spans="1:65" s="2" customFormat="1" ht="16.5" customHeight="1">
      <c r="A452" s="35"/>
      <c r="B452" s="36"/>
      <c r="C452" s="225" t="s">
        <v>959</v>
      </c>
      <c r="D452" s="225" t="s">
        <v>495</v>
      </c>
      <c r="E452" s="226" t="s">
        <v>960</v>
      </c>
      <c r="F452" s="227" t="s">
        <v>961</v>
      </c>
      <c r="G452" s="228" t="s">
        <v>166</v>
      </c>
      <c r="H452" s="229">
        <v>27.27</v>
      </c>
      <c r="I452" s="230"/>
      <c r="J452" s="231">
        <f>ROUND(I452*H452,2)</f>
        <v>0</v>
      </c>
      <c r="K452" s="227" t="s">
        <v>167</v>
      </c>
      <c r="L452" s="232"/>
      <c r="M452" s="233" t="s">
        <v>19</v>
      </c>
      <c r="N452" s="234" t="s">
        <v>46</v>
      </c>
      <c r="O452" s="65"/>
      <c r="P452" s="188">
        <f>O452*H452</f>
        <v>0</v>
      </c>
      <c r="Q452" s="188">
        <v>2E-3</v>
      </c>
      <c r="R452" s="188">
        <f>Q452*H452</f>
        <v>5.4539999999999998E-2</v>
      </c>
      <c r="S452" s="188">
        <v>0</v>
      </c>
      <c r="T452" s="189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190" t="s">
        <v>206</v>
      </c>
      <c r="AT452" s="190" t="s">
        <v>495</v>
      </c>
      <c r="AU452" s="190" t="s">
        <v>85</v>
      </c>
      <c r="AY452" s="18" t="s">
        <v>160</v>
      </c>
      <c r="BE452" s="191">
        <f>IF(N452="základní",J452,0)</f>
        <v>0</v>
      </c>
      <c r="BF452" s="191">
        <f>IF(N452="snížená",J452,0)</f>
        <v>0</v>
      </c>
      <c r="BG452" s="191">
        <f>IF(N452="zákl. přenesená",J452,0)</f>
        <v>0</v>
      </c>
      <c r="BH452" s="191">
        <f>IF(N452="sníž. přenesená",J452,0)</f>
        <v>0</v>
      </c>
      <c r="BI452" s="191">
        <f>IF(N452="nulová",J452,0)</f>
        <v>0</v>
      </c>
      <c r="BJ452" s="18" t="s">
        <v>83</v>
      </c>
      <c r="BK452" s="191">
        <f>ROUND(I452*H452,2)</f>
        <v>0</v>
      </c>
      <c r="BL452" s="18" t="s">
        <v>183</v>
      </c>
      <c r="BM452" s="190" t="s">
        <v>962</v>
      </c>
    </row>
    <row r="453" spans="1:65" s="13" customFormat="1">
      <c r="B453" s="199"/>
      <c r="C453" s="200"/>
      <c r="D453" s="197" t="s">
        <v>212</v>
      </c>
      <c r="E453" s="200"/>
      <c r="F453" s="202" t="s">
        <v>963</v>
      </c>
      <c r="G453" s="200"/>
      <c r="H453" s="203">
        <v>27.27</v>
      </c>
      <c r="I453" s="204"/>
      <c r="J453" s="200"/>
      <c r="K453" s="200"/>
      <c r="L453" s="205"/>
      <c r="M453" s="206"/>
      <c r="N453" s="207"/>
      <c r="O453" s="207"/>
      <c r="P453" s="207"/>
      <c r="Q453" s="207"/>
      <c r="R453" s="207"/>
      <c r="S453" s="207"/>
      <c r="T453" s="208"/>
      <c r="AT453" s="209" t="s">
        <v>212</v>
      </c>
      <c r="AU453" s="209" t="s">
        <v>85</v>
      </c>
      <c r="AV453" s="13" t="s">
        <v>85</v>
      </c>
      <c r="AW453" s="13" t="s">
        <v>4</v>
      </c>
      <c r="AX453" s="13" t="s">
        <v>83</v>
      </c>
      <c r="AY453" s="209" t="s">
        <v>160</v>
      </c>
    </row>
    <row r="454" spans="1:65" s="2" customFormat="1" ht="16.5" customHeight="1">
      <c r="A454" s="35"/>
      <c r="B454" s="36"/>
      <c r="C454" s="225" t="s">
        <v>964</v>
      </c>
      <c r="D454" s="225" t="s">
        <v>495</v>
      </c>
      <c r="E454" s="226" t="s">
        <v>965</v>
      </c>
      <c r="F454" s="227" t="s">
        <v>966</v>
      </c>
      <c r="G454" s="228" t="s">
        <v>166</v>
      </c>
      <c r="H454" s="229">
        <v>1.01</v>
      </c>
      <c r="I454" s="230"/>
      <c r="J454" s="231">
        <f>ROUND(I454*H454,2)</f>
        <v>0</v>
      </c>
      <c r="K454" s="227" t="s">
        <v>167</v>
      </c>
      <c r="L454" s="232"/>
      <c r="M454" s="233" t="s">
        <v>19</v>
      </c>
      <c r="N454" s="234" t="s">
        <v>46</v>
      </c>
      <c r="O454" s="65"/>
      <c r="P454" s="188">
        <f>O454*H454</f>
        <v>0</v>
      </c>
      <c r="Q454" s="188">
        <v>4.0000000000000001E-3</v>
      </c>
      <c r="R454" s="188">
        <f>Q454*H454</f>
        <v>4.0400000000000002E-3</v>
      </c>
      <c r="S454" s="188">
        <v>0</v>
      </c>
      <c r="T454" s="189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190" t="s">
        <v>206</v>
      </c>
      <c r="AT454" s="190" t="s">
        <v>495</v>
      </c>
      <c r="AU454" s="190" t="s">
        <v>85</v>
      </c>
      <c r="AY454" s="18" t="s">
        <v>160</v>
      </c>
      <c r="BE454" s="191">
        <f>IF(N454="základní",J454,0)</f>
        <v>0</v>
      </c>
      <c r="BF454" s="191">
        <f>IF(N454="snížená",J454,0)</f>
        <v>0</v>
      </c>
      <c r="BG454" s="191">
        <f>IF(N454="zákl. přenesená",J454,0)</f>
        <v>0</v>
      </c>
      <c r="BH454" s="191">
        <f>IF(N454="sníž. přenesená",J454,0)</f>
        <v>0</v>
      </c>
      <c r="BI454" s="191">
        <f>IF(N454="nulová",J454,0)</f>
        <v>0</v>
      </c>
      <c r="BJ454" s="18" t="s">
        <v>83</v>
      </c>
      <c r="BK454" s="191">
        <f>ROUND(I454*H454,2)</f>
        <v>0</v>
      </c>
      <c r="BL454" s="18" t="s">
        <v>183</v>
      </c>
      <c r="BM454" s="190" t="s">
        <v>967</v>
      </c>
    </row>
    <row r="455" spans="1:65" s="13" customFormat="1">
      <c r="B455" s="199"/>
      <c r="C455" s="200"/>
      <c r="D455" s="197" t="s">
        <v>212</v>
      </c>
      <c r="E455" s="200"/>
      <c r="F455" s="202" t="s">
        <v>606</v>
      </c>
      <c r="G455" s="200"/>
      <c r="H455" s="203">
        <v>1.01</v>
      </c>
      <c r="I455" s="204"/>
      <c r="J455" s="200"/>
      <c r="K455" s="200"/>
      <c r="L455" s="205"/>
      <c r="M455" s="206"/>
      <c r="N455" s="207"/>
      <c r="O455" s="207"/>
      <c r="P455" s="207"/>
      <c r="Q455" s="207"/>
      <c r="R455" s="207"/>
      <c r="S455" s="207"/>
      <c r="T455" s="208"/>
      <c r="AT455" s="209" t="s">
        <v>212</v>
      </c>
      <c r="AU455" s="209" t="s">
        <v>85</v>
      </c>
      <c r="AV455" s="13" t="s">
        <v>85</v>
      </c>
      <c r="AW455" s="13" t="s">
        <v>4</v>
      </c>
      <c r="AX455" s="13" t="s">
        <v>83</v>
      </c>
      <c r="AY455" s="209" t="s">
        <v>160</v>
      </c>
    </row>
    <row r="456" spans="1:65" s="2" customFormat="1" ht="16.5" customHeight="1">
      <c r="A456" s="35"/>
      <c r="B456" s="36"/>
      <c r="C456" s="225" t="s">
        <v>968</v>
      </c>
      <c r="D456" s="225" t="s">
        <v>495</v>
      </c>
      <c r="E456" s="226" t="s">
        <v>969</v>
      </c>
      <c r="F456" s="227" t="s">
        <v>970</v>
      </c>
      <c r="G456" s="228" t="s">
        <v>166</v>
      </c>
      <c r="H456" s="229">
        <v>8.08</v>
      </c>
      <c r="I456" s="230"/>
      <c r="J456" s="231">
        <f>ROUND(I456*H456,2)</f>
        <v>0</v>
      </c>
      <c r="K456" s="227" t="s">
        <v>167</v>
      </c>
      <c r="L456" s="232"/>
      <c r="M456" s="233" t="s">
        <v>19</v>
      </c>
      <c r="N456" s="234" t="s">
        <v>46</v>
      </c>
      <c r="O456" s="65"/>
      <c r="P456" s="188">
        <f>O456*H456</f>
        <v>0</v>
      </c>
      <c r="Q456" s="188">
        <v>0.254</v>
      </c>
      <c r="R456" s="188">
        <f>Q456*H456</f>
        <v>2.0523199999999999</v>
      </c>
      <c r="S456" s="188">
        <v>0</v>
      </c>
      <c r="T456" s="189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190" t="s">
        <v>206</v>
      </c>
      <c r="AT456" s="190" t="s">
        <v>495</v>
      </c>
      <c r="AU456" s="190" t="s">
        <v>85</v>
      </c>
      <c r="AY456" s="18" t="s">
        <v>160</v>
      </c>
      <c r="BE456" s="191">
        <f>IF(N456="základní",J456,0)</f>
        <v>0</v>
      </c>
      <c r="BF456" s="191">
        <f>IF(N456="snížená",J456,0)</f>
        <v>0</v>
      </c>
      <c r="BG456" s="191">
        <f>IF(N456="zákl. přenesená",J456,0)</f>
        <v>0</v>
      </c>
      <c r="BH456" s="191">
        <f>IF(N456="sníž. přenesená",J456,0)</f>
        <v>0</v>
      </c>
      <c r="BI456" s="191">
        <f>IF(N456="nulová",J456,0)</f>
        <v>0</v>
      </c>
      <c r="BJ456" s="18" t="s">
        <v>83</v>
      </c>
      <c r="BK456" s="191">
        <f>ROUND(I456*H456,2)</f>
        <v>0</v>
      </c>
      <c r="BL456" s="18" t="s">
        <v>183</v>
      </c>
      <c r="BM456" s="190" t="s">
        <v>971</v>
      </c>
    </row>
    <row r="457" spans="1:65" s="13" customFormat="1">
      <c r="B457" s="199"/>
      <c r="C457" s="200"/>
      <c r="D457" s="197" t="s">
        <v>212</v>
      </c>
      <c r="E457" s="200"/>
      <c r="F457" s="202" t="s">
        <v>620</v>
      </c>
      <c r="G457" s="200"/>
      <c r="H457" s="203">
        <v>8.08</v>
      </c>
      <c r="I457" s="204"/>
      <c r="J457" s="200"/>
      <c r="K457" s="200"/>
      <c r="L457" s="205"/>
      <c r="M457" s="206"/>
      <c r="N457" s="207"/>
      <c r="O457" s="207"/>
      <c r="P457" s="207"/>
      <c r="Q457" s="207"/>
      <c r="R457" s="207"/>
      <c r="S457" s="207"/>
      <c r="T457" s="208"/>
      <c r="AT457" s="209" t="s">
        <v>212</v>
      </c>
      <c r="AU457" s="209" t="s">
        <v>85</v>
      </c>
      <c r="AV457" s="13" t="s">
        <v>85</v>
      </c>
      <c r="AW457" s="13" t="s">
        <v>4</v>
      </c>
      <c r="AX457" s="13" t="s">
        <v>83</v>
      </c>
      <c r="AY457" s="209" t="s">
        <v>160</v>
      </c>
    </row>
    <row r="458" spans="1:65" s="2" customFormat="1" ht="16.5" customHeight="1">
      <c r="A458" s="35"/>
      <c r="B458" s="36"/>
      <c r="C458" s="225" t="s">
        <v>972</v>
      </c>
      <c r="D458" s="225" t="s">
        <v>495</v>
      </c>
      <c r="E458" s="226" t="s">
        <v>973</v>
      </c>
      <c r="F458" s="227" t="s">
        <v>974</v>
      </c>
      <c r="G458" s="228" t="s">
        <v>166</v>
      </c>
      <c r="H458" s="229">
        <v>6.06</v>
      </c>
      <c r="I458" s="230"/>
      <c r="J458" s="231">
        <f>ROUND(I458*H458,2)</f>
        <v>0</v>
      </c>
      <c r="K458" s="227" t="s">
        <v>167</v>
      </c>
      <c r="L458" s="232"/>
      <c r="M458" s="233" t="s">
        <v>19</v>
      </c>
      <c r="N458" s="234" t="s">
        <v>46</v>
      </c>
      <c r="O458" s="65"/>
      <c r="P458" s="188">
        <f>O458*H458</f>
        <v>0</v>
      </c>
      <c r="Q458" s="188">
        <v>0.50600000000000001</v>
      </c>
      <c r="R458" s="188">
        <f>Q458*H458</f>
        <v>3.06636</v>
      </c>
      <c r="S458" s="188">
        <v>0</v>
      </c>
      <c r="T458" s="189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190" t="s">
        <v>206</v>
      </c>
      <c r="AT458" s="190" t="s">
        <v>495</v>
      </c>
      <c r="AU458" s="190" t="s">
        <v>85</v>
      </c>
      <c r="AY458" s="18" t="s">
        <v>160</v>
      </c>
      <c r="BE458" s="191">
        <f>IF(N458="základní",J458,0)</f>
        <v>0</v>
      </c>
      <c r="BF458" s="191">
        <f>IF(N458="snížená",J458,0)</f>
        <v>0</v>
      </c>
      <c r="BG458" s="191">
        <f>IF(N458="zákl. přenesená",J458,0)</f>
        <v>0</v>
      </c>
      <c r="BH458" s="191">
        <f>IF(N458="sníž. přenesená",J458,0)</f>
        <v>0</v>
      </c>
      <c r="BI458" s="191">
        <f>IF(N458="nulová",J458,0)</f>
        <v>0</v>
      </c>
      <c r="BJ458" s="18" t="s">
        <v>83</v>
      </c>
      <c r="BK458" s="191">
        <f>ROUND(I458*H458,2)</f>
        <v>0</v>
      </c>
      <c r="BL458" s="18" t="s">
        <v>183</v>
      </c>
      <c r="BM458" s="190" t="s">
        <v>975</v>
      </c>
    </row>
    <row r="459" spans="1:65" s="13" customFormat="1">
      <c r="B459" s="199"/>
      <c r="C459" s="200"/>
      <c r="D459" s="197" t="s">
        <v>212</v>
      </c>
      <c r="E459" s="200"/>
      <c r="F459" s="202" t="s">
        <v>976</v>
      </c>
      <c r="G459" s="200"/>
      <c r="H459" s="203">
        <v>6.06</v>
      </c>
      <c r="I459" s="204"/>
      <c r="J459" s="200"/>
      <c r="K459" s="200"/>
      <c r="L459" s="205"/>
      <c r="M459" s="206"/>
      <c r="N459" s="207"/>
      <c r="O459" s="207"/>
      <c r="P459" s="207"/>
      <c r="Q459" s="207"/>
      <c r="R459" s="207"/>
      <c r="S459" s="207"/>
      <c r="T459" s="208"/>
      <c r="AT459" s="209" t="s">
        <v>212</v>
      </c>
      <c r="AU459" s="209" t="s">
        <v>85</v>
      </c>
      <c r="AV459" s="13" t="s">
        <v>85</v>
      </c>
      <c r="AW459" s="13" t="s">
        <v>4</v>
      </c>
      <c r="AX459" s="13" t="s">
        <v>83</v>
      </c>
      <c r="AY459" s="209" t="s">
        <v>160</v>
      </c>
    </row>
    <row r="460" spans="1:65" s="2" customFormat="1" ht="16.5" customHeight="1">
      <c r="A460" s="35"/>
      <c r="B460" s="36"/>
      <c r="C460" s="225" t="s">
        <v>977</v>
      </c>
      <c r="D460" s="225" t="s">
        <v>495</v>
      </c>
      <c r="E460" s="226" t="s">
        <v>978</v>
      </c>
      <c r="F460" s="227" t="s">
        <v>979</v>
      </c>
      <c r="G460" s="228" t="s">
        <v>166</v>
      </c>
      <c r="H460" s="229">
        <v>3.03</v>
      </c>
      <c r="I460" s="230"/>
      <c r="J460" s="231">
        <f>ROUND(I460*H460,2)</f>
        <v>0</v>
      </c>
      <c r="K460" s="227" t="s">
        <v>167</v>
      </c>
      <c r="L460" s="232"/>
      <c r="M460" s="233" t="s">
        <v>19</v>
      </c>
      <c r="N460" s="234" t="s">
        <v>46</v>
      </c>
      <c r="O460" s="65"/>
      <c r="P460" s="188">
        <f>O460*H460</f>
        <v>0</v>
      </c>
      <c r="Q460" s="188">
        <v>1.0129999999999999</v>
      </c>
      <c r="R460" s="188">
        <f>Q460*H460</f>
        <v>3.0693899999999994</v>
      </c>
      <c r="S460" s="188">
        <v>0</v>
      </c>
      <c r="T460" s="189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190" t="s">
        <v>206</v>
      </c>
      <c r="AT460" s="190" t="s">
        <v>495</v>
      </c>
      <c r="AU460" s="190" t="s">
        <v>85</v>
      </c>
      <c r="AY460" s="18" t="s">
        <v>160</v>
      </c>
      <c r="BE460" s="191">
        <f>IF(N460="základní",J460,0)</f>
        <v>0</v>
      </c>
      <c r="BF460" s="191">
        <f>IF(N460="snížená",J460,0)</f>
        <v>0</v>
      </c>
      <c r="BG460" s="191">
        <f>IF(N460="zákl. přenesená",J460,0)</f>
        <v>0</v>
      </c>
      <c r="BH460" s="191">
        <f>IF(N460="sníž. přenesená",J460,0)</f>
        <v>0</v>
      </c>
      <c r="BI460" s="191">
        <f>IF(N460="nulová",J460,0)</f>
        <v>0</v>
      </c>
      <c r="BJ460" s="18" t="s">
        <v>83</v>
      </c>
      <c r="BK460" s="191">
        <f>ROUND(I460*H460,2)</f>
        <v>0</v>
      </c>
      <c r="BL460" s="18" t="s">
        <v>183</v>
      </c>
      <c r="BM460" s="190" t="s">
        <v>980</v>
      </c>
    </row>
    <row r="461" spans="1:65" s="13" customFormat="1">
      <c r="B461" s="199"/>
      <c r="C461" s="200"/>
      <c r="D461" s="197" t="s">
        <v>212</v>
      </c>
      <c r="E461" s="200"/>
      <c r="F461" s="202" t="s">
        <v>844</v>
      </c>
      <c r="G461" s="200"/>
      <c r="H461" s="203">
        <v>3.03</v>
      </c>
      <c r="I461" s="204"/>
      <c r="J461" s="200"/>
      <c r="K461" s="200"/>
      <c r="L461" s="205"/>
      <c r="M461" s="206"/>
      <c r="N461" s="207"/>
      <c r="O461" s="207"/>
      <c r="P461" s="207"/>
      <c r="Q461" s="207"/>
      <c r="R461" s="207"/>
      <c r="S461" s="207"/>
      <c r="T461" s="208"/>
      <c r="AT461" s="209" t="s">
        <v>212</v>
      </c>
      <c r="AU461" s="209" t="s">
        <v>85</v>
      </c>
      <c r="AV461" s="13" t="s">
        <v>85</v>
      </c>
      <c r="AW461" s="13" t="s">
        <v>4</v>
      </c>
      <c r="AX461" s="13" t="s">
        <v>83</v>
      </c>
      <c r="AY461" s="209" t="s">
        <v>160</v>
      </c>
    </row>
    <row r="462" spans="1:65" s="2" customFormat="1" ht="24.2" customHeight="1">
      <c r="A462" s="35"/>
      <c r="B462" s="36"/>
      <c r="C462" s="179" t="s">
        <v>981</v>
      </c>
      <c r="D462" s="179" t="s">
        <v>163</v>
      </c>
      <c r="E462" s="180" t="s">
        <v>982</v>
      </c>
      <c r="F462" s="181" t="s">
        <v>983</v>
      </c>
      <c r="G462" s="182" t="s">
        <v>166</v>
      </c>
      <c r="H462" s="183">
        <v>1</v>
      </c>
      <c r="I462" s="184"/>
      <c r="J462" s="185">
        <f>ROUND(I462*H462,2)</f>
        <v>0</v>
      </c>
      <c r="K462" s="181" t="s">
        <v>167</v>
      </c>
      <c r="L462" s="40"/>
      <c r="M462" s="186" t="s">
        <v>19</v>
      </c>
      <c r="N462" s="187" t="s">
        <v>46</v>
      </c>
      <c r="O462" s="65"/>
      <c r="P462" s="188">
        <f>O462*H462</f>
        <v>0</v>
      </c>
      <c r="Q462" s="188">
        <v>2.2558199999999999</v>
      </c>
      <c r="R462" s="188">
        <f>Q462*H462</f>
        <v>2.2558199999999999</v>
      </c>
      <c r="S462" s="188">
        <v>0</v>
      </c>
      <c r="T462" s="189">
        <f>S462*H462</f>
        <v>0</v>
      </c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R462" s="190" t="s">
        <v>183</v>
      </c>
      <c r="AT462" s="190" t="s">
        <v>163</v>
      </c>
      <c r="AU462" s="190" t="s">
        <v>85</v>
      </c>
      <c r="AY462" s="18" t="s">
        <v>160</v>
      </c>
      <c r="BE462" s="191">
        <f>IF(N462="základní",J462,0)</f>
        <v>0</v>
      </c>
      <c r="BF462" s="191">
        <f>IF(N462="snížená",J462,0)</f>
        <v>0</v>
      </c>
      <c r="BG462" s="191">
        <f>IF(N462="zákl. přenesená",J462,0)</f>
        <v>0</v>
      </c>
      <c r="BH462" s="191">
        <f>IF(N462="sníž. přenesená",J462,0)</f>
        <v>0</v>
      </c>
      <c r="BI462" s="191">
        <f>IF(N462="nulová",J462,0)</f>
        <v>0</v>
      </c>
      <c r="BJ462" s="18" t="s">
        <v>83</v>
      </c>
      <c r="BK462" s="191">
        <f>ROUND(I462*H462,2)</f>
        <v>0</v>
      </c>
      <c r="BL462" s="18" t="s">
        <v>183</v>
      </c>
      <c r="BM462" s="190" t="s">
        <v>984</v>
      </c>
    </row>
    <row r="463" spans="1:65" s="2" customFormat="1">
      <c r="A463" s="35"/>
      <c r="B463" s="36"/>
      <c r="C463" s="37"/>
      <c r="D463" s="192" t="s">
        <v>170</v>
      </c>
      <c r="E463" s="37"/>
      <c r="F463" s="193" t="s">
        <v>985</v>
      </c>
      <c r="G463" s="37"/>
      <c r="H463" s="37"/>
      <c r="I463" s="194"/>
      <c r="J463" s="37"/>
      <c r="K463" s="37"/>
      <c r="L463" s="40"/>
      <c r="M463" s="195"/>
      <c r="N463" s="196"/>
      <c r="O463" s="65"/>
      <c r="P463" s="65"/>
      <c r="Q463" s="65"/>
      <c r="R463" s="65"/>
      <c r="S463" s="65"/>
      <c r="T463" s="66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T463" s="18" t="s">
        <v>170</v>
      </c>
      <c r="AU463" s="18" t="s">
        <v>85</v>
      </c>
    </row>
    <row r="464" spans="1:65" s="2" customFormat="1" ht="24.2" customHeight="1">
      <c r="A464" s="35"/>
      <c r="B464" s="36"/>
      <c r="C464" s="179" t="s">
        <v>986</v>
      </c>
      <c r="D464" s="179" t="s">
        <v>163</v>
      </c>
      <c r="E464" s="180" t="s">
        <v>987</v>
      </c>
      <c r="F464" s="181" t="s">
        <v>988</v>
      </c>
      <c r="G464" s="182" t="s">
        <v>166</v>
      </c>
      <c r="H464" s="183">
        <v>9</v>
      </c>
      <c r="I464" s="184"/>
      <c r="J464" s="185">
        <f>ROUND(I464*H464,2)</f>
        <v>0</v>
      </c>
      <c r="K464" s="181" t="s">
        <v>167</v>
      </c>
      <c r="L464" s="40"/>
      <c r="M464" s="186" t="s">
        <v>19</v>
      </c>
      <c r="N464" s="187" t="s">
        <v>46</v>
      </c>
      <c r="O464" s="65"/>
      <c r="P464" s="188">
        <f>O464*H464</f>
        <v>0</v>
      </c>
      <c r="Q464" s="188">
        <v>2.3752399999999998</v>
      </c>
      <c r="R464" s="188">
        <f>Q464*H464</f>
        <v>21.377159999999996</v>
      </c>
      <c r="S464" s="188">
        <v>0</v>
      </c>
      <c r="T464" s="189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190" t="s">
        <v>183</v>
      </c>
      <c r="AT464" s="190" t="s">
        <v>163</v>
      </c>
      <c r="AU464" s="190" t="s">
        <v>85</v>
      </c>
      <c r="AY464" s="18" t="s">
        <v>160</v>
      </c>
      <c r="BE464" s="191">
        <f>IF(N464="základní",J464,0)</f>
        <v>0</v>
      </c>
      <c r="BF464" s="191">
        <f>IF(N464="snížená",J464,0)</f>
        <v>0</v>
      </c>
      <c r="BG464" s="191">
        <f>IF(N464="zákl. přenesená",J464,0)</f>
        <v>0</v>
      </c>
      <c r="BH464" s="191">
        <f>IF(N464="sníž. přenesená",J464,0)</f>
        <v>0</v>
      </c>
      <c r="BI464" s="191">
        <f>IF(N464="nulová",J464,0)</f>
        <v>0</v>
      </c>
      <c r="BJ464" s="18" t="s">
        <v>83</v>
      </c>
      <c r="BK464" s="191">
        <f>ROUND(I464*H464,2)</f>
        <v>0</v>
      </c>
      <c r="BL464" s="18" t="s">
        <v>183</v>
      </c>
      <c r="BM464" s="190" t="s">
        <v>989</v>
      </c>
    </row>
    <row r="465" spans="1:65" s="2" customFormat="1">
      <c r="A465" s="35"/>
      <c r="B465" s="36"/>
      <c r="C465" s="37"/>
      <c r="D465" s="192" t="s">
        <v>170</v>
      </c>
      <c r="E465" s="37"/>
      <c r="F465" s="193" t="s">
        <v>990</v>
      </c>
      <c r="G465" s="37"/>
      <c r="H465" s="37"/>
      <c r="I465" s="194"/>
      <c r="J465" s="37"/>
      <c r="K465" s="37"/>
      <c r="L465" s="40"/>
      <c r="M465" s="195"/>
      <c r="N465" s="196"/>
      <c r="O465" s="65"/>
      <c r="P465" s="65"/>
      <c r="Q465" s="65"/>
      <c r="R465" s="65"/>
      <c r="S465" s="65"/>
      <c r="T465" s="66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T465" s="18" t="s">
        <v>170</v>
      </c>
      <c r="AU465" s="18" t="s">
        <v>85</v>
      </c>
    </row>
    <row r="466" spans="1:65" s="2" customFormat="1" ht="24.2" customHeight="1">
      <c r="A466" s="35"/>
      <c r="B466" s="36"/>
      <c r="C466" s="179" t="s">
        <v>991</v>
      </c>
      <c r="D466" s="179" t="s">
        <v>163</v>
      </c>
      <c r="E466" s="180" t="s">
        <v>992</v>
      </c>
      <c r="F466" s="181" t="s">
        <v>993</v>
      </c>
      <c r="G466" s="182" t="s">
        <v>166</v>
      </c>
      <c r="H466" s="183">
        <v>2</v>
      </c>
      <c r="I466" s="184"/>
      <c r="J466" s="185">
        <f>ROUND(I466*H466,2)</f>
        <v>0</v>
      </c>
      <c r="K466" s="181" t="s">
        <v>167</v>
      </c>
      <c r="L466" s="40"/>
      <c r="M466" s="186" t="s">
        <v>19</v>
      </c>
      <c r="N466" s="187" t="s">
        <v>46</v>
      </c>
      <c r="O466" s="65"/>
      <c r="P466" s="188">
        <f>O466*H466</f>
        <v>0</v>
      </c>
      <c r="Q466" s="188">
        <v>0.11045000000000001</v>
      </c>
      <c r="R466" s="188">
        <f>Q466*H466</f>
        <v>0.22090000000000001</v>
      </c>
      <c r="S466" s="188">
        <v>0</v>
      </c>
      <c r="T466" s="189">
        <f>S466*H466</f>
        <v>0</v>
      </c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R466" s="190" t="s">
        <v>183</v>
      </c>
      <c r="AT466" s="190" t="s">
        <v>163</v>
      </c>
      <c r="AU466" s="190" t="s">
        <v>85</v>
      </c>
      <c r="AY466" s="18" t="s">
        <v>160</v>
      </c>
      <c r="BE466" s="191">
        <f>IF(N466="základní",J466,0)</f>
        <v>0</v>
      </c>
      <c r="BF466" s="191">
        <f>IF(N466="snížená",J466,0)</f>
        <v>0</v>
      </c>
      <c r="BG466" s="191">
        <f>IF(N466="zákl. přenesená",J466,0)</f>
        <v>0</v>
      </c>
      <c r="BH466" s="191">
        <f>IF(N466="sníž. přenesená",J466,0)</f>
        <v>0</v>
      </c>
      <c r="BI466" s="191">
        <f>IF(N466="nulová",J466,0)</f>
        <v>0</v>
      </c>
      <c r="BJ466" s="18" t="s">
        <v>83</v>
      </c>
      <c r="BK466" s="191">
        <f>ROUND(I466*H466,2)</f>
        <v>0</v>
      </c>
      <c r="BL466" s="18" t="s">
        <v>183</v>
      </c>
      <c r="BM466" s="190" t="s">
        <v>994</v>
      </c>
    </row>
    <row r="467" spans="1:65" s="2" customFormat="1">
      <c r="A467" s="35"/>
      <c r="B467" s="36"/>
      <c r="C467" s="37"/>
      <c r="D467" s="192" t="s">
        <v>170</v>
      </c>
      <c r="E467" s="37"/>
      <c r="F467" s="193" t="s">
        <v>995</v>
      </c>
      <c r="G467" s="37"/>
      <c r="H467" s="37"/>
      <c r="I467" s="194"/>
      <c r="J467" s="37"/>
      <c r="K467" s="37"/>
      <c r="L467" s="40"/>
      <c r="M467" s="195"/>
      <c r="N467" s="196"/>
      <c r="O467" s="65"/>
      <c r="P467" s="65"/>
      <c r="Q467" s="65"/>
      <c r="R467" s="65"/>
      <c r="S467" s="65"/>
      <c r="T467" s="66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T467" s="18" t="s">
        <v>170</v>
      </c>
      <c r="AU467" s="18" t="s">
        <v>85</v>
      </c>
    </row>
    <row r="468" spans="1:65" s="2" customFormat="1" ht="24.2" customHeight="1">
      <c r="A468" s="35"/>
      <c r="B468" s="36"/>
      <c r="C468" s="179" t="s">
        <v>996</v>
      </c>
      <c r="D468" s="179" t="s">
        <v>163</v>
      </c>
      <c r="E468" s="180" t="s">
        <v>997</v>
      </c>
      <c r="F468" s="181" t="s">
        <v>998</v>
      </c>
      <c r="G468" s="182" t="s">
        <v>166</v>
      </c>
      <c r="H468" s="183">
        <v>1</v>
      </c>
      <c r="I468" s="184"/>
      <c r="J468" s="185">
        <f>ROUND(I468*H468,2)</f>
        <v>0</v>
      </c>
      <c r="K468" s="181" t="s">
        <v>167</v>
      </c>
      <c r="L468" s="40"/>
      <c r="M468" s="186" t="s">
        <v>19</v>
      </c>
      <c r="N468" s="187" t="s">
        <v>46</v>
      </c>
      <c r="O468" s="65"/>
      <c r="P468" s="188">
        <f>O468*H468</f>
        <v>0</v>
      </c>
      <c r="Q468" s="188">
        <v>2.4240000000000001E-2</v>
      </c>
      <c r="R468" s="188">
        <f>Q468*H468</f>
        <v>2.4240000000000001E-2</v>
      </c>
      <c r="S468" s="188">
        <v>0</v>
      </c>
      <c r="T468" s="189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190" t="s">
        <v>183</v>
      </c>
      <c r="AT468" s="190" t="s">
        <v>163</v>
      </c>
      <c r="AU468" s="190" t="s">
        <v>85</v>
      </c>
      <c r="AY468" s="18" t="s">
        <v>160</v>
      </c>
      <c r="BE468" s="191">
        <f>IF(N468="základní",J468,0)</f>
        <v>0</v>
      </c>
      <c r="BF468" s="191">
        <f>IF(N468="snížená",J468,0)</f>
        <v>0</v>
      </c>
      <c r="BG468" s="191">
        <f>IF(N468="zákl. přenesená",J468,0)</f>
        <v>0</v>
      </c>
      <c r="BH468" s="191">
        <f>IF(N468="sníž. přenesená",J468,0)</f>
        <v>0</v>
      </c>
      <c r="BI468" s="191">
        <f>IF(N468="nulová",J468,0)</f>
        <v>0</v>
      </c>
      <c r="BJ468" s="18" t="s">
        <v>83</v>
      </c>
      <c r="BK468" s="191">
        <f>ROUND(I468*H468,2)</f>
        <v>0</v>
      </c>
      <c r="BL468" s="18" t="s">
        <v>183</v>
      </c>
      <c r="BM468" s="190" t="s">
        <v>999</v>
      </c>
    </row>
    <row r="469" spans="1:65" s="2" customFormat="1">
      <c r="A469" s="35"/>
      <c r="B469" s="36"/>
      <c r="C469" s="37"/>
      <c r="D469" s="192" t="s">
        <v>170</v>
      </c>
      <c r="E469" s="37"/>
      <c r="F469" s="193" t="s">
        <v>1000</v>
      </c>
      <c r="G469" s="37"/>
      <c r="H469" s="37"/>
      <c r="I469" s="194"/>
      <c r="J469" s="37"/>
      <c r="K469" s="37"/>
      <c r="L469" s="40"/>
      <c r="M469" s="195"/>
      <c r="N469" s="196"/>
      <c r="O469" s="65"/>
      <c r="P469" s="65"/>
      <c r="Q469" s="65"/>
      <c r="R469" s="65"/>
      <c r="S469" s="65"/>
      <c r="T469" s="66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T469" s="18" t="s">
        <v>170</v>
      </c>
      <c r="AU469" s="18" t="s">
        <v>85</v>
      </c>
    </row>
    <row r="470" spans="1:65" s="2" customFormat="1" ht="24.2" customHeight="1">
      <c r="A470" s="35"/>
      <c r="B470" s="36"/>
      <c r="C470" s="179" t="s">
        <v>1001</v>
      </c>
      <c r="D470" s="179" t="s">
        <v>163</v>
      </c>
      <c r="E470" s="180" t="s">
        <v>1002</v>
      </c>
      <c r="F470" s="181" t="s">
        <v>1003</v>
      </c>
      <c r="G470" s="182" t="s">
        <v>166</v>
      </c>
      <c r="H470" s="183">
        <v>1</v>
      </c>
      <c r="I470" s="184"/>
      <c r="J470" s="185">
        <f>ROUND(I470*H470,2)</f>
        <v>0</v>
      </c>
      <c r="K470" s="181" t="s">
        <v>167</v>
      </c>
      <c r="L470" s="40"/>
      <c r="M470" s="186" t="s">
        <v>19</v>
      </c>
      <c r="N470" s="187" t="s">
        <v>46</v>
      </c>
      <c r="O470" s="65"/>
      <c r="P470" s="188">
        <f>O470*H470</f>
        <v>0</v>
      </c>
      <c r="Q470" s="188">
        <v>3.6400000000000002E-2</v>
      </c>
      <c r="R470" s="188">
        <f>Q470*H470</f>
        <v>3.6400000000000002E-2</v>
      </c>
      <c r="S470" s="188">
        <v>0</v>
      </c>
      <c r="T470" s="189">
        <f>S470*H470</f>
        <v>0</v>
      </c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R470" s="190" t="s">
        <v>183</v>
      </c>
      <c r="AT470" s="190" t="s">
        <v>163</v>
      </c>
      <c r="AU470" s="190" t="s">
        <v>85</v>
      </c>
      <c r="AY470" s="18" t="s">
        <v>160</v>
      </c>
      <c r="BE470" s="191">
        <f>IF(N470="základní",J470,0)</f>
        <v>0</v>
      </c>
      <c r="BF470" s="191">
        <f>IF(N470="snížená",J470,0)</f>
        <v>0</v>
      </c>
      <c r="BG470" s="191">
        <f>IF(N470="zákl. přenesená",J470,0)</f>
        <v>0</v>
      </c>
      <c r="BH470" s="191">
        <f>IF(N470="sníž. přenesená",J470,0)</f>
        <v>0</v>
      </c>
      <c r="BI470" s="191">
        <f>IF(N470="nulová",J470,0)</f>
        <v>0</v>
      </c>
      <c r="BJ470" s="18" t="s">
        <v>83</v>
      </c>
      <c r="BK470" s="191">
        <f>ROUND(I470*H470,2)</f>
        <v>0</v>
      </c>
      <c r="BL470" s="18" t="s">
        <v>183</v>
      </c>
      <c r="BM470" s="190" t="s">
        <v>1004</v>
      </c>
    </row>
    <row r="471" spans="1:65" s="2" customFormat="1">
      <c r="A471" s="35"/>
      <c r="B471" s="36"/>
      <c r="C471" s="37"/>
      <c r="D471" s="192" t="s">
        <v>170</v>
      </c>
      <c r="E471" s="37"/>
      <c r="F471" s="193" t="s">
        <v>1005</v>
      </c>
      <c r="G471" s="37"/>
      <c r="H471" s="37"/>
      <c r="I471" s="194"/>
      <c r="J471" s="37"/>
      <c r="K471" s="37"/>
      <c r="L471" s="40"/>
      <c r="M471" s="195"/>
      <c r="N471" s="196"/>
      <c r="O471" s="65"/>
      <c r="P471" s="65"/>
      <c r="Q471" s="65"/>
      <c r="R471" s="65"/>
      <c r="S471" s="65"/>
      <c r="T471" s="66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T471" s="18" t="s">
        <v>170</v>
      </c>
      <c r="AU471" s="18" t="s">
        <v>85</v>
      </c>
    </row>
    <row r="472" spans="1:65" s="2" customFormat="1" ht="24.2" customHeight="1">
      <c r="A472" s="35"/>
      <c r="B472" s="36"/>
      <c r="C472" s="179" t="s">
        <v>1006</v>
      </c>
      <c r="D472" s="179" t="s">
        <v>163</v>
      </c>
      <c r="E472" s="180" t="s">
        <v>1007</v>
      </c>
      <c r="F472" s="181" t="s">
        <v>1008</v>
      </c>
      <c r="G472" s="182" t="s">
        <v>166</v>
      </c>
      <c r="H472" s="183">
        <v>2</v>
      </c>
      <c r="I472" s="184"/>
      <c r="J472" s="185">
        <f>ROUND(I472*H472,2)</f>
        <v>0</v>
      </c>
      <c r="K472" s="181" t="s">
        <v>167</v>
      </c>
      <c r="L472" s="40"/>
      <c r="M472" s="186" t="s">
        <v>19</v>
      </c>
      <c r="N472" s="187" t="s">
        <v>46</v>
      </c>
      <c r="O472" s="65"/>
      <c r="P472" s="188">
        <f>O472*H472</f>
        <v>0</v>
      </c>
      <c r="Q472" s="188">
        <v>0</v>
      </c>
      <c r="R472" s="188">
        <f>Q472*H472</f>
        <v>0</v>
      </c>
      <c r="S472" s="188">
        <v>0</v>
      </c>
      <c r="T472" s="189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190" t="s">
        <v>183</v>
      </c>
      <c r="AT472" s="190" t="s">
        <v>163</v>
      </c>
      <c r="AU472" s="190" t="s">
        <v>85</v>
      </c>
      <c r="AY472" s="18" t="s">
        <v>160</v>
      </c>
      <c r="BE472" s="191">
        <f>IF(N472="základní",J472,0)</f>
        <v>0</v>
      </c>
      <c r="BF472" s="191">
        <f>IF(N472="snížená",J472,0)</f>
        <v>0</v>
      </c>
      <c r="BG472" s="191">
        <f>IF(N472="zákl. přenesená",J472,0)</f>
        <v>0</v>
      </c>
      <c r="BH472" s="191">
        <f>IF(N472="sníž. přenesená",J472,0)</f>
        <v>0</v>
      </c>
      <c r="BI472" s="191">
        <f>IF(N472="nulová",J472,0)</f>
        <v>0</v>
      </c>
      <c r="BJ472" s="18" t="s">
        <v>83</v>
      </c>
      <c r="BK472" s="191">
        <f>ROUND(I472*H472,2)</f>
        <v>0</v>
      </c>
      <c r="BL472" s="18" t="s">
        <v>183</v>
      </c>
      <c r="BM472" s="190" t="s">
        <v>1009</v>
      </c>
    </row>
    <row r="473" spans="1:65" s="2" customFormat="1">
      <c r="A473" s="35"/>
      <c r="B473" s="36"/>
      <c r="C473" s="37"/>
      <c r="D473" s="192" t="s">
        <v>170</v>
      </c>
      <c r="E473" s="37"/>
      <c r="F473" s="193" t="s">
        <v>1010</v>
      </c>
      <c r="G473" s="37"/>
      <c r="H473" s="37"/>
      <c r="I473" s="194"/>
      <c r="J473" s="37"/>
      <c r="K473" s="37"/>
      <c r="L473" s="40"/>
      <c r="M473" s="195"/>
      <c r="N473" s="196"/>
      <c r="O473" s="65"/>
      <c r="P473" s="65"/>
      <c r="Q473" s="65"/>
      <c r="R473" s="65"/>
      <c r="S473" s="65"/>
      <c r="T473" s="66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T473" s="18" t="s">
        <v>170</v>
      </c>
      <c r="AU473" s="18" t="s">
        <v>85</v>
      </c>
    </row>
    <row r="474" spans="1:65" s="2" customFormat="1" ht="24.2" customHeight="1">
      <c r="A474" s="35"/>
      <c r="B474" s="36"/>
      <c r="C474" s="179" t="s">
        <v>1011</v>
      </c>
      <c r="D474" s="179" t="s">
        <v>163</v>
      </c>
      <c r="E474" s="180" t="s">
        <v>1012</v>
      </c>
      <c r="F474" s="181" t="s">
        <v>1013</v>
      </c>
      <c r="G474" s="182" t="s">
        <v>166</v>
      </c>
      <c r="H474" s="183">
        <v>1</v>
      </c>
      <c r="I474" s="184"/>
      <c r="J474" s="185">
        <f>ROUND(I474*H474,2)</f>
        <v>0</v>
      </c>
      <c r="K474" s="181" t="s">
        <v>167</v>
      </c>
      <c r="L474" s="40"/>
      <c r="M474" s="186" t="s">
        <v>19</v>
      </c>
      <c r="N474" s="187" t="s">
        <v>46</v>
      </c>
      <c r="O474" s="65"/>
      <c r="P474" s="188">
        <f>O474*H474</f>
        <v>0</v>
      </c>
      <c r="Q474" s="188">
        <v>0.21007999999999999</v>
      </c>
      <c r="R474" s="188">
        <f>Q474*H474</f>
        <v>0.21007999999999999</v>
      </c>
      <c r="S474" s="188">
        <v>0</v>
      </c>
      <c r="T474" s="189">
        <f>S474*H474</f>
        <v>0</v>
      </c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R474" s="190" t="s">
        <v>183</v>
      </c>
      <c r="AT474" s="190" t="s">
        <v>163</v>
      </c>
      <c r="AU474" s="190" t="s">
        <v>85</v>
      </c>
      <c r="AY474" s="18" t="s">
        <v>160</v>
      </c>
      <c r="BE474" s="191">
        <f>IF(N474="základní",J474,0)</f>
        <v>0</v>
      </c>
      <c r="BF474" s="191">
        <f>IF(N474="snížená",J474,0)</f>
        <v>0</v>
      </c>
      <c r="BG474" s="191">
        <f>IF(N474="zákl. přenesená",J474,0)</f>
        <v>0</v>
      </c>
      <c r="BH474" s="191">
        <f>IF(N474="sníž. přenesená",J474,0)</f>
        <v>0</v>
      </c>
      <c r="BI474" s="191">
        <f>IF(N474="nulová",J474,0)</f>
        <v>0</v>
      </c>
      <c r="BJ474" s="18" t="s">
        <v>83</v>
      </c>
      <c r="BK474" s="191">
        <f>ROUND(I474*H474,2)</f>
        <v>0</v>
      </c>
      <c r="BL474" s="18" t="s">
        <v>183</v>
      </c>
      <c r="BM474" s="190" t="s">
        <v>1014</v>
      </c>
    </row>
    <row r="475" spans="1:65" s="2" customFormat="1">
      <c r="A475" s="35"/>
      <c r="B475" s="36"/>
      <c r="C475" s="37"/>
      <c r="D475" s="192" t="s">
        <v>170</v>
      </c>
      <c r="E475" s="37"/>
      <c r="F475" s="193" t="s">
        <v>1015</v>
      </c>
      <c r="G475" s="37"/>
      <c r="H475" s="37"/>
      <c r="I475" s="194"/>
      <c r="J475" s="37"/>
      <c r="K475" s="37"/>
      <c r="L475" s="40"/>
      <c r="M475" s="195"/>
      <c r="N475" s="196"/>
      <c r="O475" s="65"/>
      <c r="P475" s="65"/>
      <c r="Q475" s="65"/>
      <c r="R475" s="65"/>
      <c r="S475" s="65"/>
      <c r="T475" s="66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T475" s="18" t="s">
        <v>170</v>
      </c>
      <c r="AU475" s="18" t="s">
        <v>85</v>
      </c>
    </row>
    <row r="476" spans="1:65" s="2" customFormat="1" ht="21.75" customHeight="1">
      <c r="A476" s="35"/>
      <c r="B476" s="36"/>
      <c r="C476" s="179" t="s">
        <v>1016</v>
      </c>
      <c r="D476" s="179" t="s">
        <v>163</v>
      </c>
      <c r="E476" s="180" t="s">
        <v>1017</v>
      </c>
      <c r="F476" s="181" t="s">
        <v>1018</v>
      </c>
      <c r="G476" s="182" t="s">
        <v>166</v>
      </c>
      <c r="H476" s="183">
        <v>1</v>
      </c>
      <c r="I476" s="184"/>
      <c r="J476" s="185">
        <f>ROUND(I476*H476,2)</f>
        <v>0</v>
      </c>
      <c r="K476" s="181" t="s">
        <v>19</v>
      </c>
      <c r="L476" s="40"/>
      <c r="M476" s="186" t="s">
        <v>19</v>
      </c>
      <c r="N476" s="187" t="s">
        <v>46</v>
      </c>
      <c r="O476" s="65"/>
      <c r="P476" s="188">
        <f>O476*H476</f>
        <v>0</v>
      </c>
      <c r="Q476" s="188">
        <v>2.6800000000000001E-3</v>
      </c>
      <c r="R476" s="188">
        <f>Q476*H476</f>
        <v>2.6800000000000001E-3</v>
      </c>
      <c r="S476" s="188">
        <v>0</v>
      </c>
      <c r="T476" s="189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190" t="s">
        <v>183</v>
      </c>
      <c r="AT476" s="190" t="s">
        <v>163</v>
      </c>
      <c r="AU476" s="190" t="s">
        <v>85</v>
      </c>
      <c r="AY476" s="18" t="s">
        <v>160</v>
      </c>
      <c r="BE476" s="191">
        <f>IF(N476="základní",J476,0)</f>
        <v>0</v>
      </c>
      <c r="BF476" s="191">
        <f>IF(N476="snížená",J476,0)</f>
        <v>0</v>
      </c>
      <c r="BG476" s="191">
        <f>IF(N476="zákl. přenesená",J476,0)</f>
        <v>0</v>
      </c>
      <c r="BH476" s="191">
        <f>IF(N476="sníž. přenesená",J476,0)</f>
        <v>0</v>
      </c>
      <c r="BI476" s="191">
        <f>IF(N476="nulová",J476,0)</f>
        <v>0</v>
      </c>
      <c r="BJ476" s="18" t="s">
        <v>83</v>
      </c>
      <c r="BK476" s="191">
        <f>ROUND(I476*H476,2)</f>
        <v>0</v>
      </c>
      <c r="BL476" s="18" t="s">
        <v>183</v>
      </c>
      <c r="BM476" s="190" t="s">
        <v>1019</v>
      </c>
    </row>
    <row r="477" spans="1:65" s="2" customFormat="1" ht="16.5" customHeight="1">
      <c r="A477" s="35"/>
      <c r="B477" s="36"/>
      <c r="C477" s="179" t="s">
        <v>1020</v>
      </c>
      <c r="D477" s="179" t="s">
        <v>163</v>
      </c>
      <c r="E477" s="180" t="s">
        <v>1021</v>
      </c>
      <c r="F477" s="181" t="s">
        <v>1022</v>
      </c>
      <c r="G477" s="182" t="s">
        <v>166</v>
      </c>
      <c r="H477" s="183">
        <v>14</v>
      </c>
      <c r="I477" s="184"/>
      <c r="J477" s="185">
        <f>ROUND(I477*H477,2)</f>
        <v>0</v>
      </c>
      <c r="K477" s="181" t="s">
        <v>167</v>
      </c>
      <c r="L477" s="40"/>
      <c r="M477" s="186" t="s">
        <v>19</v>
      </c>
      <c r="N477" s="187" t="s">
        <v>46</v>
      </c>
      <c r="O477" s="65"/>
      <c r="P477" s="188">
        <f>O477*H477</f>
        <v>0</v>
      </c>
      <c r="Q477" s="188">
        <v>0.12526000000000001</v>
      </c>
      <c r="R477" s="188">
        <f>Q477*H477</f>
        <v>1.7536400000000001</v>
      </c>
      <c r="S477" s="188">
        <v>0</v>
      </c>
      <c r="T477" s="189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190" t="s">
        <v>183</v>
      </c>
      <c r="AT477" s="190" t="s">
        <v>163</v>
      </c>
      <c r="AU477" s="190" t="s">
        <v>85</v>
      </c>
      <c r="AY477" s="18" t="s">
        <v>160</v>
      </c>
      <c r="BE477" s="191">
        <f>IF(N477="základní",J477,0)</f>
        <v>0</v>
      </c>
      <c r="BF477" s="191">
        <f>IF(N477="snížená",J477,0)</f>
        <v>0</v>
      </c>
      <c r="BG477" s="191">
        <f>IF(N477="zákl. přenesená",J477,0)</f>
        <v>0</v>
      </c>
      <c r="BH477" s="191">
        <f>IF(N477="sníž. přenesená",J477,0)</f>
        <v>0</v>
      </c>
      <c r="BI477" s="191">
        <f>IF(N477="nulová",J477,0)</f>
        <v>0</v>
      </c>
      <c r="BJ477" s="18" t="s">
        <v>83</v>
      </c>
      <c r="BK477" s="191">
        <f>ROUND(I477*H477,2)</f>
        <v>0</v>
      </c>
      <c r="BL477" s="18" t="s">
        <v>183</v>
      </c>
      <c r="BM477" s="190" t="s">
        <v>1023</v>
      </c>
    </row>
    <row r="478" spans="1:65" s="2" customFormat="1">
      <c r="A478" s="35"/>
      <c r="B478" s="36"/>
      <c r="C478" s="37"/>
      <c r="D478" s="192" t="s">
        <v>170</v>
      </c>
      <c r="E478" s="37"/>
      <c r="F478" s="193" t="s">
        <v>1024</v>
      </c>
      <c r="G478" s="37"/>
      <c r="H478" s="37"/>
      <c r="I478" s="194"/>
      <c r="J478" s="37"/>
      <c r="K478" s="37"/>
      <c r="L478" s="40"/>
      <c r="M478" s="195"/>
      <c r="N478" s="196"/>
      <c r="O478" s="65"/>
      <c r="P478" s="65"/>
      <c r="Q478" s="65"/>
      <c r="R478" s="65"/>
      <c r="S478" s="65"/>
      <c r="T478" s="66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T478" s="18" t="s">
        <v>170</v>
      </c>
      <c r="AU478" s="18" t="s">
        <v>85</v>
      </c>
    </row>
    <row r="479" spans="1:65" s="2" customFormat="1" ht="16.5" customHeight="1">
      <c r="A479" s="35"/>
      <c r="B479" s="36"/>
      <c r="C479" s="225" t="s">
        <v>1025</v>
      </c>
      <c r="D479" s="225" t="s">
        <v>495</v>
      </c>
      <c r="E479" s="226" t="s">
        <v>1026</v>
      </c>
      <c r="F479" s="227" t="s">
        <v>1027</v>
      </c>
      <c r="G479" s="228" t="s">
        <v>166</v>
      </c>
      <c r="H479" s="229">
        <v>14.14</v>
      </c>
      <c r="I479" s="230"/>
      <c r="J479" s="231">
        <f>ROUND(I479*H479,2)</f>
        <v>0</v>
      </c>
      <c r="K479" s="227" t="s">
        <v>167</v>
      </c>
      <c r="L479" s="232"/>
      <c r="M479" s="233" t="s">
        <v>19</v>
      </c>
      <c r="N479" s="234" t="s">
        <v>46</v>
      </c>
      <c r="O479" s="65"/>
      <c r="P479" s="188">
        <f>O479*H479</f>
        <v>0</v>
      </c>
      <c r="Q479" s="188">
        <v>0.1</v>
      </c>
      <c r="R479" s="188">
        <f>Q479*H479</f>
        <v>1.4140000000000001</v>
      </c>
      <c r="S479" s="188">
        <v>0</v>
      </c>
      <c r="T479" s="189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190" t="s">
        <v>206</v>
      </c>
      <c r="AT479" s="190" t="s">
        <v>495</v>
      </c>
      <c r="AU479" s="190" t="s">
        <v>85</v>
      </c>
      <c r="AY479" s="18" t="s">
        <v>160</v>
      </c>
      <c r="BE479" s="191">
        <f>IF(N479="základní",J479,0)</f>
        <v>0</v>
      </c>
      <c r="BF479" s="191">
        <f>IF(N479="snížená",J479,0)</f>
        <v>0</v>
      </c>
      <c r="BG479" s="191">
        <f>IF(N479="zákl. přenesená",J479,0)</f>
        <v>0</v>
      </c>
      <c r="BH479" s="191">
        <f>IF(N479="sníž. přenesená",J479,0)</f>
        <v>0</v>
      </c>
      <c r="BI479" s="191">
        <f>IF(N479="nulová",J479,0)</f>
        <v>0</v>
      </c>
      <c r="BJ479" s="18" t="s">
        <v>83</v>
      </c>
      <c r="BK479" s="191">
        <f>ROUND(I479*H479,2)</f>
        <v>0</v>
      </c>
      <c r="BL479" s="18" t="s">
        <v>183</v>
      </c>
      <c r="BM479" s="190" t="s">
        <v>1028</v>
      </c>
    </row>
    <row r="480" spans="1:65" s="13" customFormat="1">
      <c r="B480" s="199"/>
      <c r="C480" s="200"/>
      <c r="D480" s="197" t="s">
        <v>212</v>
      </c>
      <c r="E480" s="200"/>
      <c r="F480" s="202" t="s">
        <v>1029</v>
      </c>
      <c r="G480" s="200"/>
      <c r="H480" s="203">
        <v>14.14</v>
      </c>
      <c r="I480" s="204"/>
      <c r="J480" s="200"/>
      <c r="K480" s="200"/>
      <c r="L480" s="205"/>
      <c r="M480" s="206"/>
      <c r="N480" s="207"/>
      <c r="O480" s="207"/>
      <c r="P480" s="207"/>
      <c r="Q480" s="207"/>
      <c r="R480" s="207"/>
      <c r="S480" s="207"/>
      <c r="T480" s="208"/>
      <c r="AT480" s="209" t="s">
        <v>212</v>
      </c>
      <c r="AU480" s="209" t="s">
        <v>85</v>
      </c>
      <c r="AV480" s="13" t="s">
        <v>85</v>
      </c>
      <c r="AW480" s="13" t="s">
        <v>4</v>
      </c>
      <c r="AX480" s="13" t="s">
        <v>83</v>
      </c>
      <c r="AY480" s="209" t="s">
        <v>160</v>
      </c>
    </row>
    <row r="481" spans="1:65" s="2" customFormat="1" ht="16.5" customHeight="1">
      <c r="A481" s="35"/>
      <c r="B481" s="36"/>
      <c r="C481" s="179" t="s">
        <v>1030</v>
      </c>
      <c r="D481" s="179" t="s">
        <v>163</v>
      </c>
      <c r="E481" s="180" t="s">
        <v>1031</v>
      </c>
      <c r="F481" s="181" t="s">
        <v>1032</v>
      </c>
      <c r="G481" s="182" t="s">
        <v>166</v>
      </c>
      <c r="H481" s="183">
        <v>14</v>
      </c>
      <c r="I481" s="184"/>
      <c r="J481" s="185">
        <f>ROUND(I481*H481,2)</f>
        <v>0</v>
      </c>
      <c r="K481" s="181" t="s">
        <v>167</v>
      </c>
      <c r="L481" s="40"/>
      <c r="M481" s="186" t="s">
        <v>19</v>
      </c>
      <c r="N481" s="187" t="s">
        <v>46</v>
      </c>
      <c r="O481" s="65"/>
      <c r="P481" s="188">
        <f>O481*H481</f>
        <v>0</v>
      </c>
      <c r="Q481" s="188">
        <v>3.0759999999999999E-2</v>
      </c>
      <c r="R481" s="188">
        <f>Q481*H481</f>
        <v>0.43063999999999997</v>
      </c>
      <c r="S481" s="188">
        <v>0</v>
      </c>
      <c r="T481" s="189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190" t="s">
        <v>183</v>
      </c>
      <c r="AT481" s="190" t="s">
        <v>163</v>
      </c>
      <c r="AU481" s="190" t="s">
        <v>85</v>
      </c>
      <c r="AY481" s="18" t="s">
        <v>160</v>
      </c>
      <c r="BE481" s="191">
        <f>IF(N481="základní",J481,0)</f>
        <v>0</v>
      </c>
      <c r="BF481" s="191">
        <f>IF(N481="snížená",J481,0)</f>
        <v>0</v>
      </c>
      <c r="BG481" s="191">
        <f>IF(N481="zákl. přenesená",J481,0)</f>
        <v>0</v>
      </c>
      <c r="BH481" s="191">
        <f>IF(N481="sníž. přenesená",J481,0)</f>
        <v>0</v>
      </c>
      <c r="BI481" s="191">
        <f>IF(N481="nulová",J481,0)</f>
        <v>0</v>
      </c>
      <c r="BJ481" s="18" t="s">
        <v>83</v>
      </c>
      <c r="BK481" s="191">
        <f>ROUND(I481*H481,2)</f>
        <v>0</v>
      </c>
      <c r="BL481" s="18" t="s">
        <v>183</v>
      </c>
      <c r="BM481" s="190" t="s">
        <v>1033</v>
      </c>
    </row>
    <row r="482" spans="1:65" s="2" customFormat="1">
      <c r="A482" s="35"/>
      <c r="B482" s="36"/>
      <c r="C482" s="37"/>
      <c r="D482" s="192" t="s">
        <v>170</v>
      </c>
      <c r="E482" s="37"/>
      <c r="F482" s="193" t="s">
        <v>1034</v>
      </c>
      <c r="G482" s="37"/>
      <c r="H482" s="37"/>
      <c r="I482" s="194"/>
      <c r="J482" s="37"/>
      <c r="K482" s="37"/>
      <c r="L482" s="40"/>
      <c r="M482" s="195"/>
      <c r="N482" s="196"/>
      <c r="O482" s="65"/>
      <c r="P482" s="65"/>
      <c r="Q482" s="65"/>
      <c r="R482" s="65"/>
      <c r="S482" s="65"/>
      <c r="T482" s="66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T482" s="18" t="s">
        <v>170</v>
      </c>
      <c r="AU482" s="18" t="s">
        <v>85</v>
      </c>
    </row>
    <row r="483" spans="1:65" s="2" customFormat="1" ht="16.5" customHeight="1">
      <c r="A483" s="35"/>
      <c r="B483" s="36"/>
      <c r="C483" s="225" t="s">
        <v>1035</v>
      </c>
      <c r="D483" s="225" t="s">
        <v>495</v>
      </c>
      <c r="E483" s="226" t="s">
        <v>1036</v>
      </c>
      <c r="F483" s="227" t="s">
        <v>1037</v>
      </c>
      <c r="G483" s="228" t="s">
        <v>166</v>
      </c>
      <c r="H483" s="229">
        <v>14.14</v>
      </c>
      <c r="I483" s="230"/>
      <c r="J483" s="231">
        <f>ROUND(I483*H483,2)</f>
        <v>0</v>
      </c>
      <c r="K483" s="227" t="s">
        <v>19</v>
      </c>
      <c r="L483" s="232"/>
      <c r="M483" s="233" t="s">
        <v>19</v>
      </c>
      <c r="N483" s="234" t="s">
        <v>46</v>
      </c>
      <c r="O483" s="65"/>
      <c r="P483" s="188">
        <f>O483*H483</f>
        <v>0</v>
      </c>
      <c r="Q483" s="188">
        <v>7.0000000000000007E-2</v>
      </c>
      <c r="R483" s="188">
        <f>Q483*H483</f>
        <v>0.98980000000000012</v>
      </c>
      <c r="S483" s="188">
        <v>0</v>
      </c>
      <c r="T483" s="189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190" t="s">
        <v>206</v>
      </c>
      <c r="AT483" s="190" t="s">
        <v>495</v>
      </c>
      <c r="AU483" s="190" t="s">
        <v>85</v>
      </c>
      <c r="AY483" s="18" t="s">
        <v>160</v>
      </c>
      <c r="BE483" s="191">
        <f>IF(N483="základní",J483,0)</f>
        <v>0</v>
      </c>
      <c r="BF483" s="191">
        <f>IF(N483="snížená",J483,0)</f>
        <v>0</v>
      </c>
      <c r="BG483" s="191">
        <f>IF(N483="zákl. přenesená",J483,0)</f>
        <v>0</v>
      </c>
      <c r="BH483" s="191">
        <f>IF(N483="sníž. přenesená",J483,0)</f>
        <v>0</v>
      </c>
      <c r="BI483" s="191">
        <f>IF(N483="nulová",J483,0)</f>
        <v>0</v>
      </c>
      <c r="BJ483" s="18" t="s">
        <v>83</v>
      </c>
      <c r="BK483" s="191">
        <f>ROUND(I483*H483,2)</f>
        <v>0</v>
      </c>
      <c r="BL483" s="18" t="s">
        <v>183</v>
      </c>
      <c r="BM483" s="190" t="s">
        <v>1038</v>
      </c>
    </row>
    <row r="484" spans="1:65" s="13" customFormat="1">
      <c r="B484" s="199"/>
      <c r="C484" s="200"/>
      <c r="D484" s="197" t="s">
        <v>212</v>
      </c>
      <c r="E484" s="200"/>
      <c r="F484" s="202" t="s">
        <v>1029</v>
      </c>
      <c r="G484" s="200"/>
      <c r="H484" s="203">
        <v>14.14</v>
      </c>
      <c r="I484" s="204"/>
      <c r="J484" s="200"/>
      <c r="K484" s="200"/>
      <c r="L484" s="205"/>
      <c r="M484" s="206"/>
      <c r="N484" s="207"/>
      <c r="O484" s="207"/>
      <c r="P484" s="207"/>
      <c r="Q484" s="207"/>
      <c r="R484" s="207"/>
      <c r="S484" s="207"/>
      <c r="T484" s="208"/>
      <c r="AT484" s="209" t="s">
        <v>212</v>
      </c>
      <c r="AU484" s="209" t="s">
        <v>85</v>
      </c>
      <c r="AV484" s="13" t="s">
        <v>85</v>
      </c>
      <c r="AW484" s="13" t="s">
        <v>4</v>
      </c>
      <c r="AX484" s="13" t="s">
        <v>83</v>
      </c>
      <c r="AY484" s="209" t="s">
        <v>160</v>
      </c>
    </row>
    <row r="485" spans="1:65" s="2" customFormat="1" ht="16.5" customHeight="1">
      <c r="A485" s="35"/>
      <c r="B485" s="36"/>
      <c r="C485" s="179" t="s">
        <v>1039</v>
      </c>
      <c r="D485" s="179" t="s">
        <v>163</v>
      </c>
      <c r="E485" s="180" t="s">
        <v>1040</v>
      </c>
      <c r="F485" s="181" t="s">
        <v>1041</v>
      </c>
      <c r="G485" s="182" t="s">
        <v>166</v>
      </c>
      <c r="H485" s="183">
        <v>14</v>
      </c>
      <c r="I485" s="184"/>
      <c r="J485" s="185">
        <f>ROUND(I485*H485,2)</f>
        <v>0</v>
      </c>
      <c r="K485" s="181" t="s">
        <v>167</v>
      </c>
      <c r="L485" s="40"/>
      <c r="M485" s="186" t="s">
        <v>19</v>
      </c>
      <c r="N485" s="187" t="s">
        <v>46</v>
      </c>
      <c r="O485" s="65"/>
      <c r="P485" s="188">
        <f>O485*H485</f>
        <v>0</v>
      </c>
      <c r="Q485" s="188">
        <v>3.0759999999999999E-2</v>
      </c>
      <c r="R485" s="188">
        <f>Q485*H485</f>
        <v>0.43063999999999997</v>
      </c>
      <c r="S485" s="188">
        <v>0</v>
      </c>
      <c r="T485" s="189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190" t="s">
        <v>183</v>
      </c>
      <c r="AT485" s="190" t="s">
        <v>163</v>
      </c>
      <c r="AU485" s="190" t="s">
        <v>85</v>
      </c>
      <c r="AY485" s="18" t="s">
        <v>160</v>
      </c>
      <c r="BE485" s="191">
        <f>IF(N485="základní",J485,0)</f>
        <v>0</v>
      </c>
      <c r="BF485" s="191">
        <f>IF(N485="snížená",J485,0)</f>
        <v>0</v>
      </c>
      <c r="BG485" s="191">
        <f>IF(N485="zákl. přenesená",J485,0)</f>
        <v>0</v>
      </c>
      <c r="BH485" s="191">
        <f>IF(N485="sníž. přenesená",J485,0)</f>
        <v>0</v>
      </c>
      <c r="BI485" s="191">
        <f>IF(N485="nulová",J485,0)</f>
        <v>0</v>
      </c>
      <c r="BJ485" s="18" t="s">
        <v>83</v>
      </c>
      <c r="BK485" s="191">
        <f>ROUND(I485*H485,2)</f>
        <v>0</v>
      </c>
      <c r="BL485" s="18" t="s">
        <v>183</v>
      </c>
      <c r="BM485" s="190" t="s">
        <v>1042</v>
      </c>
    </row>
    <row r="486" spans="1:65" s="2" customFormat="1">
      <c r="A486" s="35"/>
      <c r="B486" s="36"/>
      <c r="C486" s="37"/>
      <c r="D486" s="192" t="s">
        <v>170</v>
      </c>
      <c r="E486" s="37"/>
      <c r="F486" s="193" t="s">
        <v>1043</v>
      </c>
      <c r="G486" s="37"/>
      <c r="H486" s="37"/>
      <c r="I486" s="194"/>
      <c r="J486" s="37"/>
      <c r="K486" s="37"/>
      <c r="L486" s="40"/>
      <c r="M486" s="195"/>
      <c r="N486" s="196"/>
      <c r="O486" s="65"/>
      <c r="P486" s="65"/>
      <c r="Q486" s="65"/>
      <c r="R486" s="65"/>
      <c r="S486" s="65"/>
      <c r="T486" s="66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T486" s="18" t="s">
        <v>170</v>
      </c>
      <c r="AU486" s="18" t="s">
        <v>85</v>
      </c>
    </row>
    <row r="487" spans="1:65" s="2" customFormat="1" ht="16.5" customHeight="1">
      <c r="A487" s="35"/>
      <c r="B487" s="36"/>
      <c r="C487" s="225" t="s">
        <v>1044</v>
      </c>
      <c r="D487" s="225" t="s">
        <v>495</v>
      </c>
      <c r="E487" s="226" t="s">
        <v>1045</v>
      </c>
      <c r="F487" s="227" t="s">
        <v>1046</v>
      </c>
      <c r="G487" s="228" t="s">
        <v>166</v>
      </c>
      <c r="H487" s="229">
        <v>14.14</v>
      </c>
      <c r="I487" s="230"/>
      <c r="J487" s="231">
        <f>ROUND(I487*H487,2)</f>
        <v>0</v>
      </c>
      <c r="K487" s="227" t="s">
        <v>167</v>
      </c>
      <c r="L487" s="232"/>
      <c r="M487" s="233" t="s">
        <v>19</v>
      </c>
      <c r="N487" s="234" t="s">
        <v>46</v>
      </c>
      <c r="O487" s="65"/>
      <c r="P487" s="188">
        <f>O487*H487</f>
        <v>0</v>
      </c>
      <c r="Q487" s="188">
        <v>0.155</v>
      </c>
      <c r="R487" s="188">
        <f>Q487*H487</f>
        <v>2.1917</v>
      </c>
      <c r="S487" s="188">
        <v>0</v>
      </c>
      <c r="T487" s="189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190" t="s">
        <v>206</v>
      </c>
      <c r="AT487" s="190" t="s">
        <v>495</v>
      </c>
      <c r="AU487" s="190" t="s">
        <v>85</v>
      </c>
      <c r="AY487" s="18" t="s">
        <v>160</v>
      </c>
      <c r="BE487" s="191">
        <f>IF(N487="základní",J487,0)</f>
        <v>0</v>
      </c>
      <c r="BF487" s="191">
        <f>IF(N487="snížená",J487,0)</f>
        <v>0</v>
      </c>
      <c r="BG487" s="191">
        <f>IF(N487="zákl. přenesená",J487,0)</f>
        <v>0</v>
      </c>
      <c r="BH487" s="191">
        <f>IF(N487="sníž. přenesená",J487,0)</f>
        <v>0</v>
      </c>
      <c r="BI487" s="191">
        <f>IF(N487="nulová",J487,0)</f>
        <v>0</v>
      </c>
      <c r="BJ487" s="18" t="s">
        <v>83</v>
      </c>
      <c r="BK487" s="191">
        <f>ROUND(I487*H487,2)</f>
        <v>0</v>
      </c>
      <c r="BL487" s="18" t="s">
        <v>183</v>
      </c>
      <c r="BM487" s="190" t="s">
        <v>1047</v>
      </c>
    </row>
    <row r="488" spans="1:65" s="13" customFormat="1">
      <c r="B488" s="199"/>
      <c r="C488" s="200"/>
      <c r="D488" s="197" t="s">
        <v>212</v>
      </c>
      <c r="E488" s="200"/>
      <c r="F488" s="202" t="s">
        <v>1029</v>
      </c>
      <c r="G488" s="200"/>
      <c r="H488" s="203">
        <v>14.14</v>
      </c>
      <c r="I488" s="204"/>
      <c r="J488" s="200"/>
      <c r="K488" s="200"/>
      <c r="L488" s="205"/>
      <c r="M488" s="206"/>
      <c r="N488" s="207"/>
      <c r="O488" s="207"/>
      <c r="P488" s="207"/>
      <c r="Q488" s="207"/>
      <c r="R488" s="207"/>
      <c r="S488" s="207"/>
      <c r="T488" s="208"/>
      <c r="AT488" s="209" t="s">
        <v>212</v>
      </c>
      <c r="AU488" s="209" t="s">
        <v>85</v>
      </c>
      <c r="AV488" s="13" t="s">
        <v>85</v>
      </c>
      <c r="AW488" s="13" t="s">
        <v>4</v>
      </c>
      <c r="AX488" s="13" t="s">
        <v>83</v>
      </c>
      <c r="AY488" s="209" t="s">
        <v>160</v>
      </c>
    </row>
    <row r="489" spans="1:65" s="2" customFormat="1" ht="16.5" customHeight="1">
      <c r="A489" s="35"/>
      <c r="B489" s="36"/>
      <c r="C489" s="179" t="s">
        <v>1048</v>
      </c>
      <c r="D489" s="179" t="s">
        <v>163</v>
      </c>
      <c r="E489" s="180" t="s">
        <v>1049</v>
      </c>
      <c r="F489" s="181" t="s">
        <v>1050</v>
      </c>
      <c r="G489" s="182" t="s">
        <v>166</v>
      </c>
      <c r="H489" s="183">
        <v>14</v>
      </c>
      <c r="I489" s="184"/>
      <c r="J489" s="185">
        <f>ROUND(I489*H489,2)</f>
        <v>0</v>
      </c>
      <c r="K489" s="181" t="s">
        <v>167</v>
      </c>
      <c r="L489" s="40"/>
      <c r="M489" s="186" t="s">
        <v>19</v>
      </c>
      <c r="N489" s="187" t="s">
        <v>46</v>
      </c>
      <c r="O489" s="65"/>
      <c r="P489" s="188">
        <f>O489*H489</f>
        <v>0</v>
      </c>
      <c r="Q489" s="188">
        <v>3.0759999999999999E-2</v>
      </c>
      <c r="R489" s="188">
        <f>Q489*H489</f>
        <v>0.43063999999999997</v>
      </c>
      <c r="S489" s="188">
        <v>0</v>
      </c>
      <c r="T489" s="189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190" t="s">
        <v>183</v>
      </c>
      <c r="AT489" s="190" t="s">
        <v>163</v>
      </c>
      <c r="AU489" s="190" t="s">
        <v>85</v>
      </c>
      <c r="AY489" s="18" t="s">
        <v>160</v>
      </c>
      <c r="BE489" s="191">
        <f>IF(N489="základní",J489,0)</f>
        <v>0</v>
      </c>
      <c r="BF489" s="191">
        <f>IF(N489="snížená",J489,0)</f>
        <v>0</v>
      </c>
      <c r="BG489" s="191">
        <f>IF(N489="zákl. přenesená",J489,0)</f>
        <v>0</v>
      </c>
      <c r="BH489" s="191">
        <f>IF(N489="sníž. přenesená",J489,0)</f>
        <v>0</v>
      </c>
      <c r="BI489" s="191">
        <f>IF(N489="nulová",J489,0)</f>
        <v>0</v>
      </c>
      <c r="BJ489" s="18" t="s">
        <v>83</v>
      </c>
      <c r="BK489" s="191">
        <f>ROUND(I489*H489,2)</f>
        <v>0</v>
      </c>
      <c r="BL489" s="18" t="s">
        <v>183</v>
      </c>
      <c r="BM489" s="190" t="s">
        <v>1051</v>
      </c>
    </row>
    <row r="490" spans="1:65" s="2" customFormat="1">
      <c r="A490" s="35"/>
      <c r="B490" s="36"/>
      <c r="C490" s="37"/>
      <c r="D490" s="192" t="s">
        <v>170</v>
      </c>
      <c r="E490" s="37"/>
      <c r="F490" s="193" t="s">
        <v>1052</v>
      </c>
      <c r="G490" s="37"/>
      <c r="H490" s="37"/>
      <c r="I490" s="194"/>
      <c r="J490" s="37"/>
      <c r="K490" s="37"/>
      <c r="L490" s="40"/>
      <c r="M490" s="195"/>
      <c r="N490" s="196"/>
      <c r="O490" s="65"/>
      <c r="P490" s="65"/>
      <c r="Q490" s="65"/>
      <c r="R490" s="65"/>
      <c r="S490" s="65"/>
      <c r="T490" s="66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T490" s="18" t="s">
        <v>170</v>
      </c>
      <c r="AU490" s="18" t="s">
        <v>85</v>
      </c>
    </row>
    <row r="491" spans="1:65" s="2" customFormat="1" ht="21.75" customHeight="1">
      <c r="A491" s="35"/>
      <c r="B491" s="36"/>
      <c r="C491" s="225" t="s">
        <v>1053</v>
      </c>
      <c r="D491" s="225" t="s">
        <v>495</v>
      </c>
      <c r="E491" s="226" t="s">
        <v>1054</v>
      </c>
      <c r="F491" s="227" t="s">
        <v>1055</v>
      </c>
      <c r="G491" s="228" t="s">
        <v>166</v>
      </c>
      <c r="H491" s="229">
        <v>14.14</v>
      </c>
      <c r="I491" s="230"/>
      <c r="J491" s="231">
        <f>ROUND(I491*H491,2)</f>
        <v>0</v>
      </c>
      <c r="K491" s="227" t="s">
        <v>167</v>
      </c>
      <c r="L491" s="232"/>
      <c r="M491" s="233" t="s">
        <v>19</v>
      </c>
      <c r="N491" s="234" t="s">
        <v>46</v>
      </c>
      <c r="O491" s="65"/>
      <c r="P491" s="188">
        <f>O491*H491</f>
        <v>0</v>
      </c>
      <c r="Q491" s="188">
        <v>0.35</v>
      </c>
      <c r="R491" s="188">
        <f>Q491*H491</f>
        <v>4.9489999999999998</v>
      </c>
      <c r="S491" s="188">
        <v>0</v>
      </c>
      <c r="T491" s="189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190" t="s">
        <v>206</v>
      </c>
      <c r="AT491" s="190" t="s">
        <v>495</v>
      </c>
      <c r="AU491" s="190" t="s">
        <v>85</v>
      </c>
      <c r="AY491" s="18" t="s">
        <v>160</v>
      </c>
      <c r="BE491" s="191">
        <f>IF(N491="základní",J491,0)</f>
        <v>0</v>
      </c>
      <c r="BF491" s="191">
        <f>IF(N491="snížená",J491,0)</f>
        <v>0</v>
      </c>
      <c r="BG491" s="191">
        <f>IF(N491="zákl. přenesená",J491,0)</f>
        <v>0</v>
      </c>
      <c r="BH491" s="191">
        <f>IF(N491="sníž. přenesená",J491,0)</f>
        <v>0</v>
      </c>
      <c r="BI491" s="191">
        <f>IF(N491="nulová",J491,0)</f>
        <v>0</v>
      </c>
      <c r="BJ491" s="18" t="s">
        <v>83</v>
      </c>
      <c r="BK491" s="191">
        <f>ROUND(I491*H491,2)</f>
        <v>0</v>
      </c>
      <c r="BL491" s="18" t="s">
        <v>183</v>
      </c>
      <c r="BM491" s="190" t="s">
        <v>1056</v>
      </c>
    </row>
    <row r="492" spans="1:65" s="13" customFormat="1">
      <c r="B492" s="199"/>
      <c r="C492" s="200"/>
      <c r="D492" s="197" t="s">
        <v>212</v>
      </c>
      <c r="E492" s="200"/>
      <c r="F492" s="202" t="s">
        <v>1029</v>
      </c>
      <c r="G492" s="200"/>
      <c r="H492" s="203">
        <v>14.14</v>
      </c>
      <c r="I492" s="204"/>
      <c r="J492" s="200"/>
      <c r="K492" s="200"/>
      <c r="L492" s="205"/>
      <c r="M492" s="206"/>
      <c r="N492" s="207"/>
      <c r="O492" s="207"/>
      <c r="P492" s="207"/>
      <c r="Q492" s="207"/>
      <c r="R492" s="207"/>
      <c r="S492" s="207"/>
      <c r="T492" s="208"/>
      <c r="AT492" s="209" t="s">
        <v>212</v>
      </c>
      <c r="AU492" s="209" t="s">
        <v>85</v>
      </c>
      <c r="AV492" s="13" t="s">
        <v>85</v>
      </c>
      <c r="AW492" s="13" t="s">
        <v>4</v>
      </c>
      <c r="AX492" s="13" t="s">
        <v>83</v>
      </c>
      <c r="AY492" s="209" t="s">
        <v>160</v>
      </c>
    </row>
    <row r="493" spans="1:65" s="2" customFormat="1" ht="24.2" customHeight="1">
      <c r="A493" s="35"/>
      <c r="B493" s="36"/>
      <c r="C493" s="179" t="s">
        <v>1057</v>
      </c>
      <c r="D493" s="179" t="s">
        <v>163</v>
      </c>
      <c r="E493" s="180" t="s">
        <v>1058</v>
      </c>
      <c r="F493" s="181" t="s">
        <v>1059</v>
      </c>
      <c r="G493" s="182" t="s">
        <v>166</v>
      </c>
      <c r="H493" s="183">
        <v>11</v>
      </c>
      <c r="I493" s="184"/>
      <c r="J493" s="185">
        <f>ROUND(I493*H493,2)</f>
        <v>0</v>
      </c>
      <c r="K493" s="181" t="s">
        <v>167</v>
      </c>
      <c r="L493" s="40"/>
      <c r="M493" s="186" t="s">
        <v>19</v>
      </c>
      <c r="N493" s="187" t="s">
        <v>46</v>
      </c>
      <c r="O493" s="65"/>
      <c r="P493" s="188">
        <f>O493*H493</f>
        <v>0</v>
      </c>
      <c r="Q493" s="188">
        <v>0.09</v>
      </c>
      <c r="R493" s="188">
        <f>Q493*H493</f>
        <v>0.99</v>
      </c>
      <c r="S493" s="188">
        <v>0</v>
      </c>
      <c r="T493" s="189">
        <f>S493*H493</f>
        <v>0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190" t="s">
        <v>183</v>
      </c>
      <c r="AT493" s="190" t="s">
        <v>163</v>
      </c>
      <c r="AU493" s="190" t="s">
        <v>85</v>
      </c>
      <c r="AY493" s="18" t="s">
        <v>160</v>
      </c>
      <c r="BE493" s="191">
        <f>IF(N493="základní",J493,0)</f>
        <v>0</v>
      </c>
      <c r="BF493" s="191">
        <f>IF(N493="snížená",J493,0)</f>
        <v>0</v>
      </c>
      <c r="BG493" s="191">
        <f>IF(N493="zákl. přenesená",J493,0)</f>
        <v>0</v>
      </c>
      <c r="BH493" s="191">
        <f>IF(N493="sníž. přenesená",J493,0)</f>
        <v>0</v>
      </c>
      <c r="BI493" s="191">
        <f>IF(N493="nulová",J493,0)</f>
        <v>0</v>
      </c>
      <c r="BJ493" s="18" t="s">
        <v>83</v>
      </c>
      <c r="BK493" s="191">
        <f>ROUND(I493*H493,2)</f>
        <v>0</v>
      </c>
      <c r="BL493" s="18" t="s">
        <v>183</v>
      </c>
      <c r="BM493" s="190" t="s">
        <v>1060</v>
      </c>
    </row>
    <row r="494" spans="1:65" s="2" customFormat="1">
      <c r="A494" s="35"/>
      <c r="B494" s="36"/>
      <c r="C494" s="37"/>
      <c r="D494" s="192" t="s">
        <v>170</v>
      </c>
      <c r="E494" s="37"/>
      <c r="F494" s="193" t="s">
        <v>1061</v>
      </c>
      <c r="G494" s="37"/>
      <c r="H494" s="37"/>
      <c r="I494" s="194"/>
      <c r="J494" s="37"/>
      <c r="K494" s="37"/>
      <c r="L494" s="40"/>
      <c r="M494" s="195"/>
      <c r="N494" s="196"/>
      <c r="O494" s="65"/>
      <c r="P494" s="65"/>
      <c r="Q494" s="65"/>
      <c r="R494" s="65"/>
      <c r="S494" s="65"/>
      <c r="T494" s="66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T494" s="18" t="s">
        <v>170</v>
      </c>
      <c r="AU494" s="18" t="s">
        <v>85</v>
      </c>
    </row>
    <row r="495" spans="1:65" s="2" customFormat="1" ht="16.5" customHeight="1">
      <c r="A495" s="35"/>
      <c r="B495" s="36"/>
      <c r="C495" s="225" t="s">
        <v>1062</v>
      </c>
      <c r="D495" s="225" t="s">
        <v>495</v>
      </c>
      <c r="E495" s="226" t="s">
        <v>1063</v>
      </c>
      <c r="F495" s="227" t="s">
        <v>1064</v>
      </c>
      <c r="G495" s="228" t="s">
        <v>166</v>
      </c>
      <c r="H495" s="229">
        <v>11.11</v>
      </c>
      <c r="I495" s="230"/>
      <c r="J495" s="231">
        <f>ROUND(I495*H495,2)</f>
        <v>0</v>
      </c>
      <c r="K495" s="227" t="s">
        <v>167</v>
      </c>
      <c r="L495" s="232"/>
      <c r="M495" s="233" t="s">
        <v>19</v>
      </c>
      <c r="N495" s="234" t="s">
        <v>46</v>
      </c>
      <c r="O495" s="65"/>
      <c r="P495" s="188">
        <f>O495*H495</f>
        <v>0</v>
      </c>
      <c r="Q495" s="188">
        <v>0.16200000000000001</v>
      </c>
      <c r="R495" s="188">
        <f>Q495*H495</f>
        <v>1.79982</v>
      </c>
      <c r="S495" s="188">
        <v>0</v>
      </c>
      <c r="T495" s="189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190" t="s">
        <v>206</v>
      </c>
      <c r="AT495" s="190" t="s">
        <v>495</v>
      </c>
      <c r="AU495" s="190" t="s">
        <v>85</v>
      </c>
      <c r="AY495" s="18" t="s">
        <v>160</v>
      </c>
      <c r="BE495" s="191">
        <f>IF(N495="základní",J495,0)</f>
        <v>0</v>
      </c>
      <c r="BF495" s="191">
        <f>IF(N495="snížená",J495,0)</f>
        <v>0</v>
      </c>
      <c r="BG495" s="191">
        <f>IF(N495="zákl. přenesená",J495,0)</f>
        <v>0</v>
      </c>
      <c r="BH495" s="191">
        <f>IF(N495="sníž. přenesená",J495,0)</f>
        <v>0</v>
      </c>
      <c r="BI495" s="191">
        <f>IF(N495="nulová",J495,0)</f>
        <v>0</v>
      </c>
      <c r="BJ495" s="18" t="s">
        <v>83</v>
      </c>
      <c r="BK495" s="191">
        <f>ROUND(I495*H495,2)</f>
        <v>0</v>
      </c>
      <c r="BL495" s="18" t="s">
        <v>183</v>
      </c>
      <c r="BM495" s="190" t="s">
        <v>1065</v>
      </c>
    </row>
    <row r="496" spans="1:65" s="13" customFormat="1">
      <c r="B496" s="199"/>
      <c r="C496" s="200"/>
      <c r="D496" s="197" t="s">
        <v>212</v>
      </c>
      <c r="E496" s="200"/>
      <c r="F496" s="202" t="s">
        <v>1066</v>
      </c>
      <c r="G496" s="200"/>
      <c r="H496" s="203">
        <v>11.11</v>
      </c>
      <c r="I496" s="204"/>
      <c r="J496" s="200"/>
      <c r="K496" s="200"/>
      <c r="L496" s="205"/>
      <c r="M496" s="206"/>
      <c r="N496" s="207"/>
      <c r="O496" s="207"/>
      <c r="P496" s="207"/>
      <c r="Q496" s="207"/>
      <c r="R496" s="207"/>
      <c r="S496" s="207"/>
      <c r="T496" s="208"/>
      <c r="AT496" s="209" t="s">
        <v>212</v>
      </c>
      <c r="AU496" s="209" t="s">
        <v>85</v>
      </c>
      <c r="AV496" s="13" t="s">
        <v>85</v>
      </c>
      <c r="AW496" s="13" t="s">
        <v>4</v>
      </c>
      <c r="AX496" s="13" t="s">
        <v>83</v>
      </c>
      <c r="AY496" s="209" t="s">
        <v>160</v>
      </c>
    </row>
    <row r="497" spans="1:65" s="2" customFormat="1" ht="16.5" customHeight="1">
      <c r="A497" s="35"/>
      <c r="B497" s="36"/>
      <c r="C497" s="179" t="s">
        <v>1067</v>
      </c>
      <c r="D497" s="179" t="s">
        <v>163</v>
      </c>
      <c r="E497" s="180" t="s">
        <v>1068</v>
      </c>
      <c r="F497" s="181" t="s">
        <v>1069</v>
      </c>
      <c r="G497" s="182" t="s">
        <v>166</v>
      </c>
      <c r="H497" s="183">
        <v>14</v>
      </c>
      <c r="I497" s="184"/>
      <c r="J497" s="185">
        <f>ROUND(I497*H497,2)</f>
        <v>0</v>
      </c>
      <c r="K497" s="181" t="s">
        <v>167</v>
      </c>
      <c r="L497" s="40"/>
      <c r="M497" s="186" t="s">
        <v>19</v>
      </c>
      <c r="N497" s="187" t="s">
        <v>46</v>
      </c>
      <c r="O497" s="65"/>
      <c r="P497" s="188">
        <f>O497*H497</f>
        <v>0</v>
      </c>
      <c r="Q497" s="188">
        <v>0.21734000000000001</v>
      </c>
      <c r="R497" s="188">
        <f>Q497*H497</f>
        <v>3.0427599999999999</v>
      </c>
      <c r="S497" s="188">
        <v>0</v>
      </c>
      <c r="T497" s="189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190" t="s">
        <v>183</v>
      </c>
      <c r="AT497" s="190" t="s">
        <v>163</v>
      </c>
      <c r="AU497" s="190" t="s">
        <v>85</v>
      </c>
      <c r="AY497" s="18" t="s">
        <v>160</v>
      </c>
      <c r="BE497" s="191">
        <f>IF(N497="základní",J497,0)</f>
        <v>0</v>
      </c>
      <c r="BF497" s="191">
        <f>IF(N497="snížená",J497,0)</f>
        <v>0</v>
      </c>
      <c r="BG497" s="191">
        <f>IF(N497="zákl. přenesená",J497,0)</f>
        <v>0</v>
      </c>
      <c r="BH497" s="191">
        <f>IF(N497="sníž. přenesená",J497,0)</f>
        <v>0</v>
      </c>
      <c r="BI497" s="191">
        <f>IF(N497="nulová",J497,0)</f>
        <v>0</v>
      </c>
      <c r="BJ497" s="18" t="s">
        <v>83</v>
      </c>
      <c r="BK497" s="191">
        <f>ROUND(I497*H497,2)</f>
        <v>0</v>
      </c>
      <c r="BL497" s="18" t="s">
        <v>183</v>
      </c>
      <c r="BM497" s="190" t="s">
        <v>1070</v>
      </c>
    </row>
    <row r="498" spans="1:65" s="2" customFormat="1">
      <c r="A498" s="35"/>
      <c r="B498" s="36"/>
      <c r="C498" s="37"/>
      <c r="D498" s="192" t="s">
        <v>170</v>
      </c>
      <c r="E498" s="37"/>
      <c r="F498" s="193" t="s">
        <v>1071</v>
      </c>
      <c r="G498" s="37"/>
      <c r="H498" s="37"/>
      <c r="I498" s="194"/>
      <c r="J498" s="37"/>
      <c r="K498" s="37"/>
      <c r="L498" s="40"/>
      <c r="M498" s="195"/>
      <c r="N498" s="196"/>
      <c r="O498" s="65"/>
      <c r="P498" s="65"/>
      <c r="Q498" s="65"/>
      <c r="R498" s="65"/>
      <c r="S498" s="65"/>
      <c r="T498" s="66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T498" s="18" t="s">
        <v>170</v>
      </c>
      <c r="AU498" s="18" t="s">
        <v>85</v>
      </c>
    </row>
    <row r="499" spans="1:65" s="2" customFormat="1" ht="16.5" customHeight="1">
      <c r="A499" s="35"/>
      <c r="B499" s="36"/>
      <c r="C499" s="225" t="s">
        <v>1072</v>
      </c>
      <c r="D499" s="225" t="s">
        <v>495</v>
      </c>
      <c r="E499" s="226" t="s">
        <v>1073</v>
      </c>
      <c r="F499" s="227" t="s">
        <v>1074</v>
      </c>
      <c r="G499" s="228" t="s">
        <v>166</v>
      </c>
      <c r="H499" s="229">
        <v>6.06</v>
      </c>
      <c r="I499" s="230"/>
      <c r="J499" s="231">
        <f>ROUND(I499*H499,2)</f>
        <v>0</v>
      </c>
      <c r="K499" s="227" t="s">
        <v>167</v>
      </c>
      <c r="L499" s="232"/>
      <c r="M499" s="233" t="s">
        <v>19</v>
      </c>
      <c r="N499" s="234" t="s">
        <v>46</v>
      </c>
      <c r="O499" s="65"/>
      <c r="P499" s="188">
        <f>O499*H499</f>
        <v>0</v>
      </c>
      <c r="Q499" s="188">
        <v>5.0599999999999999E-2</v>
      </c>
      <c r="R499" s="188">
        <f>Q499*H499</f>
        <v>0.30663599999999996</v>
      </c>
      <c r="S499" s="188">
        <v>0</v>
      </c>
      <c r="T499" s="189">
        <f>S499*H499</f>
        <v>0</v>
      </c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R499" s="190" t="s">
        <v>206</v>
      </c>
      <c r="AT499" s="190" t="s">
        <v>495</v>
      </c>
      <c r="AU499" s="190" t="s">
        <v>85</v>
      </c>
      <c r="AY499" s="18" t="s">
        <v>160</v>
      </c>
      <c r="BE499" s="191">
        <f>IF(N499="základní",J499,0)</f>
        <v>0</v>
      </c>
      <c r="BF499" s="191">
        <f>IF(N499="snížená",J499,0)</f>
        <v>0</v>
      </c>
      <c r="BG499" s="191">
        <f>IF(N499="zákl. přenesená",J499,0)</f>
        <v>0</v>
      </c>
      <c r="BH499" s="191">
        <f>IF(N499="sníž. přenesená",J499,0)</f>
        <v>0</v>
      </c>
      <c r="BI499" s="191">
        <f>IF(N499="nulová",J499,0)</f>
        <v>0</v>
      </c>
      <c r="BJ499" s="18" t="s">
        <v>83</v>
      </c>
      <c r="BK499" s="191">
        <f>ROUND(I499*H499,2)</f>
        <v>0</v>
      </c>
      <c r="BL499" s="18" t="s">
        <v>183</v>
      </c>
      <c r="BM499" s="190" t="s">
        <v>1075</v>
      </c>
    </row>
    <row r="500" spans="1:65" s="13" customFormat="1">
      <c r="B500" s="199"/>
      <c r="C500" s="200"/>
      <c r="D500" s="197" t="s">
        <v>212</v>
      </c>
      <c r="E500" s="200"/>
      <c r="F500" s="202" t="s">
        <v>976</v>
      </c>
      <c r="G500" s="200"/>
      <c r="H500" s="203">
        <v>6.06</v>
      </c>
      <c r="I500" s="204"/>
      <c r="J500" s="200"/>
      <c r="K500" s="200"/>
      <c r="L500" s="205"/>
      <c r="M500" s="206"/>
      <c r="N500" s="207"/>
      <c r="O500" s="207"/>
      <c r="P500" s="207"/>
      <c r="Q500" s="207"/>
      <c r="R500" s="207"/>
      <c r="S500" s="207"/>
      <c r="T500" s="208"/>
      <c r="AT500" s="209" t="s">
        <v>212</v>
      </c>
      <c r="AU500" s="209" t="s">
        <v>85</v>
      </c>
      <c r="AV500" s="13" t="s">
        <v>85</v>
      </c>
      <c r="AW500" s="13" t="s">
        <v>4</v>
      </c>
      <c r="AX500" s="13" t="s">
        <v>83</v>
      </c>
      <c r="AY500" s="209" t="s">
        <v>160</v>
      </c>
    </row>
    <row r="501" spans="1:65" s="2" customFormat="1" ht="16.5" customHeight="1">
      <c r="A501" s="35"/>
      <c r="B501" s="36"/>
      <c r="C501" s="225" t="s">
        <v>1076</v>
      </c>
      <c r="D501" s="225" t="s">
        <v>495</v>
      </c>
      <c r="E501" s="226" t="s">
        <v>1077</v>
      </c>
      <c r="F501" s="227" t="s">
        <v>1078</v>
      </c>
      <c r="G501" s="228" t="s">
        <v>166</v>
      </c>
      <c r="H501" s="229">
        <v>8.08</v>
      </c>
      <c r="I501" s="230"/>
      <c r="J501" s="231">
        <f>ROUND(I501*H501,2)</f>
        <v>0</v>
      </c>
      <c r="K501" s="227" t="s">
        <v>19</v>
      </c>
      <c r="L501" s="232"/>
      <c r="M501" s="233" t="s">
        <v>19</v>
      </c>
      <c r="N501" s="234" t="s">
        <v>46</v>
      </c>
      <c r="O501" s="65"/>
      <c r="P501" s="188">
        <f>O501*H501</f>
        <v>0</v>
      </c>
      <c r="Q501" s="188">
        <v>8.7999999999999995E-2</v>
      </c>
      <c r="R501" s="188">
        <f>Q501*H501</f>
        <v>0.71104000000000001</v>
      </c>
      <c r="S501" s="188">
        <v>0</v>
      </c>
      <c r="T501" s="189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190" t="s">
        <v>206</v>
      </c>
      <c r="AT501" s="190" t="s">
        <v>495</v>
      </c>
      <c r="AU501" s="190" t="s">
        <v>85</v>
      </c>
      <c r="AY501" s="18" t="s">
        <v>160</v>
      </c>
      <c r="BE501" s="191">
        <f>IF(N501="základní",J501,0)</f>
        <v>0</v>
      </c>
      <c r="BF501" s="191">
        <f>IF(N501="snížená",J501,0)</f>
        <v>0</v>
      </c>
      <c r="BG501" s="191">
        <f>IF(N501="zákl. přenesená",J501,0)</f>
        <v>0</v>
      </c>
      <c r="BH501" s="191">
        <f>IF(N501="sníž. přenesená",J501,0)</f>
        <v>0</v>
      </c>
      <c r="BI501" s="191">
        <f>IF(N501="nulová",J501,0)</f>
        <v>0</v>
      </c>
      <c r="BJ501" s="18" t="s">
        <v>83</v>
      </c>
      <c r="BK501" s="191">
        <f>ROUND(I501*H501,2)</f>
        <v>0</v>
      </c>
      <c r="BL501" s="18" t="s">
        <v>183</v>
      </c>
      <c r="BM501" s="190" t="s">
        <v>1079</v>
      </c>
    </row>
    <row r="502" spans="1:65" s="13" customFormat="1">
      <c r="B502" s="199"/>
      <c r="C502" s="200"/>
      <c r="D502" s="197" t="s">
        <v>212</v>
      </c>
      <c r="E502" s="200"/>
      <c r="F502" s="202" t="s">
        <v>620</v>
      </c>
      <c r="G502" s="200"/>
      <c r="H502" s="203">
        <v>8.08</v>
      </c>
      <c r="I502" s="204"/>
      <c r="J502" s="200"/>
      <c r="K502" s="200"/>
      <c r="L502" s="205"/>
      <c r="M502" s="206"/>
      <c r="N502" s="207"/>
      <c r="O502" s="207"/>
      <c r="P502" s="207"/>
      <c r="Q502" s="207"/>
      <c r="R502" s="207"/>
      <c r="S502" s="207"/>
      <c r="T502" s="208"/>
      <c r="AT502" s="209" t="s">
        <v>212</v>
      </c>
      <c r="AU502" s="209" t="s">
        <v>85</v>
      </c>
      <c r="AV502" s="13" t="s">
        <v>85</v>
      </c>
      <c r="AW502" s="13" t="s">
        <v>4</v>
      </c>
      <c r="AX502" s="13" t="s">
        <v>83</v>
      </c>
      <c r="AY502" s="209" t="s">
        <v>160</v>
      </c>
    </row>
    <row r="503" spans="1:65" s="2" customFormat="1" ht="16.5" customHeight="1">
      <c r="A503" s="35"/>
      <c r="B503" s="36"/>
      <c r="C503" s="225" t="s">
        <v>1080</v>
      </c>
      <c r="D503" s="225" t="s">
        <v>495</v>
      </c>
      <c r="E503" s="226" t="s">
        <v>1081</v>
      </c>
      <c r="F503" s="227" t="s">
        <v>1082</v>
      </c>
      <c r="G503" s="228" t="s">
        <v>166</v>
      </c>
      <c r="H503" s="229">
        <v>14.14</v>
      </c>
      <c r="I503" s="230"/>
      <c r="J503" s="231">
        <f>ROUND(I503*H503,2)</f>
        <v>0</v>
      </c>
      <c r="K503" s="227" t="s">
        <v>19</v>
      </c>
      <c r="L503" s="232"/>
      <c r="M503" s="233" t="s">
        <v>19</v>
      </c>
      <c r="N503" s="234" t="s">
        <v>46</v>
      </c>
      <c r="O503" s="65"/>
      <c r="P503" s="188">
        <f>O503*H503</f>
        <v>0</v>
      </c>
      <c r="Q503" s="188">
        <v>6.4999999999999997E-3</v>
      </c>
      <c r="R503" s="188">
        <f>Q503*H503</f>
        <v>9.1910000000000006E-2</v>
      </c>
      <c r="S503" s="188">
        <v>0</v>
      </c>
      <c r="T503" s="189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190" t="s">
        <v>206</v>
      </c>
      <c r="AT503" s="190" t="s">
        <v>495</v>
      </c>
      <c r="AU503" s="190" t="s">
        <v>85</v>
      </c>
      <c r="AY503" s="18" t="s">
        <v>160</v>
      </c>
      <c r="BE503" s="191">
        <f>IF(N503="základní",J503,0)</f>
        <v>0</v>
      </c>
      <c r="BF503" s="191">
        <f>IF(N503="snížená",J503,0)</f>
        <v>0</v>
      </c>
      <c r="BG503" s="191">
        <f>IF(N503="zákl. přenesená",J503,0)</f>
        <v>0</v>
      </c>
      <c r="BH503" s="191">
        <f>IF(N503="sníž. přenesená",J503,0)</f>
        <v>0</v>
      </c>
      <c r="BI503" s="191">
        <f>IF(N503="nulová",J503,0)</f>
        <v>0</v>
      </c>
      <c r="BJ503" s="18" t="s">
        <v>83</v>
      </c>
      <c r="BK503" s="191">
        <f>ROUND(I503*H503,2)</f>
        <v>0</v>
      </c>
      <c r="BL503" s="18" t="s">
        <v>183</v>
      </c>
      <c r="BM503" s="190" t="s">
        <v>1083</v>
      </c>
    </row>
    <row r="504" spans="1:65" s="13" customFormat="1">
      <c r="B504" s="199"/>
      <c r="C504" s="200"/>
      <c r="D504" s="197" t="s">
        <v>212</v>
      </c>
      <c r="E504" s="200"/>
      <c r="F504" s="202" t="s">
        <v>1029</v>
      </c>
      <c r="G504" s="200"/>
      <c r="H504" s="203">
        <v>14.14</v>
      </c>
      <c r="I504" s="204"/>
      <c r="J504" s="200"/>
      <c r="K504" s="200"/>
      <c r="L504" s="205"/>
      <c r="M504" s="206"/>
      <c r="N504" s="207"/>
      <c r="O504" s="207"/>
      <c r="P504" s="207"/>
      <c r="Q504" s="207"/>
      <c r="R504" s="207"/>
      <c r="S504" s="207"/>
      <c r="T504" s="208"/>
      <c r="AT504" s="209" t="s">
        <v>212</v>
      </c>
      <c r="AU504" s="209" t="s">
        <v>85</v>
      </c>
      <c r="AV504" s="13" t="s">
        <v>85</v>
      </c>
      <c r="AW504" s="13" t="s">
        <v>4</v>
      </c>
      <c r="AX504" s="13" t="s">
        <v>83</v>
      </c>
      <c r="AY504" s="209" t="s">
        <v>160</v>
      </c>
    </row>
    <row r="505" spans="1:65" s="2" customFormat="1" ht="16.5" customHeight="1">
      <c r="A505" s="35"/>
      <c r="B505" s="36"/>
      <c r="C505" s="179" t="s">
        <v>1084</v>
      </c>
      <c r="D505" s="179" t="s">
        <v>163</v>
      </c>
      <c r="E505" s="180" t="s">
        <v>1085</v>
      </c>
      <c r="F505" s="181" t="s">
        <v>1086</v>
      </c>
      <c r="G505" s="182" t="s">
        <v>166</v>
      </c>
      <c r="H505" s="183">
        <v>4</v>
      </c>
      <c r="I505" s="184"/>
      <c r="J505" s="185">
        <f>ROUND(I505*H505,2)</f>
        <v>0</v>
      </c>
      <c r="K505" s="181" t="s">
        <v>167</v>
      </c>
      <c r="L505" s="40"/>
      <c r="M505" s="186" t="s">
        <v>19</v>
      </c>
      <c r="N505" s="187" t="s">
        <v>46</v>
      </c>
      <c r="O505" s="65"/>
      <c r="P505" s="188">
        <f>O505*H505</f>
        <v>0</v>
      </c>
      <c r="Q505" s="188">
        <v>1.6000000000000001E-4</v>
      </c>
      <c r="R505" s="188">
        <f>Q505*H505</f>
        <v>6.4000000000000005E-4</v>
      </c>
      <c r="S505" s="188">
        <v>0</v>
      </c>
      <c r="T505" s="189">
        <f>S505*H505</f>
        <v>0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190" t="s">
        <v>183</v>
      </c>
      <c r="AT505" s="190" t="s">
        <v>163</v>
      </c>
      <c r="AU505" s="190" t="s">
        <v>85</v>
      </c>
      <c r="AY505" s="18" t="s">
        <v>160</v>
      </c>
      <c r="BE505" s="191">
        <f>IF(N505="základní",J505,0)</f>
        <v>0</v>
      </c>
      <c r="BF505" s="191">
        <f>IF(N505="snížená",J505,0)</f>
        <v>0</v>
      </c>
      <c r="BG505" s="191">
        <f>IF(N505="zákl. přenesená",J505,0)</f>
        <v>0</v>
      </c>
      <c r="BH505" s="191">
        <f>IF(N505="sníž. přenesená",J505,0)</f>
        <v>0</v>
      </c>
      <c r="BI505" s="191">
        <f>IF(N505="nulová",J505,0)</f>
        <v>0</v>
      </c>
      <c r="BJ505" s="18" t="s">
        <v>83</v>
      </c>
      <c r="BK505" s="191">
        <f>ROUND(I505*H505,2)</f>
        <v>0</v>
      </c>
      <c r="BL505" s="18" t="s">
        <v>183</v>
      </c>
      <c r="BM505" s="190" t="s">
        <v>1087</v>
      </c>
    </row>
    <row r="506" spans="1:65" s="2" customFormat="1">
      <c r="A506" s="35"/>
      <c r="B506" s="36"/>
      <c r="C506" s="37"/>
      <c r="D506" s="192" t="s">
        <v>170</v>
      </c>
      <c r="E506" s="37"/>
      <c r="F506" s="193" t="s">
        <v>1088</v>
      </c>
      <c r="G506" s="37"/>
      <c r="H506" s="37"/>
      <c r="I506" s="194"/>
      <c r="J506" s="37"/>
      <c r="K506" s="37"/>
      <c r="L506" s="40"/>
      <c r="M506" s="195"/>
      <c r="N506" s="196"/>
      <c r="O506" s="65"/>
      <c r="P506" s="65"/>
      <c r="Q506" s="65"/>
      <c r="R506" s="65"/>
      <c r="S506" s="65"/>
      <c r="T506" s="66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T506" s="18" t="s">
        <v>170</v>
      </c>
      <c r="AU506" s="18" t="s">
        <v>85</v>
      </c>
    </row>
    <row r="507" spans="1:65" s="2" customFormat="1" ht="16.5" customHeight="1">
      <c r="A507" s="35"/>
      <c r="B507" s="36"/>
      <c r="C507" s="179" t="s">
        <v>1089</v>
      </c>
      <c r="D507" s="179" t="s">
        <v>163</v>
      </c>
      <c r="E507" s="180" t="s">
        <v>1090</v>
      </c>
      <c r="F507" s="181" t="s">
        <v>1091</v>
      </c>
      <c r="G507" s="182" t="s">
        <v>289</v>
      </c>
      <c r="H507" s="183">
        <v>699.7</v>
      </c>
      <c r="I507" s="184"/>
      <c r="J507" s="185">
        <f>ROUND(I507*H507,2)</f>
        <v>0</v>
      </c>
      <c r="K507" s="181" t="s">
        <v>167</v>
      </c>
      <c r="L507" s="40"/>
      <c r="M507" s="186" t="s">
        <v>19</v>
      </c>
      <c r="N507" s="187" t="s">
        <v>46</v>
      </c>
      <c r="O507" s="65"/>
      <c r="P507" s="188">
        <f>O507*H507</f>
        <v>0</v>
      </c>
      <c r="Q507" s="188">
        <v>9.0000000000000006E-5</v>
      </c>
      <c r="R507" s="188">
        <f>Q507*H507</f>
        <v>6.2973000000000001E-2</v>
      </c>
      <c r="S507" s="188">
        <v>0</v>
      </c>
      <c r="T507" s="189">
        <f>S507*H507</f>
        <v>0</v>
      </c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R507" s="190" t="s">
        <v>183</v>
      </c>
      <c r="AT507" s="190" t="s">
        <v>163</v>
      </c>
      <c r="AU507" s="190" t="s">
        <v>85</v>
      </c>
      <c r="AY507" s="18" t="s">
        <v>160</v>
      </c>
      <c r="BE507" s="191">
        <f>IF(N507="základní",J507,0)</f>
        <v>0</v>
      </c>
      <c r="BF507" s="191">
        <f>IF(N507="snížená",J507,0)</f>
        <v>0</v>
      </c>
      <c r="BG507" s="191">
        <f>IF(N507="zákl. přenesená",J507,0)</f>
        <v>0</v>
      </c>
      <c r="BH507" s="191">
        <f>IF(N507="sníž. přenesená",J507,0)</f>
        <v>0</v>
      </c>
      <c r="BI507" s="191">
        <f>IF(N507="nulová",J507,0)</f>
        <v>0</v>
      </c>
      <c r="BJ507" s="18" t="s">
        <v>83</v>
      </c>
      <c r="BK507" s="191">
        <f>ROUND(I507*H507,2)</f>
        <v>0</v>
      </c>
      <c r="BL507" s="18" t="s">
        <v>183</v>
      </c>
      <c r="BM507" s="190" t="s">
        <v>1092</v>
      </c>
    </row>
    <row r="508" spans="1:65" s="2" customFormat="1">
      <c r="A508" s="35"/>
      <c r="B508" s="36"/>
      <c r="C508" s="37"/>
      <c r="D508" s="192" t="s">
        <v>170</v>
      </c>
      <c r="E508" s="37"/>
      <c r="F508" s="193" t="s">
        <v>1093</v>
      </c>
      <c r="G508" s="37"/>
      <c r="H508" s="37"/>
      <c r="I508" s="194"/>
      <c r="J508" s="37"/>
      <c r="K508" s="37"/>
      <c r="L508" s="40"/>
      <c r="M508" s="195"/>
      <c r="N508" s="196"/>
      <c r="O508" s="65"/>
      <c r="P508" s="65"/>
      <c r="Q508" s="65"/>
      <c r="R508" s="65"/>
      <c r="S508" s="65"/>
      <c r="T508" s="66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T508" s="18" t="s">
        <v>170</v>
      </c>
      <c r="AU508" s="18" t="s">
        <v>85</v>
      </c>
    </row>
    <row r="509" spans="1:65" s="13" customFormat="1">
      <c r="B509" s="199"/>
      <c r="C509" s="200"/>
      <c r="D509" s="197" t="s">
        <v>212</v>
      </c>
      <c r="E509" s="201" t="s">
        <v>19</v>
      </c>
      <c r="F509" s="202" t="s">
        <v>1094</v>
      </c>
      <c r="G509" s="200"/>
      <c r="H509" s="203">
        <v>699.7</v>
      </c>
      <c r="I509" s="204"/>
      <c r="J509" s="200"/>
      <c r="K509" s="200"/>
      <c r="L509" s="205"/>
      <c r="M509" s="206"/>
      <c r="N509" s="207"/>
      <c r="O509" s="207"/>
      <c r="P509" s="207"/>
      <c r="Q509" s="207"/>
      <c r="R509" s="207"/>
      <c r="S509" s="207"/>
      <c r="T509" s="208"/>
      <c r="AT509" s="209" t="s">
        <v>212</v>
      </c>
      <c r="AU509" s="209" t="s">
        <v>85</v>
      </c>
      <c r="AV509" s="13" t="s">
        <v>85</v>
      </c>
      <c r="AW509" s="13" t="s">
        <v>36</v>
      </c>
      <c r="AX509" s="13" t="s">
        <v>83</v>
      </c>
      <c r="AY509" s="209" t="s">
        <v>160</v>
      </c>
    </row>
    <row r="510" spans="1:65" s="2" customFormat="1" ht="24.2" customHeight="1">
      <c r="A510" s="35"/>
      <c r="B510" s="36"/>
      <c r="C510" s="179" t="s">
        <v>1095</v>
      </c>
      <c r="D510" s="179" t="s">
        <v>163</v>
      </c>
      <c r="E510" s="180" t="s">
        <v>1096</v>
      </c>
      <c r="F510" s="181" t="s">
        <v>1097</v>
      </c>
      <c r="G510" s="182" t="s">
        <v>339</v>
      </c>
      <c r="H510" s="183">
        <v>11.311</v>
      </c>
      <c r="I510" s="184"/>
      <c r="J510" s="185">
        <f>ROUND(I510*H510,2)</f>
        <v>0</v>
      </c>
      <c r="K510" s="181" t="s">
        <v>167</v>
      </c>
      <c r="L510" s="40"/>
      <c r="M510" s="186" t="s">
        <v>19</v>
      </c>
      <c r="N510" s="187" t="s">
        <v>46</v>
      </c>
      <c r="O510" s="65"/>
      <c r="P510" s="188">
        <f>O510*H510</f>
        <v>0</v>
      </c>
      <c r="Q510" s="188">
        <v>1.5298499999999999</v>
      </c>
      <c r="R510" s="188">
        <f>Q510*H510</f>
        <v>17.304133350000001</v>
      </c>
      <c r="S510" s="188">
        <v>0</v>
      </c>
      <c r="T510" s="189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190" t="s">
        <v>183</v>
      </c>
      <c r="AT510" s="190" t="s">
        <v>163</v>
      </c>
      <c r="AU510" s="190" t="s">
        <v>85</v>
      </c>
      <c r="AY510" s="18" t="s">
        <v>160</v>
      </c>
      <c r="BE510" s="191">
        <f>IF(N510="základní",J510,0)</f>
        <v>0</v>
      </c>
      <c r="BF510" s="191">
        <f>IF(N510="snížená",J510,0)</f>
        <v>0</v>
      </c>
      <c r="BG510" s="191">
        <f>IF(N510="zákl. přenesená",J510,0)</f>
        <v>0</v>
      </c>
      <c r="BH510" s="191">
        <f>IF(N510="sníž. přenesená",J510,0)</f>
        <v>0</v>
      </c>
      <c r="BI510" s="191">
        <f>IF(N510="nulová",J510,0)</f>
        <v>0</v>
      </c>
      <c r="BJ510" s="18" t="s">
        <v>83</v>
      </c>
      <c r="BK510" s="191">
        <f>ROUND(I510*H510,2)</f>
        <v>0</v>
      </c>
      <c r="BL510" s="18" t="s">
        <v>183</v>
      </c>
      <c r="BM510" s="190" t="s">
        <v>1098</v>
      </c>
    </row>
    <row r="511" spans="1:65" s="2" customFormat="1">
      <c r="A511" s="35"/>
      <c r="B511" s="36"/>
      <c r="C511" s="37"/>
      <c r="D511" s="192" t="s">
        <v>170</v>
      </c>
      <c r="E511" s="37"/>
      <c r="F511" s="193" t="s">
        <v>1099</v>
      </c>
      <c r="G511" s="37"/>
      <c r="H511" s="37"/>
      <c r="I511" s="194"/>
      <c r="J511" s="37"/>
      <c r="K511" s="37"/>
      <c r="L511" s="40"/>
      <c r="M511" s="195"/>
      <c r="N511" s="196"/>
      <c r="O511" s="65"/>
      <c r="P511" s="65"/>
      <c r="Q511" s="65"/>
      <c r="R511" s="65"/>
      <c r="S511" s="65"/>
      <c r="T511" s="66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T511" s="18" t="s">
        <v>170</v>
      </c>
      <c r="AU511" s="18" t="s">
        <v>85</v>
      </c>
    </row>
    <row r="512" spans="1:65" s="13" customFormat="1">
      <c r="B512" s="199"/>
      <c r="C512" s="200"/>
      <c r="D512" s="197" t="s">
        <v>212</v>
      </c>
      <c r="E512" s="201" t="s">
        <v>19</v>
      </c>
      <c r="F512" s="202" t="s">
        <v>1100</v>
      </c>
      <c r="G512" s="200"/>
      <c r="H512" s="203">
        <v>1.371</v>
      </c>
      <c r="I512" s="204"/>
      <c r="J512" s="200"/>
      <c r="K512" s="200"/>
      <c r="L512" s="205"/>
      <c r="M512" s="206"/>
      <c r="N512" s="207"/>
      <c r="O512" s="207"/>
      <c r="P512" s="207"/>
      <c r="Q512" s="207"/>
      <c r="R512" s="207"/>
      <c r="S512" s="207"/>
      <c r="T512" s="208"/>
      <c r="AT512" s="209" t="s">
        <v>212</v>
      </c>
      <c r="AU512" s="209" t="s">
        <v>85</v>
      </c>
      <c r="AV512" s="13" t="s">
        <v>85</v>
      </c>
      <c r="AW512" s="13" t="s">
        <v>36</v>
      </c>
      <c r="AX512" s="13" t="s">
        <v>75</v>
      </c>
      <c r="AY512" s="209" t="s">
        <v>160</v>
      </c>
    </row>
    <row r="513" spans="1:65" s="13" customFormat="1">
      <c r="B513" s="199"/>
      <c r="C513" s="200"/>
      <c r="D513" s="197" t="s">
        <v>212</v>
      </c>
      <c r="E513" s="201" t="s">
        <v>19</v>
      </c>
      <c r="F513" s="202" t="s">
        <v>1101</v>
      </c>
      <c r="G513" s="200"/>
      <c r="H513" s="203">
        <v>9.94</v>
      </c>
      <c r="I513" s="204"/>
      <c r="J513" s="200"/>
      <c r="K513" s="200"/>
      <c r="L513" s="205"/>
      <c r="M513" s="206"/>
      <c r="N513" s="207"/>
      <c r="O513" s="207"/>
      <c r="P513" s="207"/>
      <c r="Q513" s="207"/>
      <c r="R513" s="207"/>
      <c r="S513" s="207"/>
      <c r="T513" s="208"/>
      <c r="AT513" s="209" t="s">
        <v>212</v>
      </c>
      <c r="AU513" s="209" t="s">
        <v>85</v>
      </c>
      <c r="AV513" s="13" t="s">
        <v>85</v>
      </c>
      <c r="AW513" s="13" t="s">
        <v>36</v>
      </c>
      <c r="AX513" s="13" t="s">
        <v>75</v>
      </c>
      <c r="AY513" s="209" t="s">
        <v>160</v>
      </c>
    </row>
    <row r="514" spans="1:65" s="14" customFormat="1">
      <c r="B514" s="214"/>
      <c r="C514" s="215"/>
      <c r="D514" s="197" t="s">
        <v>212</v>
      </c>
      <c r="E514" s="216" t="s">
        <v>19</v>
      </c>
      <c r="F514" s="217" t="s">
        <v>282</v>
      </c>
      <c r="G514" s="215"/>
      <c r="H514" s="218">
        <v>11.311</v>
      </c>
      <c r="I514" s="219"/>
      <c r="J514" s="215"/>
      <c r="K514" s="215"/>
      <c r="L514" s="220"/>
      <c r="M514" s="221"/>
      <c r="N514" s="222"/>
      <c r="O514" s="222"/>
      <c r="P514" s="222"/>
      <c r="Q514" s="222"/>
      <c r="R514" s="222"/>
      <c r="S514" s="222"/>
      <c r="T514" s="223"/>
      <c r="AT514" s="224" t="s">
        <v>212</v>
      </c>
      <c r="AU514" s="224" t="s">
        <v>85</v>
      </c>
      <c r="AV514" s="14" t="s">
        <v>183</v>
      </c>
      <c r="AW514" s="14" t="s">
        <v>36</v>
      </c>
      <c r="AX514" s="14" t="s">
        <v>83</v>
      </c>
      <c r="AY514" s="224" t="s">
        <v>160</v>
      </c>
    </row>
    <row r="515" spans="1:65" s="12" customFormat="1" ht="22.9" customHeight="1">
      <c r="B515" s="163"/>
      <c r="C515" s="164"/>
      <c r="D515" s="165" t="s">
        <v>74</v>
      </c>
      <c r="E515" s="177" t="s">
        <v>214</v>
      </c>
      <c r="F515" s="177" t="s">
        <v>1102</v>
      </c>
      <c r="G515" s="164"/>
      <c r="H515" s="164"/>
      <c r="I515" s="167"/>
      <c r="J515" s="178">
        <f>BK515</f>
        <v>0</v>
      </c>
      <c r="K515" s="164"/>
      <c r="L515" s="169"/>
      <c r="M515" s="170"/>
      <c r="N515" s="171"/>
      <c r="O515" s="171"/>
      <c r="P515" s="172">
        <f>SUM(P516:P537)</f>
        <v>0</v>
      </c>
      <c r="Q515" s="171"/>
      <c r="R515" s="172">
        <f>SUM(R516:R537)</f>
        <v>16.532019999999999</v>
      </c>
      <c r="S515" s="171"/>
      <c r="T515" s="173">
        <f>SUM(T516:T537)</f>
        <v>0</v>
      </c>
      <c r="AR515" s="174" t="s">
        <v>83</v>
      </c>
      <c r="AT515" s="175" t="s">
        <v>74</v>
      </c>
      <c r="AU515" s="175" t="s">
        <v>83</v>
      </c>
      <c r="AY515" s="174" t="s">
        <v>160</v>
      </c>
      <c r="BK515" s="176">
        <f>SUM(BK516:BK537)</f>
        <v>0</v>
      </c>
    </row>
    <row r="516" spans="1:65" s="2" customFormat="1" ht="37.9" customHeight="1">
      <c r="A516" s="35"/>
      <c r="B516" s="36"/>
      <c r="C516" s="179" t="s">
        <v>1103</v>
      </c>
      <c r="D516" s="179" t="s">
        <v>163</v>
      </c>
      <c r="E516" s="180" t="s">
        <v>1104</v>
      </c>
      <c r="F516" s="181" t="s">
        <v>1105</v>
      </c>
      <c r="G516" s="182" t="s">
        <v>289</v>
      </c>
      <c r="H516" s="183">
        <v>4</v>
      </c>
      <c r="I516" s="184"/>
      <c r="J516" s="185">
        <f>ROUND(I516*H516,2)</f>
        <v>0</v>
      </c>
      <c r="K516" s="181" t="s">
        <v>167</v>
      </c>
      <c r="L516" s="40"/>
      <c r="M516" s="186" t="s">
        <v>19</v>
      </c>
      <c r="N516" s="187" t="s">
        <v>46</v>
      </c>
      <c r="O516" s="65"/>
      <c r="P516" s="188">
        <f>O516*H516</f>
        <v>0</v>
      </c>
      <c r="Q516" s="188">
        <v>0.10988000000000001</v>
      </c>
      <c r="R516" s="188">
        <f>Q516*H516</f>
        <v>0.43952000000000002</v>
      </c>
      <c r="S516" s="188">
        <v>0</v>
      </c>
      <c r="T516" s="189">
        <f>S516*H516</f>
        <v>0</v>
      </c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R516" s="190" t="s">
        <v>183</v>
      </c>
      <c r="AT516" s="190" t="s">
        <v>163</v>
      </c>
      <c r="AU516" s="190" t="s">
        <v>85</v>
      </c>
      <c r="AY516" s="18" t="s">
        <v>160</v>
      </c>
      <c r="BE516" s="191">
        <f>IF(N516="základní",J516,0)</f>
        <v>0</v>
      </c>
      <c r="BF516" s="191">
        <f>IF(N516="snížená",J516,0)</f>
        <v>0</v>
      </c>
      <c r="BG516" s="191">
        <f>IF(N516="zákl. přenesená",J516,0)</f>
        <v>0</v>
      </c>
      <c r="BH516" s="191">
        <f>IF(N516="sníž. přenesená",J516,0)</f>
        <v>0</v>
      </c>
      <c r="BI516" s="191">
        <f>IF(N516="nulová",J516,0)</f>
        <v>0</v>
      </c>
      <c r="BJ516" s="18" t="s">
        <v>83</v>
      </c>
      <c r="BK516" s="191">
        <f>ROUND(I516*H516,2)</f>
        <v>0</v>
      </c>
      <c r="BL516" s="18" t="s">
        <v>183</v>
      </c>
      <c r="BM516" s="190" t="s">
        <v>1106</v>
      </c>
    </row>
    <row r="517" spans="1:65" s="2" customFormat="1">
      <c r="A517" s="35"/>
      <c r="B517" s="36"/>
      <c r="C517" s="37"/>
      <c r="D517" s="192" t="s">
        <v>170</v>
      </c>
      <c r="E517" s="37"/>
      <c r="F517" s="193" t="s">
        <v>1107</v>
      </c>
      <c r="G517" s="37"/>
      <c r="H517" s="37"/>
      <c r="I517" s="194"/>
      <c r="J517" s="37"/>
      <c r="K517" s="37"/>
      <c r="L517" s="40"/>
      <c r="M517" s="195"/>
      <c r="N517" s="196"/>
      <c r="O517" s="65"/>
      <c r="P517" s="65"/>
      <c r="Q517" s="65"/>
      <c r="R517" s="65"/>
      <c r="S517" s="65"/>
      <c r="T517" s="66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T517" s="18" t="s">
        <v>170</v>
      </c>
      <c r="AU517" s="18" t="s">
        <v>85</v>
      </c>
    </row>
    <row r="518" spans="1:65" s="2" customFormat="1" ht="24.2" customHeight="1">
      <c r="A518" s="35"/>
      <c r="B518" s="36"/>
      <c r="C518" s="179" t="s">
        <v>1108</v>
      </c>
      <c r="D518" s="179" t="s">
        <v>163</v>
      </c>
      <c r="E518" s="180" t="s">
        <v>1109</v>
      </c>
      <c r="F518" s="181" t="s">
        <v>1110</v>
      </c>
      <c r="G518" s="182" t="s">
        <v>289</v>
      </c>
      <c r="H518" s="183">
        <v>33</v>
      </c>
      <c r="I518" s="184"/>
      <c r="J518" s="185">
        <f>ROUND(I518*H518,2)</f>
        <v>0</v>
      </c>
      <c r="K518" s="181" t="s">
        <v>167</v>
      </c>
      <c r="L518" s="40"/>
      <c r="M518" s="186" t="s">
        <v>19</v>
      </c>
      <c r="N518" s="187" t="s">
        <v>46</v>
      </c>
      <c r="O518" s="65"/>
      <c r="P518" s="188">
        <f>O518*H518</f>
        <v>0</v>
      </c>
      <c r="Q518" s="188">
        <v>0.16850000000000001</v>
      </c>
      <c r="R518" s="188">
        <f>Q518*H518</f>
        <v>5.5605000000000002</v>
      </c>
      <c r="S518" s="188">
        <v>0</v>
      </c>
      <c r="T518" s="189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190" t="s">
        <v>183</v>
      </c>
      <c r="AT518" s="190" t="s">
        <v>163</v>
      </c>
      <c r="AU518" s="190" t="s">
        <v>85</v>
      </c>
      <c r="AY518" s="18" t="s">
        <v>160</v>
      </c>
      <c r="BE518" s="191">
        <f>IF(N518="základní",J518,0)</f>
        <v>0</v>
      </c>
      <c r="BF518" s="191">
        <f>IF(N518="snížená",J518,0)</f>
        <v>0</v>
      </c>
      <c r="BG518" s="191">
        <f>IF(N518="zákl. přenesená",J518,0)</f>
        <v>0</v>
      </c>
      <c r="BH518" s="191">
        <f>IF(N518="sníž. přenesená",J518,0)</f>
        <v>0</v>
      </c>
      <c r="BI518" s="191">
        <f>IF(N518="nulová",J518,0)</f>
        <v>0</v>
      </c>
      <c r="BJ518" s="18" t="s">
        <v>83</v>
      </c>
      <c r="BK518" s="191">
        <f>ROUND(I518*H518,2)</f>
        <v>0</v>
      </c>
      <c r="BL518" s="18" t="s">
        <v>183</v>
      </c>
      <c r="BM518" s="190" t="s">
        <v>1111</v>
      </c>
    </row>
    <row r="519" spans="1:65" s="2" customFormat="1">
      <c r="A519" s="35"/>
      <c r="B519" s="36"/>
      <c r="C519" s="37"/>
      <c r="D519" s="192" t="s">
        <v>170</v>
      </c>
      <c r="E519" s="37"/>
      <c r="F519" s="193" t="s">
        <v>1112</v>
      </c>
      <c r="G519" s="37"/>
      <c r="H519" s="37"/>
      <c r="I519" s="194"/>
      <c r="J519" s="37"/>
      <c r="K519" s="37"/>
      <c r="L519" s="40"/>
      <c r="M519" s="195"/>
      <c r="N519" s="196"/>
      <c r="O519" s="65"/>
      <c r="P519" s="65"/>
      <c r="Q519" s="65"/>
      <c r="R519" s="65"/>
      <c r="S519" s="65"/>
      <c r="T519" s="66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T519" s="18" t="s">
        <v>170</v>
      </c>
      <c r="AU519" s="18" t="s">
        <v>85</v>
      </c>
    </row>
    <row r="520" spans="1:65" s="2" customFormat="1" ht="16.5" customHeight="1">
      <c r="A520" s="35"/>
      <c r="B520" s="36"/>
      <c r="C520" s="225" t="s">
        <v>1113</v>
      </c>
      <c r="D520" s="225" t="s">
        <v>495</v>
      </c>
      <c r="E520" s="226" t="s">
        <v>1114</v>
      </c>
      <c r="F520" s="227" t="s">
        <v>1115</v>
      </c>
      <c r="G520" s="228" t="s">
        <v>289</v>
      </c>
      <c r="H520" s="229">
        <v>16.664999999999999</v>
      </c>
      <c r="I520" s="230"/>
      <c r="J520" s="231">
        <f>ROUND(I520*H520,2)</f>
        <v>0</v>
      </c>
      <c r="K520" s="227" t="s">
        <v>167</v>
      </c>
      <c r="L520" s="232"/>
      <c r="M520" s="233" t="s">
        <v>19</v>
      </c>
      <c r="N520" s="234" t="s">
        <v>46</v>
      </c>
      <c r="O520" s="65"/>
      <c r="P520" s="188">
        <f>O520*H520</f>
        <v>0</v>
      </c>
      <c r="Q520" s="188">
        <v>0.08</v>
      </c>
      <c r="R520" s="188">
        <f>Q520*H520</f>
        <v>1.3331999999999999</v>
      </c>
      <c r="S520" s="188">
        <v>0</v>
      </c>
      <c r="T520" s="189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190" t="s">
        <v>206</v>
      </c>
      <c r="AT520" s="190" t="s">
        <v>495</v>
      </c>
      <c r="AU520" s="190" t="s">
        <v>85</v>
      </c>
      <c r="AY520" s="18" t="s">
        <v>160</v>
      </c>
      <c r="BE520" s="191">
        <f>IF(N520="základní",J520,0)</f>
        <v>0</v>
      </c>
      <c r="BF520" s="191">
        <f>IF(N520="snížená",J520,0)</f>
        <v>0</v>
      </c>
      <c r="BG520" s="191">
        <f>IF(N520="zákl. přenesená",J520,0)</f>
        <v>0</v>
      </c>
      <c r="BH520" s="191">
        <f>IF(N520="sníž. přenesená",J520,0)</f>
        <v>0</v>
      </c>
      <c r="BI520" s="191">
        <f>IF(N520="nulová",J520,0)</f>
        <v>0</v>
      </c>
      <c r="BJ520" s="18" t="s">
        <v>83</v>
      </c>
      <c r="BK520" s="191">
        <f>ROUND(I520*H520,2)</f>
        <v>0</v>
      </c>
      <c r="BL520" s="18" t="s">
        <v>183</v>
      </c>
      <c r="BM520" s="190" t="s">
        <v>1116</v>
      </c>
    </row>
    <row r="521" spans="1:65" s="13" customFormat="1">
      <c r="B521" s="199"/>
      <c r="C521" s="200"/>
      <c r="D521" s="197" t="s">
        <v>212</v>
      </c>
      <c r="E521" s="200"/>
      <c r="F521" s="202" t="s">
        <v>1117</v>
      </c>
      <c r="G521" s="200"/>
      <c r="H521" s="203">
        <v>16.664999999999999</v>
      </c>
      <c r="I521" s="204"/>
      <c r="J521" s="200"/>
      <c r="K521" s="200"/>
      <c r="L521" s="205"/>
      <c r="M521" s="206"/>
      <c r="N521" s="207"/>
      <c r="O521" s="207"/>
      <c r="P521" s="207"/>
      <c r="Q521" s="207"/>
      <c r="R521" s="207"/>
      <c r="S521" s="207"/>
      <c r="T521" s="208"/>
      <c r="AT521" s="209" t="s">
        <v>212</v>
      </c>
      <c r="AU521" s="209" t="s">
        <v>85</v>
      </c>
      <c r="AV521" s="13" t="s">
        <v>85</v>
      </c>
      <c r="AW521" s="13" t="s">
        <v>4</v>
      </c>
      <c r="AX521" s="13" t="s">
        <v>83</v>
      </c>
      <c r="AY521" s="209" t="s">
        <v>160</v>
      </c>
    </row>
    <row r="522" spans="1:65" s="2" customFormat="1" ht="24.2" customHeight="1">
      <c r="A522" s="35"/>
      <c r="B522" s="36"/>
      <c r="C522" s="179" t="s">
        <v>1118</v>
      </c>
      <c r="D522" s="179" t="s">
        <v>163</v>
      </c>
      <c r="E522" s="180" t="s">
        <v>1119</v>
      </c>
      <c r="F522" s="181" t="s">
        <v>1120</v>
      </c>
      <c r="G522" s="182" t="s">
        <v>289</v>
      </c>
      <c r="H522" s="183">
        <v>58</v>
      </c>
      <c r="I522" s="184"/>
      <c r="J522" s="185">
        <f>ROUND(I522*H522,2)</f>
        <v>0</v>
      </c>
      <c r="K522" s="181" t="s">
        <v>167</v>
      </c>
      <c r="L522" s="40"/>
      <c r="M522" s="186" t="s">
        <v>19</v>
      </c>
      <c r="N522" s="187" t="s">
        <v>46</v>
      </c>
      <c r="O522" s="65"/>
      <c r="P522" s="188">
        <f>O522*H522</f>
        <v>0</v>
      </c>
      <c r="Q522" s="188">
        <v>0.14041999999999999</v>
      </c>
      <c r="R522" s="188">
        <f>Q522*H522</f>
        <v>8.1443599999999989</v>
      </c>
      <c r="S522" s="188">
        <v>0</v>
      </c>
      <c r="T522" s="189">
        <f>S522*H522</f>
        <v>0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190" t="s">
        <v>183</v>
      </c>
      <c r="AT522" s="190" t="s">
        <v>163</v>
      </c>
      <c r="AU522" s="190" t="s">
        <v>85</v>
      </c>
      <c r="AY522" s="18" t="s">
        <v>160</v>
      </c>
      <c r="BE522" s="191">
        <f>IF(N522="základní",J522,0)</f>
        <v>0</v>
      </c>
      <c r="BF522" s="191">
        <f>IF(N522="snížená",J522,0)</f>
        <v>0</v>
      </c>
      <c r="BG522" s="191">
        <f>IF(N522="zákl. přenesená",J522,0)</f>
        <v>0</v>
      </c>
      <c r="BH522" s="191">
        <f>IF(N522="sníž. přenesená",J522,0)</f>
        <v>0</v>
      </c>
      <c r="BI522" s="191">
        <f>IF(N522="nulová",J522,0)</f>
        <v>0</v>
      </c>
      <c r="BJ522" s="18" t="s">
        <v>83</v>
      </c>
      <c r="BK522" s="191">
        <f>ROUND(I522*H522,2)</f>
        <v>0</v>
      </c>
      <c r="BL522" s="18" t="s">
        <v>183</v>
      </c>
      <c r="BM522" s="190" t="s">
        <v>1121</v>
      </c>
    </row>
    <row r="523" spans="1:65" s="2" customFormat="1">
      <c r="A523" s="35"/>
      <c r="B523" s="36"/>
      <c r="C523" s="37"/>
      <c r="D523" s="192" t="s">
        <v>170</v>
      </c>
      <c r="E523" s="37"/>
      <c r="F523" s="193" t="s">
        <v>1122</v>
      </c>
      <c r="G523" s="37"/>
      <c r="H523" s="37"/>
      <c r="I523" s="194"/>
      <c r="J523" s="37"/>
      <c r="K523" s="37"/>
      <c r="L523" s="40"/>
      <c r="M523" s="195"/>
      <c r="N523" s="196"/>
      <c r="O523" s="65"/>
      <c r="P523" s="65"/>
      <c r="Q523" s="65"/>
      <c r="R523" s="65"/>
      <c r="S523" s="65"/>
      <c r="T523" s="66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T523" s="18" t="s">
        <v>170</v>
      </c>
      <c r="AU523" s="18" t="s">
        <v>85</v>
      </c>
    </row>
    <row r="524" spans="1:65" s="2" customFormat="1" ht="16.5" customHeight="1">
      <c r="A524" s="35"/>
      <c r="B524" s="36"/>
      <c r="C524" s="225" t="s">
        <v>1123</v>
      </c>
      <c r="D524" s="225" t="s">
        <v>495</v>
      </c>
      <c r="E524" s="226" t="s">
        <v>1124</v>
      </c>
      <c r="F524" s="227" t="s">
        <v>1125</v>
      </c>
      <c r="G524" s="228" t="s">
        <v>289</v>
      </c>
      <c r="H524" s="229">
        <v>29.29</v>
      </c>
      <c r="I524" s="230"/>
      <c r="J524" s="231">
        <f>ROUND(I524*H524,2)</f>
        <v>0</v>
      </c>
      <c r="K524" s="227" t="s">
        <v>167</v>
      </c>
      <c r="L524" s="232"/>
      <c r="M524" s="233" t="s">
        <v>19</v>
      </c>
      <c r="N524" s="234" t="s">
        <v>46</v>
      </c>
      <c r="O524" s="65"/>
      <c r="P524" s="188">
        <f>O524*H524</f>
        <v>0</v>
      </c>
      <c r="Q524" s="188">
        <v>3.5999999999999997E-2</v>
      </c>
      <c r="R524" s="188">
        <f>Q524*H524</f>
        <v>1.0544399999999998</v>
      </c>
      <c r="S524" s="188">
        <v>0</v>
      </c>
      <c r="T524" s="189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190" t="s">
        <v>206</v>
      </c>
      <c r="AT524" s="190" t="s">
        <v>495</v>
      </c>
      <c r="AU524" s="190" t="s">
        <v>85</v>
      </c>
      <c r="AY524" s="18" t="s">
        <v>160</v>
      </c>
      <c r="BE524" s="191">
        <f>IF(N524="základní",J524,0)</f>
        <v>0</v>
      </c>
      <c r="BF524" s="191">
        <f>IF(N524="snížená",J524,0)</f>
        <v>0</v>
      </c>
      <c r="BG524" s="191">
        <f>IF(N524="zákl. přenesená",J524,0)</f>
        <v>0</v>
      </c>
      <c r="BH524" s="191">
        <f>IF(N524="sníž. přenesená",J524,0)</f>
        <v>0</v>
      </c>
      <c r="BI524" s="191">
        <f>IF(N524="nulová",J524,0)</f>
        <v>0</v>
      </c>
      <c r="BJ524" s="18" t="s">
        <v>83</v>
      </c>
      <c r="BK524" s="191">
        <f>ROUND(I524*H524,2)</f>
        <v>0</v>
      </c>
      <c r="BL524" s="18" t="s">
        <v>183</v>
      </c>
      <c r="BM524" s="190" t="s">
        <v>1126</v>
      </c>
    </row>
    <row r="525" spans="1:65" s="13" customFormat="1">
      <c r="B525" s="199"/>
      <c r="C525" s="200"/>
      <c r="D525" s="197" t="s">
        <v>212</v>
      </c>
      <c r="E525" s="200"/>
      <c r="F525" s="202" t="s">
        <v>1127</v>
      </c>
      <c r="G525" s="200"/>
      <c r="H525" s="203">
        <v>29.29</v>
      </c>
      <c r="I525" s="204"/>
      <c r="J525" s="200"/>
      <c r="K525" s="200"/>
      <c r="L525" s="205"/>
      <c r="M525" s="206"/>
      <c r="N525" s="207"/>
      <c r="O525" s="207"/>
      <c r="P525" s="207"/>
      <c r="Q525" s="207"/>
      <c r="R525" s="207"/>
      <c r="S525" s="207"/>
      <c r="T525" s="208"/>
      <c r="AT525" s="209" t="s">
        <v>212</v>
      </c>
      <c r="AU525" s="209" t="s">
        <v>85</v>
      </c>
      <c r="AV525" s="13" t="s">
        <v>85</v>
      </c>
      <c r="AW525" s="13" t="s">
        <v>4</v>
      </c>
      <c r="AX525" s="13" t="s">
        <v>83</v>
      </c>
      <c r="AY525" s="209" t="s">
        <v>160</v>
      </c>
    </row>
    <row r="526" spans="1:65" s="2" customFormat="1" ht="16.5" customHeight="1">
      <c r="A526" s="35"/>
      <c r="B526" s="36"/>
      <c r="C526" s="179" t="s">
        <v>1128</v>
      </c>
      <c r="D526" s="179" t="s">
        <v>163</v>
      </c>
      <c r="E526" s="180" t="s">
        <v>1129</v>
      </c>
      <c r="F526" s="181" t="s">
        <v>1130</v>
      </c>
      <c r="G526" s="182" t="s">
        <v>289</v>
      </c>
      <c r="H526" s="183">
        <v>583.70000000000005</v>
      </c>
      <c r="I526" s="184"/>
      <c r="J526" s="185">
        <f>ROUND(I526*H526,2)</f>
        <v>0</v>
      </c>
      <c r="K526" s="181" t="s">
        <v>167</v>
      </c>
      <c r="L526" s="40"/>
      <c r="M526" s="186" t="s">
        <v>19</v>
      </c>
      <c r="N526" s="187" t="s">
        <v>46</v>
      </c>
      <c r="O526" s="65"/>
      <c r="P526" s="188">
        <f>O526*H526</f>
        <v>0</v>
      </c>
      <c r="Q526" s="188">
        <v>0</v>
      </c>
      <c r="R526" s="188">
        <f>Q526*H526</f>
        <v>0</v>
      </c>
      <c r="S526" s="188">
        <v>0</v>
      </c>
      <c r="T526" s="189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190" t="s">
        <v>183</v>
      </c>
      <c r="AT526" s="190" t="s">
        <v>163</v>
      </c>
      <c r="AU526" s="190" t="s">
        <v>85</v>
      </c>
      <c r="AY526" s="18" t="s">
        <v>160</v>
      </c>
      <c r="BE526" s="191">
        <f>IF(N526="základní",J526,0)</f>
        <v>0</v>
      </c>
      <c r="BF526" s="191">
        <f>IF(N526="snížená",J526,0)</f>
        <v>0</v>
      </c>
      <c r="BG526" s="191">
        <f>IF(N526="zákl. přenesená",J526,0)</f>
        <v>0</v>
      </c>
      <c r="BH526" s="191">
        <f>IF(N526="sníž. přenesená",J526,0)</f>
        <v>0</v>
      </c>
      <c r="BI526" s="191">
        <f>IF(N526="nulová",J526,0)</f>
        <v>0</v>
      </c>
      <c r="BJ526" s="18" t="s">
        <v>83</v>
      </c>
      <c r="BK526" s="191">
        <f>ROUND(I526*H526,2)</f>
        <v>0</v>
      </c>
      <c r="BL526" s="18" t="s">
        <v>183</v>
      </c>
      <c r="BM526" s="190" t="s">
        <v>1131</v>
      </c>
    </row>
    <row r="527" spans="1:65" s="2" customFormat="1">
      <c r="A527" s="35"/>
      <c r="B527" s="36"/>
      <c r="C527" s="37"/>
      <c r="D527" s="192" t="s">
        <v>170</v>
      </c>
      <c r="E527" s="37"/>
      <c r="F527" s="193" t="s">
        <v>1132</v>
      </c>
      <c r="G527" s="37"/>
      <c r="H527" s="37"/>
      <c r="I527" s="194"/>
      <c r="J527" s="37"/>
      <c r="K527" s="37"/>
      <c r="L527" s="40"/>
      <c r="M527" s="195"/>
      <c r="N527" s="196"/>
      <c r="O527" s="65"/>
      <c r="P527" s="65"/>
      <c r="Q527" s="65"/>
      <c r="R527" s="65"/>
      <c r="S527" s="65"/>
      <c r="T527" s="66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T527" s="18" t="s">
        <v>170</v>
      </c>
      <c r="AU527" s="18" t="s">
        <v>85</v>
      </c>
    </row>
    <row r="528" spans="1:65" s="13" customFormat="1">
      <c r="B528" s="199"/>
      <c r="C528" s="200"/>
      <c r="D528" s="197" t="s">
        <v>212</v>
      </c>
      <c r="E528" s="201" t="s">
        <v>19</v>
      </c>
      <c r="F528" s="202" t="s">
        <v>1133</v>
      </c>
      <c r="G528" s="200"/>
      <c r="H528" s="203">
        <v>583.70000000000005</v>
      </c>
      <c r="I528" s="204"/>
      <c r="J528" s="200"/>
      <c r="K528" s="200"/>
      <c r="L528" s="205"/>
      <c r="M528" s="206"/>
      <c r="N528" s="207"/>
      <c r="O528" s="207"/>
      <c r="P528" s="207"/>
      <c r="Q528" s="207"/>
      <c r="R528" s="207"/>
      <c r="S528" s="207"/>
      <c r="T528" s="208"/>
      <c r="AT528" s="209" t="s">
        <v>212</v>
      </c>
      <c r="AU528" s="209" t="s">
        <v>85</v>
      </c>
      <c r="AV528" s="13" t="s">
        <v>85</v>
      </c>
      <c r="AW528" s="13" t="s">
        <v>36</v>
      </c>
      <c r="AX528" s="13" t="s">
        <v>83</v>
      </c>
      <c r="AY528" s="209" t="s">
        <v>160</v>
      </c>
    </row>
    <row r="529" spans="1:65" s="2" customFormat="1" ht="37.9" customHeight="1">
      <c r="A529" s="35"/>
      <c r="B529" s="36"/>
      <c r="C529" s="179" t="s">
        <v>1134</v>
      </c>
      <c r="D529" s="179" t="s">
        <v>163</v>
      </c>
      <c r="E529" s="180" t="s">
        <v>1135</v>
      </c>
      <c r="F529" s="181" t="s">
        <v>1136</v>
      </c>
      <c r="G529" s="182" t="s">
        <v>289</v>
      </c>
      <c r="H529" s="183">
        <v>58</v>
      </c>
      <c r="I529" s="184"/>
      <c r="J529" s="185">
        <f>ROUND(I529*H529,2)</f>
        <v>0</v>
      </c>
      <c r="K529" s="181" t="s">
        <v>167</v>
      </c>
      <c r="L529" s="40"/>
      <c r="M529" s="186" t="s">
        <v>19</v>
      </c>
      <c r="N529" s="187" t="s">
        <v>46</v>
      </c>
      <c r="O529" s="65"/>
      <c r="P529" s="188">
        <f>O529*H529</f>
        <v>0</v>
      </c>
      <c r="Q529" s="188">
        <v>0</v>
      </c>
      <c r="R529" s="188">
        <f>Q529*H529</f>
        <v>0</v>
      </c>
      <c r="S529" s="188">
        <v>0</v>
      </c>
      <c r="T529" s="189">
        <f>S529*H529</f>
        <v>0</v>
      </c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R529" s="190" t="s">
        <v>183</v>
      </c>
      <c r="AT529" s="190" t="s">
        <v>163</v>
      </c>
      <c r="AU529" s="190" t="s">
        <v>85</v>
      </c>
      <c r="AY529" s="18" t="s">
        <v>160</v>
      </c>
      <c r="BE529" s="191">
        <f>IF(N529="základní",J529,0)</f>
        <v>0</v>
      </c>
      <c r="BF529" s="191">
        <f>IF(N529="snížená",J529,0)</f>
        <v>0</v>
      </c>
      <c r="BG529" s="191">
        <f>IF(N529="zákl. přenesená",J529,0)</f>
        <v>0</v>
      </c>
      <c r="BH529" s="191">
        <f>IF(N529="sníž. přenesená",J529,0)</f>
        <v>0</v>
      </c>
      <c r="BI529" s="191">
        <f>IF(N529="nulová",J529,0)</f>
        <v>0</v>
      </c>
      <c r="BJ529" s="18" t="s">
        <v>83</v>
      </c>
      <c r="BK529" s="191">
        <f>ROUND(I529*H529,2)</f>
        <v>0</v>
      </c>
      <c r="BL529" s="18" t="s">
        <v>183</v>
      </c>
      <c r="BM529" s="190" t="s">
        <v>1137</v>
      </c>
    </row>
    <row r="530" spans="1:65" s="2" customFormat="1">
      <c r="A530" s="35"/>
      <c r="B530" s="36"/>
      <c r="C530" s="37"/>
      <c r="D530" s="192" t="s">
        <v>170</v>
      </c>
      <c r="E530" s="37"/>
      <c r="F530" s="193" t="s">
        <v>1138</v>
      </c>
      <c r="G530" s="37"/>
      <c r="H530" s="37"/>
      <c r="I530" s="194"/>
      <c r="J530" s="37"/>
      <c r="K530" s="37"/>
      <c r="L530" s="40"/>
      <c r="M530" s="195"/>
      <c r="N530" s="196"/>
      <c r="O530" s="65"/>
      <c r="P530" s="65"/>
      <c r="Q530" s="65"/>
      <c r="R530" s="65"/>
      <c r="S530" s="65"/>
      <c r="T530" s="66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T530" s="18" t="s">
        <v>170</v>
      </c>
      <c r="AU530" s="18" t="s">
        <v>85</v>
      </c>
    </row>
    <row r="531" spans="1:65" s="13" customFormat="1">
      <c r="B531" s="199"/>
      <c r="C531" s="200"/>
      <c r="D531" s="197" t="s">
        <v>212</v>
      </c>
      <c r="E531" s="201" t="s">
        <v>19</v>
      </c>
      <c r="F531" s="202" t="s">
        <v>586</v>
      </c>
      <c r="G531" s="200"/>
      <c r="H531" s="203">
        <v>58</v>
      </c>
      <c r="I531" s="204"/>
      <c r="J531" s="200"/>
      <c r="K531" s="200"/>
      <c r="L531" s="205"/>
      <c r="M531" s="206"/>
      <c r="N531" s="207"/>
      <c r="O531" s="207"/>
      <c r="P531" s="207"/>
      <c r="Q531" s="207"/>
      <c r="R531" s="207"/>
      <c r="S531" s="207"/>
      <c r="T531" s="208"/>
      <c r="AT531" s="209" t="s">
        <v>212</v>
      </c>
      <c r="AU531" s="209" t="s">
        <v>85</v>
      </c>
      <c r="AV531" s="13" t="s">
        <v>85</v>
      </c>
      <c r="AW531" s="13" t="s">
        <v>36</v>
      </c>
      <c r="AX531" s="13" t="s">
        <v>83</v>
      </c>
      <c r="AY531" s="209" t="s">
        <v>160</v>
      </c>
    </row>
    <row r="532" spans="1:65" s="2" customFormat="1" ht="37.9" customHeight="1">
      <c r="A532" s="35"/>
      <c r="B532" s="36"/>
      <c r="C532" s="179" t="s">
        <v>1139</v>
      </c>
      <c r="D532" s="179" t="s">
        <v>163</v>
      </c>
      <c r="E532" s="180" t="s">
        <v>1140</v>
      </c>
      <c r="F532" s="181" t="s">
        <v>1141</v>
      </c>
      <c r="G532" s="182" t="s">
        <v>289</v>
      </c>
      <c r="H532" s="183">
        <v>37</v>
      </c>
      <c r="I532" s="184"/>
      <c r="J532" s="185">
        <f>ROUND(I532*H532,2)</f>
        <v>0</v>
      </c>
      <c r="K532" s="181" t="s">
        <v>167</v>
      </c>
      <c r="L532" s="40"/>
      <c r="M532" s="186" t="s">
        <v>19</v>
      </c>
      <c r="N532" s="187" t="s">
        <v>46</v>
      </c>
      <c r="O532" s="65"/>
      <c r="P532" s="188">
        <f>O532*H532</f>
        <v>0</v>
      </c>
      <c r="Q532" s="188">
        <v>0</v>
      </c>
      <c r="R532" s="188">
        <f>Q532*H532</f>
        <v>0</v>
      </c>
      <c r="S532" s="188">
        <v>0</v>
      </c>
      <c r="T532" s="189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190" t="s">
        <v>183</v>
      </c>
      <c r="AT532" s="190" t="s">
        <v>163</v>
      </c>
      <c r="AU532" s="190" t="s">
        <v>85</v>
      </c>
      <c r="AY532" s="18" t="s">
        <v>160</v>
      </c>
      <c r="BE532" s="191">
        <f>IF(N532="základní",J532,0)</f>
        <v>0</v>
      </c>
      <c r="BF532" s="191">
        <f>IF(N532="snížená",J532,0)</f>
        <v>0</v>
      </c>
      <c r="BG532" s="191">
        <f>IF(N532="zákl. přenesená",J532,0)</f>
        <v>0</v>
      </c>
      <c r="BH532" s="191">
        <f>IF(N532="sníž. přenesená",J532,0)</f>
        <v>0</v>
      </c>
      <c r="BI532" s="191">
        <f>IF(N532="nulová",J532,0)</f>
        <v>0</v>
      </c>
      <c r="BJ532" s="18" t="s">
        <v>83</v>
      </c>
      <c r="BK532" s="191">
        <f>ROUND(I532*H532,2)</f>
        <v>0</v>
      </c>
      <c r="BL532" s="18" t="s">
        <v>183</v>
      </c>
      <c r="BM532" s="190" t="s">
        <v>1142</v>
      </c>
    </row>
    <row r="533" spans="1:65" s="2" customFormat="1">
      <c r="A533" s="35"/>
      <c r="B533" s="36"/>
      <c r="C533" s="37"/>
      <c r="D533" s="192" t="s">
        <v>170</v>
      </c>
      <c r="E533" s="37"/>
      <c r="F533" s="193" t="s">
        <v>1143</v>
      </c>
      <c r="G533" s="37"/>
      <c r="H533" s="37"/>
      <c r="I533" s="194"/>
      <c r="J533" s="37"/>
      <c r="K533" s="37"/>
      <c r="L533" s="40"/>
      <c r="M533" s="195"/>
      <c r="N533" s="196"/>
      <c r="O533" s="65"/>
      <c r="P533" s="65"/>
      <c r="Q533" s="65"/>
      <c r="R533" s="65"/>
      <c r="S533" s="65"/>
      <c r="T533" s="66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T533" s="18" t="s">
        <v>170</v>
      </c>
      <c r="AU533" s="18" t="s">
        <v>85</v>
      </c>
    </row>
    <row r="534" spans="1:65" s="13" customFormat="1">
      <c r="B534" s="199"/>
      <c r="C534" s="200"/>
      <c r="D534" s="197" t="s">
        <v>212</v>
      </c>
      <c r="E534" s="201" t="s">
        <v>19</v>
      </c>
      <c r="F534" s="202" t="s">
        <v>1144</v>
      </c>
      <c r="G534" s="200"/>
      <c r="H534" s="203">
        <v>37</v>
      </c>
      <c r="I534" s="204"/>
      <c r="J534" s="200"/>
      <c r="K534" s="200"/>
      <c r="L534" s="205"/>
      <c r="M534" s="206"/>
      <c r="N534" s="207"/>
      <c r="O534" s="207"/>
      <c r="P534" s="207"/>
      <c r="Q534" s="207"/>
      <c r="R534" s="207"/>
      <c r="S534" s="207"/>
      <c r="T534" s="208"/>
      <c r="AT534" s="209" t="s">
        <v>212</v>
      </c>
      <c r="AU534" s="209" t="s">
        <v>85</v>
      </c>
      <c r="AV534" s="13" t="s">
        <v>85</v>
      </c>
      <c r="AW534" s="13" t="s">
        <v>36</v>
      </c>
      <c r="AX534" s="13" t="s">
        <v>83</v>
      </c>
      <c r="AY534" s="209" t="s">
        <v>160</v>
      </c>
    </row>
    <row r="535" spans="1:65" s="2" customFormat="1" ht="33" customHeight="1">
      <c r="A535" s="35"/>
      <c r="B535" s="36"/>
      <c r="C535" s="179" t="s">
        <v>1145</v>
      </c>
      <c r="D535" s="179" t="s">
        <v>163</v>
      </c>
      <c r="E535" s="180" t="s">
        <v>1146</v>
      </c>
      <c r="F535" s="181" t="s">
        <v>1147</v>
      </c>
      <c r="G535" s="182" t="s">
        <v>258</v>
      </c>
      <c r="H535" s="183">
        <v>254.86</v>
      </c>
      <c r="I535" s="184"/>
      <c r="J535" s="185">
        <f>ROUND(I535*H535,2)</f>
        <v>0</v>
      </c>
      <c r="K535" s="181" t="s">
        <v>167</v>
      </c>
      <c r="L535" s="40"/>
      <c r="M535" s="186" t="s">
        <v>19</v>
      </c>
      <c r="N535" s="187" t="s">
        <v>46</v>
      </c>
      <c r="O535" s="65"/>
      <c r="P535" s="188">
        <f>O535*H535</f>
        <v>0</v>
      </c>
      <c r="Q535" s="188">
        <v>0</v>
      </c>
      <c r="R535" s="188">
        <f>Q535*H535</f>
        <v>0</v>
      </c>
      <c r="S535" s="188">
        <v>0</v>
      </c>
      <c r="T535" s="189">
        <f>S535*H535</f>
        <v>0</v>
      </c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R535" s="190" t="s">
        <v>183</v>
      </c>
      <c r="AT535" s="190" t="s">
        <v>163</v>
      </c>
      <c r="AU535" s="190" t="s">
        <v>85</v>
      </c>
      <c r="AY535" s="18" t="s">
        <v>160</v>
      </c>
      <c r="BE535" s="191">
        <f>IF(N535="základní",J535,0)</f>
        <v>0</v>
      </c>
      <c r="BF535" s="191">
        <f>IF(N535="snížená",J535,0)</f>
        <v>0</v>
      </c>
      <c r="BG535" s="191">
        <f>IF(N535="zákl. přenesená",J535,0)</f>
        <v>0</v>
      </c>
      <c r="BH535" s="191">
        <f>IF(N535="sníž. přenesená",J535,0)</f>
        <v>0</v>
      </c>
      <c r="BI535" s="191">
        <f>IF(N535="nulová",J535,0)</f>
        <v>0</v>
      </c>
      <c r="BJ535" s="18" t="s">
        <v>83</v>
      </c>
      <c r="BK535" s="191">
        <f>ROUND(I535*H535,2)</f>
        <v>0</v>
      </c>
      <c r="BL535" s="18" t="s">
        <v>183</v>
      </c>
      <c r="BM535" s="190" t="s">
        <v>1148</v>
      </c>
    </row>
    <row r="536" spans="1:65" s="2" customFormat="1">
      <c r="A536" s="35"/>
      <c r="B536" s="36"/>
      <c r="C536" s="37"/>
      <c r="D536" s="192" t="s">
        <v>170</v>
      </c>
      <c r="E536" s="37"/>
      <c r="F536" s="193" t="s">
        <v>1149</v>
      </c>
      <c r="G536" s="37"/>
      <c r="H536" s="37"/>
      <c r="I536" s="194"/>
      <c r="J536" s="37"/>
      <c r="K536" s="37"/>
      <c r="L536" s="40"/>
      <c r="M536" s="195"/>
      <c r="N536" s="196"/>
      <c r="O536" s="65"/>
      <c r="P536" s="65"/>
      <c r="Q536" s="65"/>
      <c r="R536" s="65"/>
      <c r="S536" s="65"/>
      <c r="T536" s="66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T536" s="18" t="s">
        <v>170</v>
      </c>
      <c r="AU536" s="18" t="s">
        <v>85</v>
      </c>
    </row>
    <row r="537" spans="1:65" s="13" customFormat="1">
      <c r="B537" s="199"/>
      <c r="C537" s="200"/>
      <c r="D537" s="197" t="s">
        <v>212</v>
      </c>
      <c r="E537" s="201" t="s">
        <v>19</v>
      </c>
      <c r="F537" s="202" t="s">
        <v>1150</v>
      </c>
      <c r="G537" s="200"/>
      <c r="H537" s="203">
        <v>254.86</v>
      </c>
      <c r="I537" s="204"/>
      <c r="J537" s="200"/>
      <c r="K537" s="200"/>
      <c r="L537" s="205"/>
      <c r="M537" s="206"/>
      <c r="N537" s="207"/>
      <c r="O537" s="207"/>
      <c r="P537" s="207"/>
      <c r="Q537" s="207"/>
      <c r="R537" s="207"/>
      <c r="S537" s="207"/>
      <c r="T537" s="208"/>
      <c r="AT537" s="209" t="s">
        <v>212</v>
      </c>
      <c r="AU537" s="209" t="s">
        <v>85</v>
      </c>
      <c r="AV537" s="13" t="s">
        <v>85</v>
      </c>
      <c r="AW537" s="13" t="s">
        <v>36</v>
      </c>
      <c r="AX537" s="13" t="s">
        <v>83</v>
      </c>
      <c r="AY537" s="209" t="s">
        <v>160</v>
      </c>
    </row>
    <row r="538" spans="1:65" s="12" customFormat="1" ht="22.9" customHeight="1">
      <c r="B538" s="163"/>
      <c r="C538" s="164"/>
      <c r="D538" s="165" t="s">
        <v>74</v>
      </c>
      <c r="E538" s="177" t="s">
        <v>1151</v>
      </c>
      <c r="F538" s="177" t="s">
        <v>1152</v>
      </c>
      <c r="G538" s="164"/>
      <c r="H538" s="164"/>
      <c r="I538" s="167"/>
      <c r="J538" s="178">
        <f>BK538</f>
        <v>0</v>
      </c>
      <c r="K538" s="164"/>
      <c r="L538" s="169"/>
      <c r="M538" s="170"/>
      <c r="N538" s="171"/>
      <c r="O538" s="171"/>
      <c r="P538" s="172">
        <f>SUM(P539:P560)</f>
        <v>0</v>
      </c>
      <c r="Q538" s="171"/>
      <c r="R538" s="172">
        <f>SUM(R539:R560)</f>
        <v>0</v>
      </c>
      <c r="S538" s="171"/>
      <c r="T538" s="173">
        <f>SUM(T539:T560)</f>
        <v>0</v>
      </c>
      <c r="AR538" s="174" t="s">
        <v>83</v>
      </c>
      <c r="AT538" s="175" t="s">
        <v>74</v>
      </c>
      <c r="AU538" s="175" t="s">
        <v>83</v>
      </c>
      <c r="AY538" s="174" t="s">
        <v>160</v>
      </c>
      <c r="BK538" s="176">
        <f>SUM(BK539:BK560)</f>
        <v>0</v>
      </c>
    </row>
    <row r="539" spans="1:65" s="2" customFormat="1" ht="21.75" customHeight="1">
      <c r="A539" s="35"/>
      <c r="B539" s="36"/>
      <c r="C539" s="179" t="s">
        <v>1153</v>
      </c>
      <c r="D539" s="179" t="s">
        <v>163</v>
      </c>
      <c r="E539" s="180" t="s">
        <v>1154</v>
      </c>
      <c r="F539" s="181" t="s">
        <v>1155</v>
      </c>
      <c r="G539" s="182" t="s">
        <v>483</v>
      </c>
      <c r="H539" s="183">
        <v>684.54200000000003</v>
      </c>
      <c r="I539" s="184"/>
      <c r="J539" s="185">
        <f>ROUND(I539*H539,2)</f>
        <v>0</v>
      </c>
      <c r="K539" s="181" t="s">
        <v>167</v>
      </c>
      <c r="L539" s="40"/>
      <c r="M539" s="186" t="s">
        <v>19</v>
      </c>
      <c r="N539" s="187" t="s">
        <v>46</v>
      </c>
      <c r="O539" s="65"/>
      <c r="P539" s="188">
        <f>O539*H539</f>
        <v>0</v>
      </c>
      <c r="Q539" s="188">
        <v>0</v>
      </c>
      <c r="R539" s="188">
        <f>Q539*H539</f>
        <v>0</v>
      </c>
      <c r="S539" s="188">
        <v>0</v>
      </c>
      <c r="T539" s="189">
        <f>S539*H539</f>
        <v>0</v>
      </c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R539" s="190" t="s">
        <v>183</v>
      </c>
      <c r="AT539" s="190" t="s">
        <v>163</v>
      </c>
      <c r="AU539" s="190" t="s">
        <v>85</v>
      </c>
      <c r="AY539" s="18" t="s">
        <v>160</v>
      </c>
      <c r="BE539" s="191">
        <f>IF(N539="základní",J539,0)</f>
        <v>0</v>
      </c>
      <c r="BF539" s="191">
        <f>IF(N539="snížená",J539,0)</f>
        <v>0</v>
      </c>
      <c r="BG539" s="191">
        <f>IF(N539="zákl. přenesená",J539,0)</f>
        <v>0</v>
      </c>
      <c r="BH539" s="191">
        <f>IF(N539="sníž. přenesená",J539,0)</f>
        <v>0</v>
      </c>
      <c r="BI539" s="191">
        <f>IF(N539="nulová",J539,0)</f>
        <v>0</v>
      </c>
      <c r="BJ539" s="18" t="s">
        <v>83</v>
      </c>
      <c r="BK539" s="191">
        <f>ROUND(I539*H539,2)</f>
        <v>0</v>
      </c>
      <c r="BL539" s="18" t="s">
        <v>183</v>
      </c>
      <c r="BM539" s="190" t="s">
        <v>1156</v>
      </c>
    </row>
    <row r="540" spans="1:65" s="2" customFormat="1">
      <c r="A540" s="35"/>
      <c r="B540" s="36"/>
      <c r="C540" s="37"/>
      <c r="D540" s="192" t="s">
        <v>170</v>
      </c>
      <c r="E540" s="37"/>
      <c r="F540" s="193" t="s">
        <v>1157</v>
      </c>
      <c r="G540" s="37"/>
      <c r="H540" s="37"/>
      <c r="I540" s="194"/>
      <c r="J540" s="37"/>
      <c r="K540" s="37"/>
      <c r="L540" s="40"/>
      <c r="M540" s="195"/>
      <c r="N540" s="196"/>
      <c r="O540" s="65"/>
      <c r="P540" s="65"/>
      <c r="Q540" s="65"/>
      <c r="R540" s="65"/>
      <c r="S540" s="65"/>
      <c r="T540" s="66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T540" s="18" t="s">
        <v>170</v>
      </c>
      <c r="AU540" s="18" t="s">
        <v>85</v>
      </c>
    </row>
    <row r="541" spans="1:65" s="2" customFormat="1" ht="24.2" customHeight="1">
      <c r="A541" s="35"/>
      <c r="B541" s="36"/>
      <c r="C541" s="179" t="s">
        <v>1158</v>
      </c>
      <c r="D541" s="179" t="s">
        <v>163</v>
      </c>
      <c r="E541" s="180" t="s">
        <v>1159</v>
      </c>
      <c r="F541" s="181" t="s">
        <v>1160</v>
      </c>
      <c r="G541" s="182" t="s">
        <v>483</v>
      </c>
      <c r="H541" s="183">
        <v>13006.298000000001</v>
      </c>
      <c r="I541" s="184"/>
      <c r="J541" s="185">
        <f>ROUND(I541*H541,2)</f>
        <v>0</v>
      </c>
      <c r="K541" s="181" t="s">
        <v>167</v>
      </c>
      <c r="L541" s="40"/>
      <c r="M541" s="186" t="s">
        <v>19</v>
      </c>
      <c r="N541" s="187" t="s">
        <v>46</v>
      </c>
      <c r="O541" s="65"/>
      <c r="P541" s="188">
        <f>O541*H541</f>
        <v>0</v>
      </c>
      <c r="Q541" s="188">
        <v>0</v>
      </c>
      <c r="R541" s="188">
        <f>Q541*H541</f>
        <v>0</v>
      </c>
      <c r="S541" s="188">
        <v>0</v>
      </c>
      <c r="T541" s="189">
        <f>S541*H541</f>
        <v>0</v>
      </c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R541" s="190" t="s">
        <v>183</v>
      </c>
      <c r="AT541" s="190" t="s">
        <v>163</v>
      </c>
      <c r="AU541" s="190" t="s">
        <v>85</v>
      </c>
      <c r="AY541" s="18" t="s">
        <v>160</v>
      </c>
      <c r="BE541" s="191">
        <f>IF(N541="základní",J541,0)</f>
        <v>0</v>
      </c>
      <c r="BF541" s="191">
        <f>IF(N541="snížená",J541,0)</f>
        <v>0</v>
      </c>
      <c r="BG541" s="191">
        <f>IF(N541="zákl. přenesená",J541,0)</f>
        <v>0</v>
      </c>
      <c r="BH541" s="191">
        <f>IF(N541="sníž. přenesená",J541,0)</f>
        <v>0</v>
      </c>
      <c r="BI541" s="191">
        <f>IF(N541="nulová",J541,0)</f>
        <v>0</v>
      </c>
      <c r="BJ541" s="18" t="s">
        <v>83</v>
      </c>
      <c r="BK541" s="191">
        <f>ROUND(I541*H541,2)</f>
        <v>0</v>
      </c>
      <c r="BL541" s="18" t="s">
        <v>183</v>
      </c>
      <c r="BM541" s="190" t="s">
        <v>1161</v>
      </c>
    </row>
    <row r="542" spans="1:65" s="2" customFormat="1">
      <c r="A542" s="35"/>
      <c r="B542" s="36"/>
      <c r="C542" s="37"/>
      <c r="D542" s="192" t="s">
        <v>170</v>
      </c>
      <c r="E542" s="37"/>
      <c r="F542" s="193" t="s">
        <v>1162</v>
      </c>
      <c r="G542" s="37"/>
      <c r="H542" s="37"/>
      <c r="I542" s="194"/>
      <c r="J542" s="37"/>
      <c r="K542" s="37"/>
      <c r="L542" s="40"/>
      <c r="M542" s="195"/>
      <c r="N542" s="196"/>
      <c r="O542" s="65"/>
      <c r="P542" s="65"/>
      <c r="Q542" s="65"/>
      <c r="R542" s="65"/>
      <c r="S542" s="65"/>
      <c r="T542" s="66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T542" s="18" t="s">
        <v>170</v>
      </c>
      <c r="AU542" s="18" t="s">
        <v>85</v>
      </c>
    </row>
    <row r="543" spans="1:65" s="13" customFormat="1">
      <c r="B543" s="199"/>
      <c r="C543" s="200"/>
      <c r="D543" s="197" t="s">
        <v>212</v>
      </c>
      <c r="E543" s="200"/>
      <c r="F543" s="202" t="s">
        <v>1163</v>
      </c>
      <c r="G543" s="200"/>
      <c r="H543" s="203">
        <v>13006.298000000001</v>
      </c>
      <c r="I543" s="204"/>
      <c r="J543" s="200"/>
      <c r="K543" s="200"/>
      <c r="L543" s="205"/>
      <c r="M543" s="206"/>
      <c r="N543" s="207"/>
      <c r="O543" s="207"/>
      <c r="P543" s="207"/>
      <c r="Q543" s="207"/>
      <c r="R543" s="207"/>
      <c r="S543" s="207"/>
      <c r="T543" s="208"/>
      <c r="AT543" s="209" t="s">
        <v>212</v>
      </c>
      <c r="AU543" s="209" t="s">
        <v>85</v>
      </c>
      <c r="AV543" s="13" t="s">
        <v>85</v>
      </c>
      <c r="AW543" s="13" t="s">
        <v>4</v>
      </c>
      <c r="AX543" s="13" t="s">
        <v>83</v>
      </c>
      <c r="AY543" s="209" t="s">
        <v>160</v>
      </c>
    </row>
    <row r="544" spans="1:65" s="2" customFormat="1" ht="24.2" customHeight="1">
      <c r="A544" s="35"/>
      <c r="B544" s="36"/>
      <c r="C544" s="179" t="s">
        <v>1164</v>
      </c>
      <c r="D544" s="179" t="s">
        <v>163</v>
      </c>
      <c r="E544" s="180" t="s">
        <v>1165</v>
      </c>
      <c r="F544" s="181" t="s">
        <v>1166</v>
      </c>
      <c r="G544" s="182" t="s">
        <v>483</v>
      </c>
      <c r="H544" s="183">
        <v>9.4689999999999994</v>
      </c>
      <c r="I544" s="184"/>
      <c r="J544" s="185">
        <f>ROUND(I544*H544,2)</f>
        <v>0</v>
      </c>
      <c r="K544" s="181" t="s">
        <v>167</v>
      </c>
      <c r="L544" s="40"/>
      <c r="M544" s="186" t="s">
        <v>19</v>
      </c>
      <c r="N544" s="187" t="s">
        <v>46</v>
      </c>
      <c r="O544" s="65"/>
      <c r="P544" s="188">
        <f>O544*H544</f>
        <v>0</v>
      </c>
      <c r="Q544" s="188">
        <v>0</v>
      </c>
      <c r="R544" s="188">
        <f>Q544*H544</f>
        <v>0</v>
      </c>
      <c r="S544" s="188">
        <v>0</v>
      </c>
      <c r="T544" s="189">
        <f>S544*H544</f>
        <v>0</v>
      </c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R544" s="190" t="s">
        <v>183</v>
      </c>
      <c r="AT544" s="190" t="s">
        <v>163</v>
      </c>
      <c r="AU544" s="190" t="s">
        <v>85</v>
      </c>
      <c r="AY544" s="18" t="s">
        <v>160</v>
      </c>
      <c r="BE544" s="191">
        <f>IF(N544="základní",J544,0)</f>
        <v>0</v>
      </c>
      <c r="BF544" s="191">
        <f>IF(N544="snížená",J544,0)</f>
        <v>0</v>
      </c>
      <c r="BG544" s="191">
        <f>IF(N544="zákl. přenesená",J544,0)</f>
        <v>0</v>
      </c>
      <c r="BH544" s="191">
        <f>IF(N544="sníž. přenesená",J544,0)</f>
        <v>0</v>
      </c>
      <c r="BI544" s="191">
        <f>IF(N544="nulová",J544,0)</f>
        <v>0</v>
      </c>
      <c r="BJ544" s="18" t="s">
        <v>83</v>
      </c>
      <c r="BK544" s="191">
        <f>ROUND(I544*H544,2)</f>
        <v>0</v>
      </c>
      <c r="BL544" s="18" t="s">
        <v>183</v>
      </c>
      <c r="BM544" s="190" t="s">
        <v>1167</v>
      </c>
    </row>
    <row r="545" spans="1:65" s="2" customFormat="1">
      <c r="A545" s="35"/>
      <c r="B545" s="36"/>
      <c r="C545" s="37"/>
      <c r="D545" s="192" t="s">
        <v>170</v>
      </c>
      <c r="E545" s="37"/>
      <c r="F545" s="193" t="s">
        <v>1168</v>
      </c>
      <c r="G545" s="37"/>
      <c r="H545" s="37"/>
      <c r="I545" s="194"/>
      <c r="J545" s="37"/>
      <c r="K545" s="37"/>
      <c r="L545" s="40"/>
      <c r="M545" s="195"/>
      <c r="N545" s="196"/>
      <c r="O545" s="65"/>
      <c r="P545" s="65"/>
      <c r="Q545" s="65"/>
      <c r="R545" s="65"/>
      <c r="S545" s="65"/>
      <c r="T545" s="66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T545" s="18" t="s">
        <v>170</v>
      </c>
      <c r="AU545" s="18" t="s">
        <v>85</v>
      </c>
    </row>
    <row r="546" spans="1:65" s="2" customFormat="1" ht="29.25">
      <c r="A546" s="35"/>
      <c r="B546" s="36"/>
      <c r="C546" s="37"/>
      <c r="D546" s="197" t="s">
        <v>172</v>
      </c>
      <c r="E546" s="37"/>
      <c r="F546" s="198" t="s">
        <v>1169</v>
      </c>
      <c r="G546" s="37"/>
      <c r="H546" s="37"/>
      <c r="I546" s="194"/>
      <c r="J546" s="37"/>
      <c r="K546" s="37"/>
      <c r="L546" s="40"/>
      <c r="M546" s="195"/>
      <c r="N546" s="196"/>
      <c r="O546" s="65"/>
      <c r="P546" s="65"/>
      <c r="Q546" s="65"/>
      <c r="R546" s="65"/>
      <c r="S546" s="65"/>
      <c r="T546" s="66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T546" s="18" t="s">
        <v>172</v>
      </c>
      <c r="AU546" s="18" t="s">
        <v>85</v>
      </c>
    </row>
    <row r="547" spans="1:65" s="13" customFormat="1">
      <c r="B547" s="199"/>
      <c r="C547" s="200"/>
      <c r="D547" s="197" t="s">
        <v>212</v>
      </c>
      <c r="E547" s="200"/>
      <c r="F547" s="202" t="s">
        <v>1170</v>
      </c>
      <c r="G547" s="200"/>
      <c r="H547" s="203">
        <v>9.4689999999999994</v>
      </c>
      <c r="I547" s="204"/>
      <c r="J547" s="200"/>
      <c r="K547" s="200"/>
      <c r="L547" s="205"/>
      <c r="M547" s="206"/>
      <c r="N547" s="207"/>
      <c r="O547" s="207"/>
      <c r="P547" s="207"/>
      <c r="Q547" s="207"/>
      <c r="R547" s="207"/>
      <c r="S547" s="207"/>
      <c r="T547" s="208"/>
      <c r="AT547" s="209" t="s">
        <v>212</v>
      </c>
      <c r="AU547" s="209" t="s">
        <v>85</v>
      </c>
      <c r="AV547" s="13" t="s">
        <v>85</v>
      </c>
      <c r="AW547" s="13" t="s">
        <v>4</v>
      </c>
      <c r="AX547" s="13" t="s">
        <v>83</v>
      </c>
      <c r="AY547" s="209" t="s">
        <v>160</v>
      </c>
    </row>
    <row r="548" spans="1:65" s="2" customFormat="1" ht="24.2" customHeight="1">
      <c r="A548" s="35"/>
      <c r="B548" s="36"/>
      <c r="C548" s="179" t="s">
        <v>1171</v>
      </c>
      <c r="D548" s="179" t="s">
        <v>163</v>
      </c>
      <c r="E548" s="180" t="s">
        <v>1172</v>
      </c>
      <c r="F548" s="181" t="s">
        <v>1173</v>
      </c>
      <c r="G548" s="182" t="s">
        <v>483</v>
      </c>
      <c r="H548" s="183">
        <v>112.816</v>
      </c>
      <c r="I548" s="184"/>
      <c r="J548" s="185">
        <f>ROUND(I548*H548,2)</f>
        <v>0</v>
      </c>
      <c r="K548" s="181" t="s">
        <v>167</v>
      </c>
      <c r="L548" s="40"/>
      <c r="M548" s="186" t="s">
        <v>19</v>
      </c>
      <c r="N548" s="187" t="s">
        <v>46</v>
      </c>
      <c r="O548" s="65"/>
      <c r="P548" s="188">
        <f>O548*H548</f>
        <v>0</v>
      </c>
      <c r="Q548" s="188">
        <v>0</v>
      </c>
      <c r="R548" s="188">
        <f>Q548*H548</f>
        <v>0</v>
      </c>
      <c r="S548" s="188">
        <v>0</v>
      </c>
      <c r="T548" s="189">
        <f>S548*H548</f>
        <v>0</v>
      </c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R548" s="190" t="s">
        <v>183</v>
      </c>
      <c r="AT548" s="190" t="s">
        <v>163</v>
      </c>
      <c r="AU548" s="190" t="s">
        <v>85</v>
      </c>
      <c r="AY548" s="18" t="s">
        <v>160</v>
      </c>
      <c r="BE548" s="191">
        <f>IF(N548="základní",J548,0)</f>
        <v>0</v>
      </c>
      <c r="BF548" s="191">
        <f>IF(N548="snížená",J548,0)</f>
        <v>0</v>
      </c>
      <c r="BG548" s="191">
        <f>IF(N548="zákl. přenesená",J548,0)</f>
        <v>0</v>
      </c>
      <c r="BH548" s="191">
        <f>IF(N548="sníž. přenesená",J548,0)</f>
        <v>0</v>
      </c>
      <c r="BI548" s="191">
        <f>IF(N548="nulová",J548,0)</f>
        <v>0</v>
      </c>
      <c r="BJ548" s="18" t="s">
        <v>83</v>
      </c>
      <c r="BK548" s="191">
        <f>ROUND(I548*H548,2)</f>
        <v>0</v>
      </c>
      <c r="BL548" s="18" t="s">
        <v>183</v>
      </c>
      <c r="BM548" s="190" t="s">
        <v>1174</v>
      </c>
    </row>
    <row r="549" spans="1:65" s="2" customFormat="1">
      <c r="A549" s="35"/>
      <c r="B549" s="36"/>
      <c r="C549" s="37"/>
      <c r="D549" s="192" t="s">
        <v>170</v>
      </c>
      <c r="E549" s="37"/>
      <c r="F549" s="193" t="s">
        <v>1175</v>
      </c>
      <c r="G549" s="37"/>
      <c r="H549" s="37"/>
      <c r="I549" s="194"/>
      <c r="J549" s="37"/>
      <c r="K549" s="37"/>
      <c r="L549" s="40"/>
      <c r="M549" s="195"/>
      <c r="N549" s="196"/>
      <c r="O549" s="65"/>
      <c r="P549" s="65"/>
      <c r="Q549" s="65"/>
      <c r="R549" s="65"/>
      <c r="S549" s="65"/>
      <c r="T549" s="66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T549" s="18" t="s">
        <v>170</v>
      </c>
      <c r="AU549" s="18" t="s">
        <v>85</v>
      </c>
    </row>
    <row r="550" spans="1:65" s="2" customFormat="1" ht="24.2" customHeight="1">
      <c r="A550" s="35"/>
      <c r="B550" s="36"/>
      <c r="C550" s="179" t="s">
        <v>1176</v>
      </c>
      <c r="D550" s="179" t="s">
        <v>163</v>
      </c>
      <c r="E550" s="180" t="s">
        <v>1177</v>
      </c>
      <c r="F550" s="181" t="s">
        <v>1178</v>
      </c>
      <c r="G550" s="182" t="s">
        <v>483</v>
      </c>
      <c r="H550" s="183">
        <v>219.096</v>
      </c>
      <c r="I550" s="184"/>
      <c r="J550" s="185">
        <f>ROUND(I550*H550,2)</f>
        <v>0</v>
      </c>
      <c r="K550" s="181" t="s">
        <v>167</v>
      </c>
      <c r="L550" s="40"/>
      <c r="M550" s="186" t="s">
        <v>19</v>
      </c>
      <c r="N550" s="187" t="s">
        <v>46</v>
      </c>
      <c r="O550" s="65"/>
      <c r="P550" s="188">
        <f>O550*H550</f>
        <v>0</v>
      </c>
      <c r="Q550" s="188">
        <v>0</v>
      </c>
      <c r="R550" s="188">
        <f>Q550*H550</f>
        <v>0</v>
      </c>
      <c r="S550" s="188">
        <v>0</v>
      </c>
      <c r="T550" s="189">
        <f>S550*H550</f>
        <v>0</v>
      </c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R550" s="190" t="s">
        <v>183</v>
      </c>
      <c r="AT550" s="190" t="s">
        <v>163</v>
      </c>
      <c r="AU550" s="190" t="s">
        <v>85</v>
      </c>
      <c r="AY550" s="18" t="s">
        <v>160</v>
      </c>
      <c r="BE550" s="191">
        <f>IF(N550="základní",J550,0)</f>
        <v>0</v>
      </c>
      <c r="BF550" s="191">
        <f>IF(N550="snížená",J550,0)</f>
        <v>0</v>
      </c>
      <c r="BG550" s="191">
        <f>IF(N550="zákl. přenesená",J550,0)</f>
        <v>0</v>
      </c>
      <c r="BH550" s="191">
        <f>IF(N550="sníž. přenesená",J550,0)</f>
        <v>0</v>
      </c>
      <c r="BI550" s="191">
        <f>IF(N550="nulová",J550,0)</f>
        <v>0</v>
      </c>
      <c r="BJ550" s="18" t="s">
        <v>83</v>
      </c>
      <c r="BK550" s="191">
        <f>ROUND(I550*H550,2)</f>
        <v>0</v>
      </c>
      <c r="BL550" s="18" t="s">
        <v>183</v>
      </c>
      <c r="BM550" s="190" t="s">
        <v>1179</v>
      </c>
    </row>
    <row r="551" spans="1:65" s="2" customFormat="1">
      <c r="A551" s="35"/>
      <c r="B551" s="36"/>
      <c r="C551" s="37"/>
      <c r="D551" s="192" t="s">
        <v>170</v>
      </c>
      <c r="E551" s="37"/>
      <c r="F551" s="193" t="s">
        <v>1180</v>
      </c>
      <c r="G551" s="37"/>
      <c r="H551" s="37"/>
      <c r="I551" s="194"/>
      <c r="J551" s="37"/>
      <c r="K551" s="37"/>
      <c r="L551" s="40"/>
      <c r="M551" s="195"/>
      <c r="N551" s="196"/>
      <c r="O551" s="65"/>
      <c r="P551" s="65"/>
      <c r="Q551" s="65"/>
      <c r="R551" s="65"/>
      <c r="S551" s="65"/>
      <c r="T551" s="66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T551" s="18" t="s">
        <v>170</v>
      </c>
      <c r="AU551" s="18" t="s">
        <v>85</v>
      </c>
    </row>
    <row r="552" spans="1:65" s="2" customFormat="1" ht="24.2" customHeight="1">
      <c r="A552" s="35"/>
      <c r="B552" s="36"/>
      <c r="C552" s="179" t="s">
        <v>1181</v>
      </c>
      <c r="D552" s="179" t="s">
        <v>163</v>
      </c>
      <c r="E552" s="180" t="s">
        <v>1182</v>
      </c>
      <c r="F552" s="181" t="s">
        <v>482</v>
      </c>
      <c r="G552" s="182" t="s">
        <v>483</v>
      </c>
      <c r="H552" s="183">
        <v>257.94200000000001</v>
      </c>
      <c r="I552" s="184"/>
      <c r="J552" s="185">
        <f>ROUND(I552*H552,2)</f>
        <v>0</v>
      </c>
      <c r="K552" s="181" t="s">
        <v>167</v>
      </c>
      <c r="L552" s="40"/>
      <c r="M552" s="186" t="s">
        <v>19</v>
      </c>
      <c r="N552" s="187" t="s">
        <v>46</v>
      </c>
      <c r="O552" s="65"/>
      <c r="P552" s="188">
        <f>O552*H552</f>
        <v>0</v>
      </c>
      <c r="Q552" s="188">
        <v>0</v>
      </c>
      <c r="R552" s="188">
        <f>Q552*H552</f>
        <v>0</v>
      </c>
      <c r="S552" s="188">
        <v>0</v>
      </c>
      <c r="T552" s="189">
        <f>S552*H552</f>
        <v>0</v>
      </c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R552" s="190" t="s">
        <v>183</v>
      </c>
      <c r="AT552" s="190" t="s">
        <v>163</v>
      </c>
      <c r="AU552" s="190" t="s">
        <v>85</v>
      </c>
      <c r="AY552" s="18" t="s">
        <v>160</v>
      </c>
      <c r="BE552" s="191">
        <f>IF(N552="základní",J552,0)</f>
        <v>0</v>
      </c>
      <c r="BF552" s="191">
        <f>IF(N552="snížená",J552,0)</f>
        <v>0</v>
      </c>
      <c r="BG552" s="191">
        <f>IF(N552="zákl. přenesená",J552,0)</f>
        <v>0</v>
      </c>
      <c r="BH552" s="191">
        <f>IF(N552="sníž. přenesená",J552,0)</f>
        <v>0</v>
      </c>
      <c r="BI552" s="191">
        <f>IF(N552="nulová",J552,0)</f>
        <v>0</v>
      </c>
      <c r="BJ552" s="18" t="s">
        <v>83</v>
      </c>
      <c r="BK552" s="191">
        <f>ROUND(I552*H552,2)</f>
        <v>0</v>
      </c>
      <c r="BL552" s="18" t="s">
        <v>183</v>
      </c>
      <c r="BM552" s="190" t="s">
        <v>1183</v>
      </c>
    </row>
    <row r="553" spans="1:65" s="2" customFormat="1">
      <c r="A553" s="35"/>
      <c r="B553" s="36"/>
      <c r="C553" s="37"/>
      <c r="D553" s="192" t="s">
        <v>170</v>
      </c>
      <c r="E553" s="37"/>
      <c r="F553" s="193" t="s">
        <v>1184</v>
      </c>
      <c r="G553" s="37"/>
      <c r="H553" s="37"/>
      <c r="I553" s="194"/>
      <c r="J553" s="37"/>
      <c r="K553" s="37"/>
      <c r="L553" s="40"/>
      <c r="M553" s="195"/>
      <c r="N553" s="196"/>
      <c r="O553" s="65"/>
      <c r="P553" s="65"/>
      <c r="Q553" s="65"/>
      <c r="R553" s="65"/>
      <c r="S553" s="65"/>
      <c r="T553" s="66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T553" s="18" t="s">
        <v>170</v>
      </c>
      <c r="AU553" s="18" t="s">
        <v>85</v>
      </c>
    </row>
    <row r="554" spans="1:65" s="2" customFormat="1" ht="24.2" customHeight="1">
      <c r="A554" s="35"/>
      <c r="B554" s="36"/>
      <c r="C554" s="179" t="s">
        <v>1185</v>
      </c>
      <c r="D554" s="179" t="s">
        <v>163</v>
      </c>
      <c r="E554" s="180" t="s">
        <v>1186</v>
      </c>
      <c r="F554" s="181" t="s">
        <v>1187</v>
      </c>
      <c r="G554" s="182" t="s">
        <v>483</v>
      </c>
      <c r="H554" s="183">
        <v>85.218999999999994</v>
      </c>
      <c r="I554" s="184"/>
      <c r="J554" s="185">
        <f>ROUND(I554*H554,2)</f>
        <v>0</v>
      </c>
      <c r="K554" s="181" t="s">
        <v>167</v>
      </c>
      <c r="L554" s="40"/>
      <c r="M554" s="186" t="s">
        <v>19</v>
      </c>
      <c r="N554" s="187" t="s">
        <v>46</v>
      </c>
      <c r="O554" s="65"/>
      <c r="P554" s="188">
        <f>O554*H554</f>
        <v>0</v>
      </c>
      <c r="Q554" s="188">
        <v>0</v>
      </c>
      <c r="R554" s="188">
        <f>Q554*H554</f>
        <v>0</v>
      </c>
      <c r="S554" s="188">
        <v>0</v>
      </c>
      <c r="T554" s="189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190" t="s">
        <v>183</v>
      </c>
      <c r="AT554" s="190" t="s">
        <v>163</v>
      </c>
      <c r="AU554" s="190" t="s">
        <v>85</v>
      </c>
      <c r="AY554" s="18" t="s">
        <v>160</v>
      </c>
      <c r="BE554" s="191">
        <f>IF(N554="základní",J554,0)</f>
        <v>0</v>
      </c>
      <c r="BF554" s="191">
        <f>IF(N554="snížená",J554,0)</f>
        <v>0</v>
      </c>
      <c r="BG554" s="191">
        <f>IF(N554="zákl. přenesená",J554,0)</f>
        <v>0</v>
      </c>
      <c r="BH554" s="191">
        <f>IF(N554="sníž. přenesená",J554,0)</f>
        <v>0</v>
      </c>
      <c r="BI554" s="191">
        <f>IF(N554="nulová",J554,0)</f>
        <v>0</v>
      </c>
      <c r="BJ554" s="18" t="s">
        <v>83</v>
      </c>
      <c r="BK554" s="191">
        <f>ROUND(I554*H554,2)</f>
        <v>0</v>
      </c>
      <c r="BL554" s="18" t="s">
        <v>183</v>
      </c>
      <c r="BM554" s="190" t="s">
        <v>1188</v>
      </c>
    </row>
    <row r="555" spans="1:65" s="2" customFormat="1">
      <c r="A555" s="35"/>
      <c r="B555" s="36"/>
      <c r="C555" s="37"/>
      <c r="D555" s="192" t="s">
        <v>170</v>
      </c>
      <c r="E555" s="37"/>
      <c r="F555" s="193" t="s">
        <v>1189</v>
      </c>
      <c r="G555" s="37"/>
      <c r="H555" s="37"/>
      <c r="I555" s="194"/>
      <c r="J555" s="37"/>
      <c r="K555" s="37"/>
      <c r="L555" s="40"/>
      <c r="M555" s="195"/>
      <c r="N555" s="196"/>
      <c r="O555" s="65"/>
      <c r="P555" s="65"/>
      <c r="Q555" s="65"/>
      <c r="R555" s="65"/>
      <c r="S555" s="65"/>
      <c r="T555" s="66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T555" s="18" t="s">
        <v>170</v>
      </c>
      <c r="AU555" s="18" t="s">
        <v>85</v>
      </c>
    </row>
    <row r="556" spans="1:65" s="2" customFormat="1" ht="29.25">
      <c r="A556" s="35"/>
      <c r="B556" s="36"/>
      <c r="C556" s="37"/>
      <c r="D556" s="197" t="s">
        <v>172</v>
      </c>
      <c r="E556" s="37"/>
      <c r="F556" s="198" t="s">
        <v>1190</v>
      </c>
      <c r="G556" s="37"/>
      <c r="H556" s="37"/>
      <c r="I556" s="194"/>
      <c r="J556" s="37"/>
      <c r="K556" s="37"/>
      <c r="L556" s="40"/>
      <c r="M556" s="195"/>
      <c r="N556" s="196"/>
      <c r="O556" s="65"/>
      <c r="P556" s="65"/>
      <c r="Q556" s="65"/>
      <c r="R556" s="65"/>
      <c r="S556" s="65"/>
      <c r="T556" s="66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T556" s="18" t="s">
        <v>172</v>
      </c>
      <c r="AU556" s="18" t="s">
        <v>85</v>
      </c>
    </row>
    <row r="557" spans="1:65" s="13" customFormat="1">
      <c r="B557" s="199"/>
      <c r="C557" s="200"/>
      <c r="D557" s="197" t="s">
        <v>212</v>
      </c>
      <c r="E557" s="200"/>
      <c r="F557" s="202" t="s">
        <v>1191</v>
      </c>
      <c r="G557" s="200"/>
      <c r="H557" s="203">
        <v>85.218999999999994</v>
      </c>
      <c r="I557" s="204"/>
      <c r="J557" s="200"/>
      <c r="K557" s="200"/>
      <c r="L557" s="205"/>
      <c r="M557" s="206"/>
      <c r="N557" s="207"/>
      <c r="O557" s="207"/>
      <c r="P557" s="207"/>
      <c r="Q557" s="207"/>
      <c r="R557" s="207"/>
      <c r="S557" s="207"/>
      <c r="T557" s="208"/>
      <c r="AT557" s="209" t="s">
        <v>212</v>
      </c>
      <c r="AU557" s="209" t="s">
        <v>85</v>
      </c>
      <c r="AV557" s="13" t="s">
        <v>85</v>
      </c>
      <c r="AW557" s="13" t="s">
        <v>4</v>
      </c>
      <c r="AX557" s="13" t="s">
        <v>83</v>
      </c>
      <c r="AY557" s="209" t="s">
        <v>160</v>
      </c>
    </row>
    <row r="558" spans="1:65" s="2" customFormat="1" ht="16.5" customHeight="1">
      <c r="A558" s="35"/>
      <c r="B558" s="36"/>
      <c r="C558" s="179" t="s">
        <v>1192</v>
      </c>
      <c r="D558" s="179" t="s">
        <v>163</v>
      </c>
      <c r="E558" s="180" t="s">
        <v>1193</v>
      </c>
      <c r="F558" s="181" t="s">
        <v>1194</v>
      </c>
      <c r="G558" s="182" t="s">
        <v>176</v>
      </c>
      <c r="H558" s="183">
        <v>1</v>
      </c>
      <c r="I558" s="184"/>
      <c r="J558" s="185">
        <f>ROUND(I558*H558,2)</f>
        <v>0</v>
      </c>
      <c r="K558" s="181" t="s">
        <v>19</v>
      </c>
      <c r="L558" s="40"/>
      <c r="M558" s="186" t="s">
        <v>19</v>
      </c>
      <c r="N558" s="187" t="s">
        <v>46</v>
      </c>
      <c r="O558" s="65"/>
      <c r="P558" s="188">
        <f>O558*H558</f>
        <v>0</v>
      </c>
      <c r="Q558" s="188">
        <v>0</v>
      </c>
      <c r="R558" s="188">
        <f>Q558*H558</f>
        <v>0</v>
      </c>
      <c r="S558" s="188">
        <v>0</v>
      </c>
      <c r="T558" s="189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190" t="s">
        <v>183</v>
      </c>
      <c r="AT558" s="190" t="s">
        <v>163</v>
      </c>
      <c r="AU558" s="190" t="s">
        <v>85</v>
      </c>
      <c r="AY558" s="18" t="s">
        <v>160</v>
      </c>
      <c r="BE558" s="191">
        <f>IF(N558="základní",J558,0)</f>
        <v>0</v>
      </c>
      <c r="BF558" s="191">
        <f>IF(N558="snížená",J558,0)</f>
        <v>0</v>
      </c>
      <c r="BG558" s="191">
        <f>IF(N558="zákl. přenesená",J558,0)</f>
        <v>0</v>
      </c>
      <c r="BH558" s="191">
        <f>IF(N558="sníž. přenesená",J558,0)</f>
        <v>0</v>
      </c>
      <c r="BI558" s="191">
        <f>IF(N558="nulová",J558,0)</f>
        <v>0</v>
      </c>
      <c r="BJ558" s="18" t="s">
        <v>83</v>
      </c>
      <c r="BK558" s="191">
        <f>ROUND(I558*H558,2)</f>
        <v>0</v>
      </c>
      <c r="BL558" s="18" t="s">
        <v>183</v>
      </c>
      <c r="BM558" s="190" t="s">
        <v>1195</v>
      </c>
    </row>
    <row r="559" spans="1:65" s="2" customFormat="1" ht="68.25">
      <c r="A559" s="35"/>
      <c r="B559" s="36"/>
      <c r="C559" s="37"/>
      <c r="D559" s="197" t="s">
        <v>172</v>
      </c>
      <c r="E559" s="37"/>
      <c r="F559" s="198" t="s">
        <v>1196</v>
      </c>
      <c r="G559" s="37"/>
      <c r="H559" s="37"/>
      <c r="I559" s="194"/>
      <c r="J559" s="37"/>
      <c r="K559" s="37"/>
      <c r="L559" s="40"/>
      <c r="M559" s="195"/>
      <c r="N559" s="196"/>
      <c r="O559" s="65"/>
      <c r="P559" s="65"/>
      <c r="Q559" s="65"/>
      <c r="R559" s="65"/>
      <c r="S559" s="65"/>
      <c r="T559" s="66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T559" s="18" t="s">
        <v>172</v>
      </c>
      <c r="AU559" s="18" t="s">
        <v>85</v>
      </c>
    </row>
    <row r="560" spans="1:65" s="13" customFormat="1">
      <c r="B560" s="199"/>
      <c r="C560" s="200"/>
      <c r="D560" s="197" t="s">
        <v>212</v>
      </c>
      <c r="E560" s="201" t="s">
        <v>19</v>
      </c>
      <c r="F560" s="202" t="s">
        <v>83</v>
      </c>
      <c r="G560" s="200"/>
      <c r="H560" s="203">
        <v>1</v>
      </c>
      <c r="I560" s="204"/>
      <c r="J560" s="200"/>
      <c r="K560" s="200"/>
      <c r="L560" s="205"/>
      <c r="M560" s="206"/>
      <c r="N560" s="207"/>
      <c r="O560" s="207"/>
      <c r="P560" s="207"/>
      <c r="Q560" s="207"/>
      <c r="R560" s="207"/>
      <c r="S560" s="207"/>
      <c r="T560" s="208"/>
      <c r="AT560" s="209" t="s">
        <v>212</v>
      </c>
      <c r="AU560" s="209" t="s">
        <v>85</v>
      </c>
      <c r="AV560" s="13" t="s">
        <v>85</v>
      </c>
      <c r="AW560" s="13" t="s">
        <v>36</v>
      </c>
      <c r="AX560" s="13" t="s">
        <v>83</v>
      </c>
      <c r="AY560" s="209" t="s">
        <v>160</v>
      </c>
    </row>
    <row r="561" spans="1:65" s="12" customFormat="1" ht="22.9" customHeight="1">
      <c r="B561" s="163"/>
      <c r="C561" s="164"/>
      <c r="D561" s="165" t="s">
        <v>74</v>
      </c>
      <c r="E561" s="177" t="s">
        <v>1197</v>
      </c>
      <c r="F561" s="177" t="s">
        <v>1198</v>
      </c>
      <c r="G561" s="164"/>
      <c r="H561" s="164"/>
      <c r="I561" s="167"/>
      <c r="J561" s="178">
        <f>BK561</f>
        <v>0</v>
      </c>
      <c r="K561" s="164"/>
      <c r="L561" s="169"/>
      <c r="M561" s="170"/>
      <c r="N561" s="171"/>
      <c r="O561" s="171"/>
      <c r="P561" s="172">
        <f>SUM(P562:P563)</f>
        <v>0</v>
      </c>
      <c r="Q561" s="171"/>
      <c r="R561" s="172">
        <f>SUM(R562:R563)</f>
        <v>0</v>
      </c>
      <c r="S561" s="171"/>
      <c r="T561" s="173">
        <f>SUM(T562:T563)</f>
        <v>0</v>
      </c>
      <c r="AR561" s="174" t="s">
        <v>83</v>
      </c>
      <c r="AT561" s="175" t="s">
        <v>74</v>
      </c>
      <c r="AU561" s="175" t="s">
        <v>83</v>
      </c>
      <c r="AY561" s="174" t="s">
        <v>160</v>
      </c>
      <c r="BK561" s="176">
        <f>SUM(BK562:BK563)</f>
        <v>0</v>
      </c>
    </row>
    <row r="562" spans="1:65" s="2" customFormat="1" ht="24.2" customHeight="1">
      <c r="A562" s="35"/>
      <c r="B562" s="36"/>
      <c r="C562" s="179" t="s">
        <v>1199</v>
      </c>
      <c r="D562" s="179" t="s">
        <v>163</v>
      </c>
      <c r="E562" s="180" t="s">
        <v>1200</v>
      </c>
      <c r="F562" s="181" t="s">
        <v>1201</v>
      </c>
      <c r="G562" s="182" t="s">
        <v>483</v>
      </c>
      <c r="H562" s="183">
        <v>1003.77</v>
      </c>
      <c r="I562" s="184"/>
      <c r="J562" s="185">
        <f>ROUND(I562*H562,2)</f>
        <v>0</v>
      </c>
      <c r="K562" s="181" t="s">
        <v>167</v>
      </c>
      <c r="L562" s="40"/>
      <c r="M562" s="186" t="s">
        <v>19</v>
      </c>
      <c r="N562" s="187" t="s">
        <v>46</v>
      </c>
      <c r="O562" s="65"/>
      <c r="P562" s="188">
        <f>O562*H562</f>
        <v>0</v>
      </c>
      <c r="Q562" s="188">
        <v>0</v>
      </c>
      <c r="R562" s="188">
        <f>Q562*H562</f>
        <v>0</v>
      </c>
      <c r="S562" s="188">
        <v>0</v>
      </c>
      <c r="T562" s="189">
        <f>S562*H562</f>
        <v>0</v>
      </c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R562" s="190" t="s">
        <v>183</v>
      </c>
      <c r="AT562" s="190" t="s">
        <v>163</v>
      </c>
      <c r="AU562" s="190" t="s">
        <v>85</v>
      </c>
      <c r="AY562" s="18" t="s">
        <v>160</v>
      </c>
      <c r="BE562" s="191">
        <f>IF(N562="základní",J562,0)</f>
        <v>0</v>
      </c>
      <c r="BF562" s="191">
        <f>IF(N562="snížená",J562,0)</f>
        <v>0</v>
      </c>
      <c r="BG562" s="191">
        <f>IF(N562="zákl. přenesená",J562,0)</f>
        <v>0</v>
      </c>
      <c r="BH562" s="191">
        <f>IF(N562="sníž. přenesená",J562,0)</f>
        <v>0</v>
      </c>
      <c r="BI562" s="191">
        <f>IF(N562="nulová",J562,0)</f>
        <v>0</v>
      </c>
      <c r="BJ562" s="18" t="s">
        <v>83</v>
      </c>
      <c r="BK562" s="191">
        <f>ROUND(I562*H562,2)</f>
        <v>0</v>
      </c>
      <c r="BL562" s="18" t="s">
        <v>183</v>
      </c>
      <c r="BM562" s="190" t="s">
        <v>1202</v>
      </c>
    </row>
    <row r="563" spans="1:65" s="2" customFormat="1">
      <c r="A563" s="35"/>
      <c r="B563" s="36"/>
      <c r="C563" s="37"/>
      <c r="D563" s="192" t="s">
        <v>170</v>
      </c>
      <c r="E563" s="37"/>
      <c r="F563" s="193" t="s">
        <v>1203</v>
      </c>
      <c r="G563" s="37"/>
      <c r="H563" s="37"/>
      <c r="I563" s="194"/>
      <c r="J563" s="37"/>
      <c r="K563" s="37"/>
      <c r="L563" s="40"/>
      <c r="M563" s="210"/>
      <c r="N563" s="211"/>
      <c r="O563" s="212"/>
      <c r="P563" s="212"/>
      <c r="Q563" s="212"/>
      <c r="R563" s="212"/>
      <c r="S563" s="212"/>
      <c r="T563" s="213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T563" s="18" t="s">
        <v>170</v>
      </c>
      <c r="AU563" s="18" t="s">
        <v>85</v>
      </c>
    </row>
    <row r="564" spans="1:65" s="2" customFormat="1" ht="6.95" customHeight="1">
      <c r="A564" s="35"/>
      <c r="B564" s="48"/>
      <c r="C564" s="49"/>
      <c r="D564" s="49"/>
      <c r="E564" s="49"/>
      <c r="F564" s="49"/>
      <c r="G564" s="49"/>
      <c r="H564" s="49"/>
      <c r="I564" s="49"/>
      <c r="J564" s="49"/>
      <c r="K564" s="49"/>
      <c r="L564" s="40"/>
      <c r="M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</row>
  </sheetData>
  <sheetProtection algorithmName="SHA-512" hashValue="8VMhcC5o3Z0kjr5Kg1Yfkaj3YRr8JE7pSZWNNIynTspOZHbVYWR2tVkxOMd60byWEOn2QuNviCsuDRW1dBov9Q==" saltValue="SqQFkDig6p73DofWRTOWRcg/mgWKgIU3G8dIoD+i4fBpMQY8Xp5+8WMJubxhI2pDnN0qrnj0hebVbx5KCnNwIQ==" spinCount="100000" sheet="1" objects="1" scenarios="1" formatColumns="0" formatRows="0" autoFilter="0"/>
  <autoFilter ref="C100:K563"/>
  <mergeCells count="15">
    <mergeCell ref="E87:H87"/>
    <mergeCell ref="E91:H91"/>
    <mergeCell ref="E89:H89"/>
    <mergeCell ref="E93:H93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hyperlinks>
    <hyperlink ref="F105" r:id="rId1"/>
    <hyperlink ref="F107" r:id="rId2"/>
    <hyperlink ref="F110" r:id="rId3"/>
    <hyperlink ref="F113" r:id="rId4"/>
    <hyperlink ref="F116" r:id="rId5"/>
    <hyperlink ref="F121" r:id="rId6"/>
    <hyperlink ref="F123" r:id="rId7"/>
    <hyperlink ref="F126" r:id="rId8"/>
    <hyperlink ref="F129" r:id="rId9"/>
    <hyperlink ref="F132" r:id="rId10"/>
    <hyperlink ref="F135" r:id="rId11"/>
    <hyperlink ref="F137" r:id="rId12"/>
    <hyperlink ref="F140" r:id="rId13"/>
    <hyperlink ref="F143" r:id="rId14"/>
    <hyperlink ref="F146" r:id="rId15"/>
    <hyperlink ref="F149" r:id="rId16"/>
    <hyperlink ref="F152" r:id="rId17"/>
    <hyperlink ref="F155" r:id="rId18"/>
    <hyperlink ref="F158" r:id="rId19"/>
    <hyperlink ref="F161" r:id="rId20"/>
    <hyperlink ref="F164" r:id="rId21"/>
    <hyperlink ref="F167" r:id="rId22"/>
    <hyperlink ref="F170" r:id="rId23"/>
    <hyperlink ref="F173" r:id="rId24"/>
    <hyperlink ref="F176" r:id="rId25"/>
    <hyperlink ref="F179" r:id="rId26"/>
    <hyperlink ref="F182" r:id="rId27"/>
    <hyperlink ref="F185" r:id="rId28"/>
    <hyperlink ref="F187" r:id="rId29"/>
    <hyperlink ref="F189" r:id="rId30"/>
    <hyperlink ref="F192" r:id="rId31"/>
    <hyperlink ref="F194" r:id="rId32"/>
    <hyperlink ref="F197" r:id="rId33"/>
    <hyperlink ref="F199" r:id="rId34"/>
    <hyperlink ref="F206" r:id="rId35"/>
    <hyperlink ref="F209" r:id="rId36"/>
    <hyperlink ref="F212" r:id="rId37"/>
    <hyperlink ref="F215" r:id="rId38"/>
    <hyperlink ref="F217" r:id="rId39"/>
    <hyperlink ref="F219" r:id="rId40"/>
    <hyperlink ref="F222" r:id="rId41"/>
    <hyperlink ref="F225" r:id="rId42"/>
    <hyperlink ref="F234" r:id="rId43"/>
    <hyperlink ref="F241" r:id="rId44"/>
    <hyperlink ref="F243" r:id="rId45"/>
    <hyperlink ref="F247" r:id="rId46"/>
    <hyperlink ref="F249" r:id="rId47"/>
    <hyperlink ref="F252" r:id="rId48"/>
    <hyperlink ref="F257" r:id="rId49"/>
    <hyperlink ref="F260" r:id="rId50"/>
    <hyperlink ref="F263" r:id="rId51"/>
    <hyperlink ref="F268" r:id="rId52"/>
    <hyperlink ref="F271" r:id="rId53"/>
    <hyperlink ref="F274" r:id="rId54"/>
    <hyperlink ref="F277" r:id="rId55"/>
    <hyperlink ref="F288" r:id="rId56"/>
    <hyperlink ref="F292" r:id="rId57"/>
    <hyperlink ref="F295" r:id="rId58"/>
    <hyperlink ref="F298" r:id="rId59"/>
    <hyperlink ref="F300" r:id="rId60"/>
    <hyperlink ref="F305" r:id="rId61"/>
    <hyperlink ref="F310" r:id="rId62"/>
    <hyperlink ref="F312" r:id="rId63"/>
    <hyperlink ref="F314" r:id="rId64"/>
    <hyperlink ref="F316" r:id="rId65"/>
    <hyperlink ref="F318" r:id="rId66"/>
    <hyperlink ref="F324" r:id="rId67"/>
    <hyperlink ref="F327" r:id="rId68"/>
    <hyperlink ref="F330" r:id="rId69"/>
    <hyperlink ref="F333" r:id="rId70"/>
    <hyperlink ref="F335" r:id="rId71"/>
    <hyperlink ref="F340" r:id="rId72"/>
    <hyperlink ref="F345" r:id="rId73"/>
    <hyperlink ref="F350" r:id="rId74"/>
    <hyperlink ref="F355" r:id="rId75"/>
    <hyperlink ref="F360" r:id="rId76"/>
    <hyperlink ref="F367" r:id="rId77"/>
    <hyperlink ref="F372" r:id="rId78"/>
    <hyperlink ref="F379" r:id="rId79"/>
    <hyperlink ref="F383" r:id="rId80"/>
    <hyperlink ref="F391" r:id="rId81"/>
    <hyperlink ref="F398" r:id="rId82"/>
    <hyperlink ref="F403" r:id="rId83"/>
    <hyperlink ref="F408" r:id="rId84"/>
    <hyperlink ref="F420" r:id="rId85"/>
    <hyperlink ref="F428" r:id="rId86"/>
    <hyperlink ref="F430" r:id="rId87"/>
    <hyperlink ref="F463" r:id="rId88"/>
    <hyperlink ref="F465" r:id="rId89"/>
    <hyperlink ref="F467" r:id="rId90"/>
    <hyperlink ref="F469" r:id="rId91"/>
    <hyperlink ref="F471" r:id="rId92"/>
    <hyperlink ref="F473" r:id="rId93"/>
    <hyperlink ref="F475" r:id="rId94"/>
    <hyperlink ref="F478" r:id="rId95"/>
    <hyperlink ref="F482" r:id="rId96"/>
    <hyperlink ref="F486" r:id="rId97"/>
    <hyperlink ref="F490" r:id="rId98"/>
    <hyperlink ref="F494" r:id="rId99"/>
    <hyperlink ref="F498" r:id="rId100"/>
    <hyperlink ref="F506" r:id="rId101"/>
    <hyperlink ref="F508" r:id="rId102"/>
    <hyperlink ref="F511" r:id="rId103"/>
    <hyperlink ref="F517" r:id="rId104"/>
    <hyperlink ref="F519" r:id="rId105"/>
    <hyperlink ref="F523" r:id="rId106"/>
    <hyperlink ref="F527" r:id="rId107"/>
    <hyperlink ref="F530" r:id="rId108"/>
    <hyperlink ref="F533" r:id="rId109"/>
    <hyperlink ref="F536" r:id="rId110"/>
    <hyperlink ref="F540" r:id="rId111"/>
    <hyperlink ref="F542" r:id="rId112"/>
    <hyperlink ref="F545" r:id="rId113"/>
    <hyperlink ref="F549" r:id="rId114"/>
    <hyperlink ref="F551" r:id="rId115"/>
    <hyperlink ref="F553" r:id="rId116"/>
    <hyperlink ref="F555" r:id="rId117"/>
    <hyperlink ref="F563" r:id="rId118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52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99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ht="12.75">
      <c r="B8" s="21"/>
      <c r="D8" s="113" t="s">
        <v>134</v>
      </c>
      <c r="L8" s="21"/>
    </row>
    <row r="9" spans="1:46" s="1" customFormat="1" ht="16.5" customHeight="1">
      <c r="B9" s="21"/>
      <c r="E9" s="537" t="s">
        <v>238</v>
      </c>
      <c r="F9" s="501"/>
      <c r="G9" s="501"/>
      <c r="H9" s="501"/>
      <c r="L9" s="21"/>
    </row>
    <row r="10" spans="1:46" s="1" customFormat="1" ht="12" customHeight="1">
      <c r="B10" s="21"/>
      <c r="D10" s="113" t="s">
        <v>239</v>
      </c>
      <c r="L10" s="21"/>
    </row>
    <row r="11" spans="1:46" s="2" customFormat="1" ht="16.5" customHeight="1">
      <c r="A11" s="35"/>
      <c r="B11" s="40"/>
      <c r="C11" s="35"/>
      <c r="D11" s="35"/>
      <c r="E11" s="545" t="s">
        <v>240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241</v>
      </c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6.5" customHeight="1">
      <c r="A13" s="35"/>
      <c r="B13" s="40"/>
      <c r="C13" s="35"/>
      <c r="D13" s="35"/>
      <c r="E13" s="539" t="s">
        <v>1204</v>
      </c>
      <c r="F13" s="540"/>
      <c r="G13" s="540"/>
      <c r="H13" s="540"/>
      <c r="I13" s="35"/>
      <c r="J13" s="35"/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>
      <c r="A14" s="35"/>
      <c r="B14" s="40"/>
      <c r="C14" s="35"/>
      <c r="D14" s="35"/>
      <c r="E14" s="35"/>
      <c r="F14" s="35"/>
      <c r="G14" s="35"/>
      <c r="H14" s="35"/>
      <c r="I14" s="35"/>
      <c r="J14" s="35"/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2" customHeight="1">
      <c r="A15" s="35"/>
      <c r="B15" s="40"/>
      <c r="C15" s="35"/>
      <c r="D15" s="113" t="s">
        <v>18</v>
      </c>
      <c r="E15" s="35"/>
      <c r="F15" s="104" t="s">
        <v>19</v>
      </c>
      <c r="G15" s="35"/>
      <c r="H15" s="35"/>
      <c r="I15" s="113" t="s">
        <v>20</v>
      </c>
      <c r="J15" s="104" t="s">
        <v>19</v>
      </c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21</v>
      </c>
      <c r="E16" s="35"/>
      <c r="F16" s="104" t="s">
        <v>22</v>
      </c>
      <c r="G16" s="35"/>
      <c r="H16" s="35"/>
      <c r="I16" s="113" t="s">
        <v>23</v>
      </c>
      <c r="J16" s="115" t="str">
        <f>'Rekapitulace stavby'!AN8</f>
        <v>25. 9. 2025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0.9" customHeight="1">
      <c r="A17" s="35"/>
      <c r="B17" s="40"/>
      <c r="C17" s="35"/>
      <c r="D17" s="35"/>
      <c r="E17" s="35"/>
      <c r="F17" s="35"/>
      <c r="G17" s="35"/>
      <c r="H17" s="35"/>
      <c r="I17" s="35"/>
      <c r="J17" s="35"/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2" customHeight="1">
      <c r="A18" s="35"/>
      <c r="B18" s="40"/>
      <c r="C18" s="35"/>
      <c r="D18" s="113" t="s">
        <v>25</v>
      </c>
      <c r="E18" s="35"/>
      <c r="F18" s="35"/>
      <c r="G18" s="35"/>
      <c r="H18" s="35"/>
      <c r="I18" s="113" t="s">
        <v>26</v>
      </c>
      <c r="J18" s="104" t="s">
        <v>27</v>
      </c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8" customHeight="1">
      <c r="A19" s="35"/>
      <c r="B19" s="40"/>
      <c r="C19" s="35"/>
      <c r="D19" s="35"/>
      <c r="E19" s="104" t="s">
        <v>28</v>
      </c>
      <c r="F19" s="35"/>
      <c r="G19" s="35"/>
      <c r="H19" s="35"/>
      <c r="I19" s="113" t="s">
        <v>29</v>
      </c>
      <c r="J19" s="104" t="s">
        <v>30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6.95" customHeight="1">
      <c r="A20" s="35"/>
      <c r="B20" s="40"/>
      <c r="C20" s="35"/>
      <c r="D20" s="35"/>
      <c r="E20" s="35"/>
      <c r="F20" s="35"/>
      <c r="G20" s="35"/>
      <c r="H20" s="35"/>
      <c r="I20" s="35"/>
      <c r="J20" s="35"/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2" customHeight="1">
      <c r="A21" s="35"/>
      <c r="B21" s="40"/>
      <c r="C21" s="35"/>
      <c r="D21" s="113" t="s">
        <v>31</v>
      </c>
      <c r="E21" s="35"/>
      <c r="F21" s="35"/>
      <c r="G21" s="35"/>
      <c r="H21" s="35"/>
      <c r="I21" s="113" t="s">
        <v>26</v>
      </c>
      <c r="J21" s="31" t="str">
        <f>'Rekapitulace stavby'!AN13</f>
        <v>Vyplň údaj</v>
      </c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8" customHeight="1">
      <c r="A22" s="35"/>
      <c r="B22" s="40"/>
      <c r="C22" s="35"/>
      <c r="D22" s="35"/>
      <c r="E22" s="541" t="str">
        <f>'Rekapitulace stavby'!E14</f>
        <v>Vyplň údaj</v>
      </c>
      <c r="F22" s="542"/>
      <c r="G22" s="542"/>
      <c r="H22" s="542"/>
      <c r="I22" s="113" t="s">
        <v>29</v>
      </c>
      <c r="J22" s="31" t="str">
        <f>'Rekapitulace stavby'!AN14</f>
        <v>Vyplň údaj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6.95" customHeight="1">
      <c r="A23" s="35"/>
      <c r="B23" s="40"/>
      <c r="C23" s="35"/>
      <c r="D23" s="35"/>
      <c r="E23" s="35"/>
      <c r="F23" s="35"/>
      <c r="G23" s="35"/>
      <c r="H23" s="35"/>
      <c r="I23" s="35"/>
      <c r="J23" s="35"/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2" customHeight="1">
      <c r="A24" s="35"/>
      <c r="B24" s="40"/>
      <c r="C24" s="35"/>
      <c r="D24" s="113" t="s">
        <v>33</v>
      </c>
      <c r="E24" s="35"/>
      <c r="F24" s="35"/>
      <c r="G24" s="35"/>
      <c r="H24" s="35"/>
      <c r="I24" s="113" t="s">
        <v>26</v>
      </c>
      <c r="J24" s="104" t="s">
        <v>34</v>
      </c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8" customHeight="1">
      <c r="A25" s="35"/>
      <c r="B25" s="40"/>
      <c r="C25" s="35"/>
      <c r="D25" s="35"/>
      <c r="E25" s="104" t="s">
        <v>35</v>
      </c>
      <c r="F25" s="35"/>
      <c r="G25" s="35"/>
      <c r="H25" s="35"/>
      <c r="I25" s="113" t="s">
        <v>29</v>
      </c>
      <c r="J25" s="104" t="s">
        <v>19</v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6.95" customHeight="1">
      <c r="A26" s="35"/>
      <c r="B26" s="40"/>
      <c r="C26" s="35"/>
      <c r="D26" s="35"/>
      <c r="E26" s="35"/>
      <c r="F26" s="35"/>
      <c r="G26" s="35"/>
      <c r="H26" s="35"/>
      <c r="I26" s="35"/>
      <c r="J26" s="35"/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12" customHeight="1">
      <c r="A27" s="35"/>
      <c r="B27" s="40"/>
      <c r="C27" s="35"/>
      <c r="D27" s="113" t="s">
        <v>37</v>
      </c>
      <c r="E27" s="35"/>
      <c r="F27" s="35"/>
      <c r="G27" s="35"/>
      <c r="H27" s="35"/>
      <c r="I27" s="113" t="s">
        <v>26</v>
      </c>
      <c r="J27" s="104" t="str">
        <f>IF('Rekapitulace stavby'!AN19="","",'Rekapitulace stavby'!AN19)</f>
        <v/>
      </c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8" customHeight="1">
      <c r="A28" s="35"/>
      <c r="B28" s="40"/>
      <c r="C28" s="35"/>
      <c r="D28" s="35"/>
      <c r="E28" s="104" t="str">
        <f>IF('Rekapitulace stavby'!E20="","",'Rekapitulace stavby'!E20)</f>
        <v xml:space="preserve"> </v>
      </c>
      <c r="F28" s="35"/>
      <c r="G28" s="35"/>
      <c r="H28" s="35"/>
      <c r="I28" s="113" t="s">
        <v>29</v>
      </c>
      <c r="J28" s="104" t="str">
        <f>IF('Rekapitulace stavby'!AN20="","",'Rekapitulace stavby'!AN20)</f>
        <v/>
      </c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35"/>
      <c r="E29" s="35"/>
      <c r="F29" s="35"/>
      <c r="G29" s="35"/>
      <c r="H29" s="35"/>
      <c r="I29" s="35"/>
      <c r="J29" s="35"/>
      <c r="K29" s="35"/>
      <c r="L29" s="11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12" customHeight="1">
      <c r="A30" s="35"/>
      <c r="B30" s="40"/>
      <c r="C30" s="35"/>
      <c r="D30" s="113" t="s">
        <v>39</v>
      </c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8" customFormat="1" ht="16.5" customHeight="1">
      <c r="A31" s="116"/>
      <c r="B31" s="117"/>
      <c r="C31" s="116"/>
      <c r="D31" s="116"/>
      <c r="E31" s="543" t="s">
        <v>19</v>
      </c>
      <c r="F31" s="543"/>
      <c r="G31" s="543"/>
      <c r="H31" s="543"/>
      <c r="I31" s="116"/>
      <c r="J31" s="116"/>
      <c r="K31" s="116"/>
      <c r="L31" s="118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</row>
    <row r="32" spans="1:31" s="2" customFormat="1" ht="6.95" customHeight="1">
      <c r="A32" s="35"/>
      <c r="B32" s="40"/>
      <c r="C32" s="35"/>
      <c r="D32" s="35"/>
      <c r="E32" s="35"/>
      <c r="F32" s="35"/>
      <c r="G32" s="35"/>
      <c r="H32" s="35"/>
      <c r="I32" s="35"/>
      <c r="J32" s="35"/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25.35" customHeight="1">
      <c r="A34" s="35"/>
      <c r="B34" s="40"/>
      <c r="C34" s="35"/>
      <c r="D34" s="120" t="s">
        <v>41</v>
      </c>
      <c r="E34" s="35"/>
      <c r="F34" s="35"/>
      <c r="G34" s="35"/>
      <c r="H34" s="35"/>
      <c r="I34" s="35"/>
      <c r="J34" s="121">
        <f>ROUND(J101, 2)</f>
        <v>0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6.95" customHeight="1">
      <c r="A35" s="35"/>
      <c r="B35" s="40"/>
      <c r="C35" s="35"/>
      <c r="D35" s="119"/>
      <c r="E35" s="119"/>
      <c r="F35" s="119"/>
      <c r="G35" s="119"/>
      <c r="H35" s="119"/>
      <c r="I35" s="119"/>
      <c r="J35" s="119"/>
      <c r="K35" s="119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35"/>
      <c r="F36" s="122" t="s">
        <v>43</v>
      </c>
      <c r="G36" s="35"/>
      <c r="H36" s="35"/>
      <c r="I36" s="122" t="s">
        <v>42</v>
      </c>
      <c r="J36" s="122" t="s">
        <v>44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customHeight="1">
      <c r="A37" s="35"/>
      <c r="B37" s="40"/>
      <c r="C37" s="35"/>
      <c r="D37" s="123" t="s">
        <v>45</v>
      </c>
      <c r="E37" s="113" t="s">
        <v>46</v>
      </c>
      <c r="F37" s="124">
        <f>ROUND((SUM(BE101:BE519)),  2)</f>
        <v>0</v>
      </c>
      <c r="G37" s="35"/>
      <c r="H37" s="35"/>
      <c r="I37" s="125">
        <v>0.21</v>
      </c>
      <c r="J37" s="124">
        <f>ROUND(((SUM(BE101:BE519))*I37),  2)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customHeight="1">
      <c r="A38" s="35"/>
      <c r="B38" s="40"/>
      <c r="C38" s="35"/>
      <c r="D38" s="35"/>
      <c r="E38" s="113" t="s">
        <v>47</v>
      </c>
      <c r="F38" s="124">
        <f>ROUND((SUM(BF101:BF519)),  2)</f>
        <v>0</v>
      </c>
      <c r="G38" s="35"/>
      <c r="H38" s="35"/>
      <c r="I38" s="125">
        <v>0.12</v>
      </c>
      <c r="J38" s="124">
        <f>ROUND(((SUM(BF101:BF519))*I38),  2)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48</v>
      </c>
      <c r="F39" s="124">
        <f>ROUND((SUM(BG101:BG519)),  2)</f>
        <v>0</v>
      </c>
      <c r="G39" s="35"/>
      <c r="H39" s="35"/>
      <c r="I39" s="125">
        <v>0.21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hidden="1" customHeight="1">
      <c r="A40" s="35"/>
      <c r="B40" s="40"/>
      <c r="C40" s="35"/>
      <c r="D40" s="35"/>
      <c r="E40" s="113" t="s">
        <v>49</v>
      </c>
      <c r="F40" s="124">
        <f>ROUND((SUM(BH101:BH519)),  2)</f>
        <v>0</v>
      </c>
      <c r="G40" s="35"/>
      <c r="H40" s="35"/>
      <c r="I40" s="125">
        <v>0.12</v>
      </c>
      <c r="J40" s="124">
        <f>0</f>
        <v>0</v>
      </c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14.45" hidden="1" customHeight="1">
      <c r="A41" s="35"/>
      <c r="B41" s="40"/>
      <c r="C41" s="35"/>
      <c r="D41" s="35"/>
      <c r="E41" s="113" t="s">
        <v>50</v>
      </c>
      <c r="F41" s="124">
        <f>ROUND((SUM(BI101:BI519)),  2)</f>
        <v>0</v>
      </c>
      <c r="G41" s="35"/>
      <c r="H41" s="35"/>
      <c r="I41" s="125">
        <v>0</v>
      </c>
      <c r="J41" s="124">
        <f>0</f>
        <v>0</v>
      </c>
      <c r="K41" s="35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6.95" customHeight="1">
      <c r="A42" s="35"/>
      <c r="B42" s="40"/>
      <c r="C42" s="35"/>
      <c r="D42" s="35"/>
      <c r="E42" s="35"/>
      <c r="F42" s="35"/>
      <c r="G42" s="35"/>
      <c r="H42" s="35"/>
      <c r="I42" s="35"/>
      <c r="J42" s="35"/>
      <c r="K42" s="35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s="2" customFormat="1" ht="25.35" customHeight="1">
      <c r="A43" s="35"/>
      <c r="B43" s="40"/>
      <c r="C43" s="126"/>
      <c r="D43" s="127" t="s">
        <v>51</v>
      </c>
      <c r="E43" s="128"/>
      <c r="F43" s="128"/>
      <c r="G43" s="129" t="s">
        <v>52</v>
      </c>
      <c r="H43" s="130" t="s">
        <v>53</v>
      </c>
      <c r="I43" s="128"/>
      <c r="J43" s="131">
        <f>SUM(J34:J41)</f>
        <v>0</v>
      </c>
      <c r="K43" s="132"/>
      <c r="L43" s="114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31" s="2" customFormat="1" ht="14.45" customHeight="1">
      <c r="A44" s="35"/>
      <c r="B44" s="133"/>
      <c r="C44" s="134"/>
      <c r="D44" s="134"/>
      <c r="E44" s="134"/>
      <c r="F44" s="134"/>
      <c r="G44" s="134"/>
      <c r="H44" s="134"/>
      <c r="I44" s="134"/>
      <c r="J44" s="134"/>
      <c r="K44" s="134"/>
      <c r="L44" s="11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8" spans="1:31" s="2" customFormat="1" ht="6.95" customHeight="1">
      <c r="A48" s="35"/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s="2" customFormat="1" ht="24.95" customHeight="1">
      <c r="A49" s="35"/>
      <c r="B49" s="36"/>
      <c r="C49" s="24" t="s">
        <v>136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s="2" customFormat="1" ht="6.95" customHeight="1">
      <c r="A50" s="35"/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s="2" customFormat="1" ht="12" customHeight="1">
      <c r="A51" s="35"/>
      <c r="B51" s="36"/>
      <c r="C51" s="30" t="s">
        <v>16</v>
      </c>
      <c r="D51" s="37"/>
      <c r="E51" s="37"/>
      <c r="F51" s="37"/>
      <c r="G51" s="37"/>
      <c r="H51" s="37"/>
      <c r="I51" s="37"/>
      <c r="J51" s="37"/>
      <c r="K51" s="37"/>
      <c r="L51" s="114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2" customFormat="1" ht="16.5" customHeight="1">
      <c r="A52" s="35"/>
      <c r="B52" s="36"/>
      <c r="C52" s="37"/>
      <c r="D52" s="37"/>
      <c r="E52" s="535" t="str">
        <f>E7</f>
        <v>Zliv - Obnova kanalizace v ulici Jáchymovská</v>
      </c>
      <c r="F52" s="536"/>
      <c r="G52" s="536"/>
      <c r="H52" s="536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s="1" customFormat="1" ht="12" customHeight="1">
      <c r="B53" s="22"/>
      <c r="C53" s="30" t="s">
        <v>134</v>
      </c>
      <c r="D53" s="23"/>
      <c r="E53" s="23"/>
      <c r="F53" s="23"/>
      <c r="G53" s="23"/>
      <c r="H53" s="23"/>
      <c r="I53" s="23"/>
      <c r="J53" s="23"/>
      <c r="K53" s="23"/>
      <c r="L53" s="21"/>
    </row>
    <row r="54" spans="1:31" s="1" customFormat="1" ht="16.5" customHeight="1">
      <c r="B54" s="22"/>
      <c r="C54" s="23"/>
      <c r="D54" s="23"/>
      <c r="E54" s="535" t="s">
        <v>238</v>
      </c>
      <c r="F54" s="522"/>
      <c r="G54" s="522"/>
      <c r="H54" s="522"/>
      <c r="I54" s="23"/>
      <c r="J54" s="23"/>
      <c r="K54" s="23"/>
      <c r="L54" s="21"/>
    </row>
    <row r="55" spans="1:31" s="1" customFormat="1" ht="12" customHeight="1">
      <c r="B55" s="22"/>
      <c r="C55" s="30" t="s">
        <v>239</v>
      </c>
      <c r="D55" s="23"/>
      <c r="E55" s="23"/>
      <c r="F55" s="23"/>
      <c r="G55" s="23"/>
      <c r="H55" s="23"/>
      <c r="I55" s="23"/>
      <c r="J55" s="23"/>
      <c r="K55" s="23"/>
      <c r="L55" s="21"/>
    </row>
    <row r="56" spans="1:31" s="2" customFormat="1" ht="16.5" customHeight="1">
      <c r="A56" s="35"/>
      <c r="B56" s="36"/>
      <c r="C56" s="37"/>
      <c r="D56" s="37"/>
      <c r="E56" s="544" t="s">
        <v>240</v>
      </c>
      <c r="F56" s="534"/>
      <c r="G56" s="534"/>
      <c r="H56" s="534"/>
      <c r="I56" s="37"/>
      <c r="J56" s="37"/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31" s="2" customFormat="1" ht="12" customHeight="1">
      <c r="A57" s="35"/>
      <c r="B57" s="36"/>
      <c r="C57" s="30" t="s">
        <v>241</v>
      </c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s="2" customFormat="1" ht="16.5" customHeight="1">
      <c r="A58" s="35"/>
      <c r="B58" s="36"/>
      <c r="C58" s="37"/>
      <c r="D58" s="37"/>
      <c r="E58" s="530" t="str">
        <f>E13</f>
        <v>25_11_01_01.1.2 - Jednotná kanalizace - etapa II. - Jáchymovská I</v>
      </c>
      <c r="F58" s="534"/>
      <c r="G58" s="534"/>
      <c r="H58" s="534"/>
      <c r="I58" s="37"/>
      <c r="J58" s="37"/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31" s="2" customFormat="1" ht="6.95" customHeight="1">
      <c r="A59" s="35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31" s="2" customFormat="1" ht="12" customHeight="1">
      <c r="A60" s="35"/>
      <c r="B60" s="36"/>
      <c r="C60" s="30" t="s">
        <v>21</v>
      </c>
      <c r="D60" s="37"/>
      <c r="E60" s="37"/>
      <c r="F60" s="28" t="str">
        <f>F16</f>
        <v>Zliv</v>
      </c>
      <c r="G60" s="37"/>
      <c r="H60" s="37"/>
      <c r="I60" s="30" t="s">
        <v>23</v>
      </c>
      <c r="J60" s="60" t="str">
        <f>IF(J16="","",J16)</f>
        <v>25. 9. 2025</v>
      </c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31" s="2" customFormat="1" ht="6.95" customHeight="1">
      <c r="A61" s="35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s="2" customFormat="1" ht="25.7" customHeight="1">
      <c r="A62" s="35"/>
      <c r="B62" s="36"/>
      <c r="C62" s="30" t="s">
        <v>25</v>
      </c>
      <c r="D62" s="37"/>
      <c r="E62" s="37"/>
      <c r="F62" s="28" t="str">
        <f>E19</f>
        <v>Město Zliv</v>
      </c>
      <c r="G62" s="37"/>
      <c r="H62" s="37"/>
      <c r="I62" s="30" t="s">
        <v>33</v>
      </c>
      <c r="J62" s="33" t="str">
        <f>E25</f>
        <v>Ing. Jaroslav Žáček Ph.D.</v>
      </c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31" s="2" customFormat="1" ht="15.2" customHeight="1">
      <c r="A63" s="35"/>
      <c r="B63" s="36"/>
      <c r="C63" s="30" t="s">
        <v>31</v>
      </c>
      <c r="D63" s="37"/>
      <c r="E63" s="37"/>
      <c r="F63" s="28" t="str">
        <f>IF(E22="","",E22)</f>
        <v>Vyplň údaj</v>
      </c>
      <c r="G63" s="37"/>
      <c r="H63" s="37"/>
      <c r="I63" s="30" t="s">
        <v>37</v>
      </c>
      <c r="J63" s="33" t="str">
        <f>E28</f>
        <v xml:space="preserve"> 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</row>
    <row r="64" spans="1:31" s="2" customFormat="1" ht="10.35" customHeight="1">
      <c r="A64" s="35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114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</row>
    <row r="65" spans="1:47" s="2" customFormat="1" ht="29.25" customHeight="1">
      <c r="A65" s="35"/>
      <c r="B65" s="36"/>
      <c r="C65" s="137" t="s">
        <v>137</v>
      </c>
      <c r="D65" s="138"/>
      <c r="E65" s="138"/>
      <c r="F65" s="138"/>
      <c r="G65" s="138"/>
      <c r="H65" s="138"/>
      <c r="I65" s="138"/>
      <c r="J65" s="139" t="s">
        <v>138</v>
      </c>
      <c r="K65" s="138"/>
      <c r="L65" s="114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47" s="2" customFormat="1" ht="10.35" customHeight="1">
      <c r="A66" s="35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114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47" s="2" customFormat="1" ht="22.9" customHeight="1">
      <c r="A67" s="35"/>
      <c r="B67" s="36"/>
      <c r="C67" s="140" t="s">
        <v>73</v>
      </c>
      <c r="D67" s="37"/>
      <c r="E67" s="37"/>
      <c r="F67" s="37"/>
      <c r="G67" s="37"/>
      <c r="H67" s="37"/>
      <c r="I67" s="37"/>
      <c r="J67" s="78">
        <f>J101</f>
        <v>0</v>
      </c>
      <c r="K67" s="37"/>
      <c r="L67" s="114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U67" s="18" t="s">
        <v>139</v>
      </c>
    </row>
    <row r="68" spans="1:47" s="9" customFormat="1" ht="24.95" customHeight="1">
      <c r="B68" s="141"/>
      <c r="C68" s="142"/>
      <c r="D68" s="143" t="s">
        <v>243</v>
      </c>
      <c r="E68" s="144"/>
      <c r="F68" s="144"/>
      <c r="G68" s="144"/>
      <c r="H68" s="144"/>
      <c r="I68" s="144"/>
      <c r="J68" s="145">
        <f>J102</f>
        <v>0</v>
      </c>
      <c r="K68" s="142"/>
      <c r="L68" s="146"/>
    </row>
    <row r="69" spans="1:47" s="10" customFormat="1" ht="19.899999999999999" customHeight="1">
      <c r="B69" s="147"/>
      <c r="C69" s="98"/>
      <c r="D69" s="148" t="s">
        <v>244</v>
      </c>
      <c r="E69" s="149"/>
      <c r="F69" s="149"/>
      <c r="G69" s="149"/>
      <c r="H69" s="149"/>
      <c r="I69" s="149"/>
      <c r="J69" s="150">
        <f>J103</f>
        <v>0</v>
      </c>
      <c r="K69" s="98"/>
      <c r="L69" s="151"/>
    </row>
    <row r="70" spans="1:47" s="10" customFormat="1" ht="19.899999999999999" customHeight="1">
      <c r="B70" s="147"/>
      <c r="C70" s="98"/>
      <c r="D70" s="148" t="s">
        <v>245</v>
      </c>
      <c r="E70" s="149"/>
      <c r="F70" s="149"/>
      <c r="G70" s="149"/>
      <c r="H70" s="149"/>
      <c r="I70" s="149"/>
      <c r="J70" s="150">
        <f>J255</f>
        <v>0</v>
      </c>
      <c r="K70" s="98"/>
      <c r="L70" s="151"/>
    </row>
    <row r="71" spans="1:47" s="10" customFormat="1" ht="19.899999999999999" customHeight="1">
      <c r="B71" s="147"/>
      <c r="C71" s="98"/>
      <c r="D71" s="148" t="s">
        <v>246</v>
      </c>
      <c r="E71" s="149"/>
      <c r="F71" s="149"/>
      <c r="G71" s="149"/>
      <c r="H71" s="149"/>
      <c r="I71" s="149"/>
      <c r="J71" s="150">
        <f>J260</f>
        <v>0</v>
      </c>
      <c r="K71" s="98"/>
      <c r="L71" s="151"/>
    </row>
    <row r="72" spans="1:47" s="10" customFormat="1" ht="19.899999999999999" customHeight="1">
      <c r="B72" s="147"/>
      <c r="C72" s="98"/>
      <c r="D72" s="148" t="s">
        <v>247</v>
      </c>
      <c r="E72" s="149"/>
      <c r="F72" s="149"/>
      <c r="G72" s="149"/>
      <c r="H72" s="149"/>
      <c r="I72" s="149"/>
      <c r="J72" s="150">
        <f>J273</f>
        <v>0</v>
      </c>
      <c r="K72" s="98"/>
      <c r="L72" s="151"/>
    </row>
    <row r="73" spans="1:47" s="10" customFormat="1" ht="19.899999999999999" customHeight="1">
      <c r="B73" s="147"/>
      <c r="C73" s="98"/>
      <c r="D73" s="148" t="s">
        <v>248</v>
      </c>
      <c r="E73" s="149"/>
      <c r="F73" s="149"/>
      <c r="G73" s="149"/>
      <c r="H73" s="149"/>
      <c r="I73" s="149"/>
      <c r="J73" s="150">
        <f>J302</f>
        <v>0</v>
      </c>
      <c r="K73" s="98"/>
      <c r="L73" s="151"/>
    </row>
    <row r="74" spans="1:47" s="10" customFormat="1" ht="19.899999999999999" customHeight="1">
      <c r="B74" s="147"/>
      <c r="C74" s="98"/>
      <c r="D74" s="148" t="s">
        <v>249</v>
      </c>
      <c r="E74" s="149"/>
      <c r="F74" s="149"/>
      <c r="G74" s="149"/>
      <c r="H74" s="149"/>
      <c r="I74" s="149"/>
      <c r="J74" s="150">
        <f>J320</f>
        <v>0</v>
      </c>
      <c r="K74" s="98"/>
      <c r="L74" s="151"/>
    </row>
    <row r="75" spans="1:47" s="10" customFormat="1" ht="19.899999999999999" customHeight="1">
      <c r="B75" s="147"/>
      <c r="C75" s="98"/>
      <c r="D75" s="148" t="s">
        <v>250</v>
      </c>
      <c r="E75" s="149"/>
      <c r="F75" s="149"/>
      <c r="G75" s="149"/>
      <c r="H75" s="149"/>
      <c r="I75" s="149"/>
      <c r="J75" s="150">
        <f>J472</f>
        <v>0</v>
      </c>
      <c r="K75" s="98"/>
      <c r="L75" s="151"/>
    </row>
    <row r="76" spans="1:47" s="10" customFormat="1" ht="19.899999999999999" customHeight="1">
      <c r="B76" s="147"/>
      <c r="C76" s="98"/>
      <c r="D76" s="148" t="s">
        <v>251</v>
      </c>
      <c r="E76" s="149"/>
      <c r="F76" s="149"/>
      <c r="G76" s="149"/>
      <c r="H76" s="149"/>
      <c r="I76" s="149"/>
      <c r="J76" s="150">
        <f>J494</f>
        <v>0</v>
      </c>
      <c r="K76" s="98"/>
      <c r="L76" s="151"/>
    </row>
    <row r="77" spans="1:47" s="10" customFormat="1" ht="19.899999999999999" customHeight="1">
      <c r="B77" s="147"/>
      <c r="C77" s="98"/>
      <c r="D77" s="148" t="s">
        <v>252</v>
      </c>
      <c r="E77" s="149"/>
      <c r="F77" s="149"/>
      <c r="G77" s="149"/>
      <c r="H77" s="149"/>
      <c r="I77" s="149"/>
      <c r="J77" s="150">
        <f>J517</f>
        <v>0</v>
      </c>
      <c r="K77" s="98"/>
      <c r="L77" s="151"/>
    </row>
    <row r="78" spans="1:47" s="2" customFormat="1" ht="21.75" customHeight="1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47" s="2" customFormat="1" ht="6.95" customHeight="1">
      <c r="A79" s="35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3" spans="1:31" s="2" customFormat="1" ht="6.95" customHeight="1">
      <c r="A83" s="35"/>
      <c r="B83" s="50"/>
      <c r="C83" s="51"/>
      <c r="D83" s="51"/>
      <c r="E83" s="51"/>
      <c r="F83" s="51"/>
      <c r="G83" s="51"/>
      <c r="H83" s="51"/>
      <c r="I83" s="51"/>
      <c r="J83" s="51"/>
      <c r="K83" s="51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31" s="2" customFormat="1" ht="24.95" customHeight="1">
      <c r="A84" s="35"/>
      <c r="B84" s="36"/>
      <c r="C84" s="24" t="s">
        <v>145</v>
      </c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31" s="2" customFormat="1" ht="6.95" customHeight="1">
      <c r="A85" s="35"/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31" s="2" customFormat="1" ht="12" customHeight="1">
      <c r="A86" s="35"/>
      <c r="B86" s="36"/>
      <c r="C86" s="30" t="s">
        <v>16</v>
      </c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s="2" customFormat="1" ht="16.5" customHeight="1">
      <c r="A87" s="35"/>
      <c r="B87" s="36"/>
      <c r="C87" s="37"/>
      <c r="D87" s="37"/>
      <c r="E87" s="535" t="str">
        <f>E7</f>
        <v>Zliv - Obnova kanalizace v ulici Jáchymovská</v>
      </c>
      <c r="F87" s="536"/>
      <c r="G87" s="536"/>
      <c r="H87" s="536"/>
      <c r="I87" s="37"/>
      <c r="J87" s="37"/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s="1" customFormat="1" ht="12" customHeight="1">
      <c r="B88" s="22"/>
      <c r="C88" s="30" t="s">
        <v>134</v>
      </c>
      <c r="D88" s="23"/>
      <c r="E88" s="23"/>
      <c r="F88" s="23"/>
      <c r="G88" s="23"/>
      <c r="H88" s="23"/>
      <c r="I88" s="23"/>
      <c r="J88" s="23"/>
      <c r="K88" s="23"/>
      <c r="L88" s="21"/>
    </row>
    <row r="89" spans="1:31" s="1" customFormat="1" ht="16.5" customHeight="1">
      <c r="B89" s="22"/>
      <c r="C89" s="23"/>
      <c r="D89" s="23"/>
      <c r="E89" s="535" t="s">
        <v>238</v>
      </c>
      <c r="F89" s="522"/>
      <c r="G89" s="522"/>
      <c r="H89" s="522"/>
      <c r="I89" s="23"/>
      <c r="J89" s="23"/>
      <c r="K89" s="23"/>
      <c r="L89" s="21"/>
    </row>
    <row r="90" spans="1:31" s="1" customFormat="1" ht="12" customHeight="1">
      <c r="B90" s="22"/>
      <c r="C90" s="30" t="s">
        <v>239</v>
      </c>
      <c r="D90" s="23"/>
      <c r="E90" s="23"/>
      <c r="F90" s="23"/>
      <c r="G90" s="23"/>
      <c r="H90" s="23"/>
      <c r="I90" s="23"/>
      <c r="J90" s="23"/>
      <c r="K90" s="23"/>
      <c r="L90" s="21"/>
    </row>
    <row r="91" spans="1:31" s="2" customFormat="1" ht="16.5" customHeight="1">
      <c r="A91" s="35"/>
      <c r="B91" s="36"/>
      <c r="C91" s="37"/>
      <c r="D91" s="37"/>
      <c r="E91" s="544" t="s">
        <v>240</v>
      </c>
      <c r="F91" s="534"/>
      <c r="G91" s="534"/>
      <c r="H91" s="534"/>
      <c r="I91" s="37"/>
      <c r="J91" s="37"/>
      <c r="K91" s="37"/>
      <c r="L91" s="114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31" s="2" customFormat="1" ht="12" customHeight="1">
      <c r="A92" s="35"/>
      <c r="B92" s="36"/>
      <c r="C92" s="30" t="s">
        <v>241</v>
      </c>
      <c r="D92" s="37"/>
      <c r="E92" s="37"/>
      <c r="F92" s="37"/>
      <c r="G92" s="37"/>
      <c r="H92" s="37"/>
      <c r="I92" s="37"/>
      <c r="J92" s="37"/>
      <c r="K92" s="37"/>
      <c r="L92" s="114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31" s="2" customFormat="1" ht="16.5" customHeight="1">
      <c r="A93" s="35"/>
      <c r="B93" s="36"/>
      <c r="C93" s="37"/>
      <c r="D93" s="37"/>
      <c r="E93" s="530" t="str">
        <f>E13</f>
        <v>25_11_01_01.1.2 - Jednotná kanalizace - etapa II. - Jáchymovská I</v>
      </c>
      <c r="F93" s="534"/>
      <c r="G93" s="534"/>
      <c r="H93" s="534"/>
      <c r="I93" s="37"/>
      <c r="J93" s="37"/>
      <c r="K93" s="37"/>
      <c r="L93" s="114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31" s="2" customFormat="1" ht="6.95" customHeight="1">
      <c r="A94" s="35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114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31" s="2" customFormat="1" ht="12" customHeight="1">
      <c r="A95" s="35"/>
      <c r="B95" s="36"/>
      <c r="C95" s="30" t="s">
        <v>21</v>
      </c>
      <c r="D95" s="37"/>
      <c r="E95" s="37"/>
      <c r="F95" s="28" t="str">
        <f>F16</f>
        <v>Zliv</v>
      </c>
      <c r="G95" s="37"/>
      <c r="H95" s="37"/>
      <c r="I95" s="30" t="s">
        <v>23</v>
      </c>
      <c r="J95" s="60" t="str">
        <f>IF(J16="","",J16)</f>
        <v>25. 9. 2025</v>
      </c>
      <c r="K95" s="37"/>
      <c r="L95" s="114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31" s="2" customFormat="1" ht="6.95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114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pans="1:65" s="2" customFormat="1" ht="25.7" customHeight="1">
      <c r="A97" s="35"/>
      <c r="B97" s="36"/>
      <c r="C97" s="30" t="s">
        <v>25</v>
      </c>
      <c r="D97" s="37"/>
      <c r="E97" s="37"/>
      <c r="F97" s="28" t="str">
        <f>E19</f>
        <v>Město Zliv</v>
      </c>
      <c r="G97" s="37"/>
      <c r="H97" s="37"/>
      <c r="I97" s="30" t="s">
        <v>33</v>
      </c>
      <c r="J97" s="33" t="str">
        <f>E25</f>
        <v>Ing. Jaroslav Žáček Ph.D.</v>
      </c>
      <c r="K97" s="37"/>
      <c r="L97" s="114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pans="1:65" s="2" customFormat="1" ht="15.2" customHeight="1">
      <c r="A98" s="35"/>
      <c r="B98" s="36"/>
      <c r="C98" s="30" t="s">
        <v>31</v>
      </c>
      <c r="D98" s="37"/>
      <c r="E98" s="37"/>
      <c r="F98" s="28" t="str">
        <f>IF(E22="","",E22)</f>
        <v>Vyplň údaj</v>
      </c>
      <c r="G98" s="37"/>
      <c r="H98" s="37"/>
      <c r="I98" s="30" t="s">
        <v>37</v>
      </c>
      <c r="J98" s="33" t="str">
        <f>E28</f>
        <v xml:space="preserve"> </v>
      </c>
      <c r="K98" s="37"/>
      <c r="L98" s="114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1:65" s="2" customFormat="1" ht="10.35" customHeight="1">
      <c r="A99" s="35"/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114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65" s="11" customFormat="1" ht="29.25" customHeight="1">
      <c r="A100" s="152"/>
      <c r="B100" s="153"/>
      <c r="C100" s="154" t="s">
        <v>146</v>
      </c>
      <c r="D100" s="155" t="s">
        <v>60</v>
      </c>
      <c r="E100" s="155" t="s">
        <v>56</v>
      </c>
      <c r="F100" s="155" t="s">
        <v>57</v>
      </c>
      <c r="G100" s="155" t="s">
        <v>147</v>
      </c>
      <c r="H100" s="155" t="s">
        <v>148</v>
      </c>
      <c r="I100" s="155" t="s">
        <v>149</v>
      </c>
      <c r="J100" s="155" t="s">
        <v>138</v>
      </c>
      <c r="K100" s="156" t="s">
        <v>150</v>
      </c>
      <c r="L100" s="157"/>
      <c r="M100" s="69" t="s">
        <v>19</v>
      </c>
      <c r="N100" s="70" t="s">
        <v>45</v>
      </c>
      <c r="O100" s="70" t="s">
        <v>151</v>
      </c>
      <c r="P100" s="70" t="s">
        <v>152</v>
      </c>
      <c r="Q100" s="70" t="s">
        <v>153</v>
      </c>
      <c r="R100" s="70" t="s">
        <v>154</v>
      </c>
      <c r="S100" s="70" t="s">
        <v>155</v>
      </c>
      <c r="T100" s="71" t="s">
        <v>156</v>
      </c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</row>
    <row r="101" spans="1:65" s="2" customFormat="1" ht="22.9" customHeight="1">
      <c r="A101" s="35"/>
      <c r="B101" s="36"/>
      <c r="C101" s="76" t="s">
        <v>157</v>
      </c>
      <c r="D101" s="37"/>
      <c r="E101" s="37"/>
      <c r="F101" s="37"/>
      <c r="G101" s="37"/>
      <c r="H101" s="37"/>
      <c r="I101" s="37"/>
      <c r="J101" s="158">
        <f>BK101</f>
        <v>0</v>
      </c>
      <c r="K101" s="37"/>
      <c r="L101" s="40"/>
      <c r="M101" s="72"/>
      <c r="N101" s="159"/>
      <c r="O101" s="73"/>
      <c r="P101" s="160">
        <f>P102</f>
        <v>0</v>
      </c>
      <c r="Q101" s="73"/>
      <c r="R101" s="160">
        <f>R102</f>
        <v>763.52776109000013</v>
      </c>
      <c r="S101" s="73"/>
      <c r="T101" s="161">
        <f>T102</f>
        <v>465.41699999999997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74</v>
      </c>
      <c r="AU101" s="18" t="s">
        <v>139</v>
      </c>
      <c r="BK101" s="162">
        <f>BK102</f>
        <v>0</v>
      </c>
    </row>
    <row r="102" spans="1:65" s="12" customFormat="1" ht="25.9" customHeight="1">
      <c r="B102" s="163"/>
      <c r="C102" s="164"/>
      <c r="D102" s="165" t="s">
        <v>74</v>
      </c>
      <c r="E102" s="166" t="s">
        <v>253</v>
      </c>
      <c r="F102" s="166" t="s">
        <v>254</v>
      </c>
      <c r="G102" s="164"/>
      <c r="H102" s="164"/>
      <c r="I102" s="167"/>
      <c r="J102" s="168">
        <f>BK102</f>
        <v>0</v>
      </c>
      <c r="K102" s="164"/>
      <c r="L102" s="169"/>
      <c r="M102" s="170"/>
      <c r="N102" s="171"/>
      <c r="O102" s="171"/>
      <c r="P102" s="172">
        <f>P103+P255+P260+P273+P302+P320+P472+P494+P517</f>
        <v>0</v>
      </c>
      <c r="Q102" s="171"/>
      <c r="R102" s="172">
        <f>R103+R255+R260+R273+R302+R320+R472+R494+R517</f>
        <v>763.52776109000013</v>
      </c>
      <c r="S102" s="171"/>
      <c r="T102" s="173">
        <f>T103+T255+T260+T273+T302+T320+T472+T494+T517</f>
        <v>465.41699999999997</v>
      </c>
      <c r="AR102" s="174" t="s">
        <v>83</v>
      </c>
      <c r="AT102" s="175" t="s">
        <v>74</v>
      </c>
      <c r="AU102" s="175" t="s">
        <v>75</v>
      </c>
      <c r="AY102" s="174" t="s">
        <v>160</v>
      </c>
      <c r="BK102" s="176">
        <f>BK103+BK255+BK260+BK273+BK302+BK320+BK472+BK494+BK517</f>
        <v>0</v>
      </c>
    </row>
    <row r="103" spans="1:65" s="12" customFormat="1" ht="22.9" customHeight="1">
      <c r="B103" s="163"/>
      <c r="C103" s="164"/>
      <c r="D103" s="165" t="s">
        <v>74</v>
      </c>
      <c r="E103" s="177" t="s">
        <v>83</v>
      </c>
      <c r="F103" s="177" t="s">
        <v>255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SUM(P104:P254)</f>
        <v>0</v>
      </c>
      <c r="Q103" s="171"/>
      <c r="R103" s="172">
        <f>SUM(R104:R254)</f>
        <v>621.91816040000003</v>
      </c>
      <c r="S103" s="171"/>
      <c r="T103" s="173">
        <f>SUM(T104:T254)</f>
        <v>273.11059999999998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SUM(BK104:BK254)</f>
        <v>0</v>
      </c>
    </row>
    <row r="104" spans="1:65" s="2" customFormat="1" ht="24.2" customHeight="1">
      <c r="A104" s="35"/>
      <c r="B104" s="36"/>
      <c r="C104" s="179" t="s">
        <v>83</v>
      </c>
      <c r="D104" s="179" t="s">
        <v>163</v>
      </c>
      <c r="E104" s="180" t="s">
        <v>256</v>
      </c>
      <c r="F104" s="181" t="s">
        <v>257</v>
      </c>
      <c r="G104" s="182" t="s">
        <v>258</v>
      </c>
      <c r="H104" s="183">
        <v>10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0</v>
      </c>
      <c r="R104" s="188">
        <f>Q104*H104</f>
        <v>0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1205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260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2" customFormat="1" ht="21.75" customHeight="1">
      <c r="A106" s="35"/>
      <c r="B106" s="36"/>
      <c r="C106" s="179" t="s">
        <v>85</v>
      </c>
      <c r="D106" s="179" t="s">
        <v>163</v>
      </c>
      <c r="E106" s="180" t="s">
        <v>1206</v>
      </c>
      <c r="F106" s="181" t="s">
        <v>1207</v>
      </c>
      <c r="G106" s="182" t="s">
        <v>166</v>
      </c>
      <c r="H106" s="183">
        <v>1</v>
      </c>
      <c r="I106" s="184"/>
      <c r="J106" s="185">
        <f>ROUND(I106*H106,2)</f>
        <v>0</v>
      </c>
      <c r="K106" s="181" t="s">
        <v>167</v>
      </c>
      <c r="L106" s="40"/>
      <c r="M106" s="186" t="s">
        <v>19</v>
      </c>
      <c r="N106" s="187" t="s">
        <v>46</v>
      </c>
      <c r="O106" s="65"/>
      <c r="P106" s="188">
        <f>O106*H106</f>
        <v>0</v>
      </c>
      <c r="Q106" s="188">
        <v>0</v>
      </c>
      <c r="R106" s="188">
        <f>Q106*H106</f>
        <v>0</v>
      </c>
      <c r="S106" s="188">
        <v>0</v>
      </c>
      <c r="T106" s="189">
        <f>S106*H106</f>
        <v>0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90" t="s">
        <v>183</v>
      </c>
      <c r="AT106" s="190" t="s">
        <v>163</v>
      </c>
      <c r="AU106" s="190" t="s">
        <v>85</v>
      </c>
      <c r="AY106" s="18" t="s">
        <v>160</v>
      </c>
      <c r="BE106" s="191">
        <f>IF(N106="základní",J106,0)</f>
        <v>0</v>
      </c>
      <c r="BF106" s="191">
        <f>IF(N106="snížená",J106,0)</f>
        <v>0</v>
      </c>
      <c r="BG106" s="191">
        <f>IF(N106="zákl. přenesená",J106,0)</f>
        <v>0</v>
      </c>
      <c r="BH106" s="191">
        <f>IF(N106="sníž. přenesená",J106,0)</f>
        <v>0</v>
      </c>
      <c r="BI106" s="191">
        <f>IF(N106="nulová",J106,0)</f>
        <v>0</v>
      </c>
      <c r="BJ106" s="18" t="s">
        <v>83</v>
      </c>
      <c r="BK106" s="191">
        <f>ROUND(I106*H106,2)</f>
        <v>0</v>
      </c>
      <c r="BL106" s="18" t="s">
        <v>183</v>
      </c>
      <c r="BM106" s="190" t="s">
        <v>1208</v>
      </c>
    </row>
    <row r="107" spans="1:65" s="2" customFormat="1">
      <c r="A107" s="35"/>
      <c r="B107" s="36"/>
      <c r="C107" s="37"/>
      <c r="D107" s="192" t="s">
        <v>170</v>
      </c>
      <c r="E107" s="37"/>
      <c r="F107" s="193" t="s">
        <v>1209</v>
      </c>
      <c r="G107" s="37"/>
      <c r="H107" s="37"/>
      <c r="I107" s="194"/>
      <c r="J107" s="37"/>
      <c r="K107" s="37"/>
      <c r="L107" s="40"/>
      <c r="M107" s="195"/>
      <c r="N107" s="196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170</v>
      </c>
      <c r="AU107" s="18" t="s">
        <v>85</v>
      </c>
    </row>
    <row r="108" spans="1:65" s="2" customFormat="1" ht="16.5" customHeight="1">
      <c r="A108" s="35"/>
      <c r="B108" s="36"/>
      <c r="C108" s="179" t="s">
        <v>95</v>
      </c>
      <c r="D108" s="179" t="s">
        <v>163</v>
      </c>
      <c r="E108" s="180" t="s">
        <v>1210</v>
      </c>
      <c r="F108" s="181" t="s">
        <v>1211</v>
      </c>
      <c r="G108" s="182" t="s">
        <v>166</v>
      </c>
      <c r="H108" s="183">
        <v>1</v>
      </c>
      <c r="I108" s="184"/>
      <c r="J108" s="185">
        <f>ROUND(I108*H108,2)</f>
        <v>0</v>
      </c>
      <c r="K108" s="181" t="s">
        <v>167</v>
      </c>
      <c r="L108" s="40"/>
      <c r="M108" s="186" t="s">
        <v>19</v>
      </c>
      <c r="N108" s="187" t="s">
        <v>46</v>
      </c>
      <c r="O108" s="65"/>
      <c r="P108" s="188">
        <f>O108*H108</f>
        <v>0</v>
      </c>
      <c r="Q108" s="188">
        <v>0</v>
      </c>
      <c r="R108" s="188">
        <f>Q108*H108</f>
        <v>0</v>
      </c>
      <c r="S108" s="188">
        <v>0</v>
      </c>
      <c r="T108" s="189">
        <f>S108*H108</f>
        <v>0</v>
      </c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R108" s="190" t="s">
        <v>183</v>
      </c>
      <c r="AT108" s="190" t="s">
        <v>163</v>
      </c>
      <c r="AU108" s="190" t="s">
        <v>85</v>
      </c>
      <c r="AY108" s="18" t="s">
        <v>160</v>
      </c>
      <c r="BE108" s="191">
        <f>IF(N108="základní",J108,0)</f>
        <v>0</v>
      </c>
      <c r="BF108" s="191">
        <f>IF(N108="snížená",J108,0)</f>
        <v>0</v>
      </c>
      <c r="BG108" s="191">
        <f>IF(N108="zákl. přenesená",J108,0)</f>
        <v>0</v>
      </c>
      <c r="BH108" s="191">
        <f>IF(N108="sníž. přenesená",J108,0)</f>
        <v>0</v>
      </c>
      <c r="BI108" s="191">
        <f>IF(N108="nulová",J108,0)</f>
        <v>0</v>
      </c>
      <c r="BJ108" s="18" t="s">
        <v>83</v>
      </c>
      <c r="BK108" s="191">
        <f>ROUND(I108*H108,2)</f>
        <v>0</v>
      </c>
      <c r="BL108" s="18" t="s">
        <v>183</v>
      </c>
      <c r="BM108" s="190" t="s">
        <v>1212</v>
      </c>
    </row>
    <row r="109" spans="1:65" s="2" customFormat="1">
      <c r="A109" s="35"/>
      <c r="B109" s="36"/>
      <c r="C109" s="37"/>
      <c r="D109" s="192" t="s">
        <v>170</v>
      </c>
      <c r="E109" s="37"/>
      <c r="F109" s="193" t="s">
        <v>1213</v>
      </c>
      <c r="G109" s="37"/>
      <c r="H109" s="37"/>
      <c r="I109" s="194"/>
      <c r="J109" s="37"/>
      <c r="K109" s="37"/>
      <c r="L109" s="40"/>
      <c r="M109" s="195"/>
      <c r="N109" s="196"/>
      <c r="O109" s="65"/>
      <c r="P109" s="65"/>
      <c r="Q109" s="65"/>
      <c r="R109" s="65"/>
      <c r="S109" s="65"/>
      <c r="T109" s="66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T109" s="18" t="s">
        <v>170</v>
      </c>
      <c r="AU109" s="18" t="s">
        <v>85</v>
      </c>
    </row>
    <row r="110" spans="1:65" s="2" customFormat="1" ht="37.9" customHeight="1">
      <c r="A110" s="35"/>
      <c r="B110" s="36"/>
      <c r="C110" s="179" t="s">
        <v>183</v>
      </c>
      <c r="D110" s="179" t="s">
        <v>163</v>
      </c>
      <c r="E110" s="180" t="s">
        <v>261</v>
      </c>
      <c r="F110" s="181" t="s">
        <v>262</v>
      </c>
      <c r="G110" s="182" t="s">
        <v>258</v>
      </c>
      <c r="H110" s="183">
        <v>196.78</v>
      </c>
      <c r="I110" s="184"/>
      <c r="J110" s="185">
        <f>ROUND(I110*H110,2)</f>
        <v>0</v>
      </c>
      <c r="K110" s="181" t="s">
        <v>167</v>
      </c>
      <c r="L110" s="40"/>
      <c r="M110" s="186" t="s">
        <v>19</v>
      </c>
      <c r="N110" s="187" t="s">
        <v>46</v>
      </c>
      <c r="O110" s="65"/>
      <c r="P110" s="188">
        <f>O110*H110</f>
        <v>0</v>
      </c>
      <c r="Q110" s="188">
        <v>0</v>
      </c>
      <c r="R110" s="188">
        <f>Q110*H110</f>
        <v>0</v>
      </c>
      <c r="S110" s="188">
        <v>0.08</v>
      </c>
      <c r="T110" s="189">
        <f>S110*H110</f>
        <v>15.7424</v>
      </c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R110" s="190" t="s">
        <v>183</v>
      </c>
      <c r="AT110" s="190" t="s">
        <v>163</v>
      </c>
      <c r="AU110" s="190" t="s">
        <v>85</v>
      </c>
      <c r="AY110" s="18" t="s">
        <v>160</v>
      </c>
      <c r="BE110" s="191">
        <f>IF(N110="základní",J110,0)</f>
        <v>0</v>
      </c>
      <c r="BF110" s="191">
        <f>IF(N110="snížená",J110,0)</f>
        <v>0</v>
      </c>
      <c r="BG110" s="191">
        <f>IF(N110="zákl. přenesená",J110,0)</f>
        <v>0</v>
      </c>
      <c r="BH110" s="191">
        <f>IF(N110="sníž. přenesená",J110,0)</f>
        <v>0</v>
      </c>
      <c r="BI110" s="191">
        <f>IF(N110="nulová",J110,0)</f>
        <v>0</v>
      </c>
      <c r="BJ110" s="18" t="s">
        <v>83</v>
      </c>
      <c r="BK110" s="191">
        <f>ROUND(I110*H110,2)</f>
        <v>0</v>
      </c>
      <c r="BL110" s="18" t="s">
        <v>183</v>
      </c>
      <c r="BM110" s="190" t="s">
        <v>1214</v>
      </c>
    </row>
    <row r="111" spans="1:65" s="2" customFormat="1">
      <c r="A111" s="35"/>
      <c r="B111" s="36"/>
      <c r="C111" s="37"/>
      <c r="D111" s="192" t="s">
        <v>170</v>
      </c>
      <c r="E111" s="37"/>
      <c r="F111" s="193" t="s">
        <v>264</v>
      </c>
      <c r="G111" s="37"/>
      <c r="H111" s="37"/>
      <c r="I111" s="194"/>
      <c r="J111" s="37"/>
      <c r="K111" s="37"/>
      <c r="L111" s="40"/>
      <c r="M111" s="195"/>
      <c r="N111" s="196"/>
      <c r="O111" s="65"/>
      <c r="P111" s="65"/>
      <c r="Q111" s="65"/>
      <c r="R111" s="65"/>
      <c r="S111" s="65"/>
      <c r="T111" s="66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T111" s="18" t="s">
        <v>170</v>
      </c>
      <c r="AU111" s="18" t="s">
        <v>85</v>
      </c>
    </row>
    <row r="112" spans="1:65" s="13" customFormat="1">
      <c r="B112" s="199"/>
      <c r="C112" s="200"/>
      <c r="D112" s="197" t="s">
        <v>212</v>
      </c>
      <c r="E112" s="201" t="s">
        <v>19</v>
      </c>
      <c r="F112" s="202" t="s">
        <v>1215</v>
      </c>
      <c r="G112" s="200"/>
      <c r="H112" s="203">
        <v>196.78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212</v>
      </c>
      <c r="AU112" s="209" t="s">
        <v>85</v>
      </c>
      <c r="AV112" s="13" t="s">
        <v>85</v>
      </c>
      <c r="AW112" s="13" t="s">
        <v>36</v>
      </c>
      <c r="AX112" s="13" t="s">
        <v>83</v>
      </c>
      <c r="AY112" s="209" t="s">
        <v>160</v>
      </c>
    </row>
    <row r="113" spans="1:65" s="2" customFormat="1" ht="33" customHeight="1">
      <c r="A113" s="35"/>
      <c r="B113" s="36"/>
      <c r="C113" s="179" t="s">
        <v>159</v>
      </c>
      <c r="D113" s="179" t="s">
        <v>163</v>
      </c>
      <c r="E113" s="180" t="s">
        <v>1216</v>
      </c>
      <c r="F113" s="181" t="s">
        <v>1217</v>
      </c>
      <c r="G113" s="182" t="s">
        <v>258</v>
      </c>
      <c r="H113" s="183">
        <v>3.25</v>
      </c>
      <c r="I113" s="184"/>
      <c r="J113" s="185">
        <f>ROUND(I113*H113,2)</f>
        <v>0</v>
      </c>
      <c r="K113" s="181" t="s">
        <v>167</v>
      </c>
      <c r="L113" s="40"/>
      <c r="M113" s="186" t="s">
        <v>19</v>
      </c>
      <c r="N113" s="187" t="s">
        <v>46</v>
      </c>
      <c r="O113" s="65"/>
      <c r="P113" s="188">
        <f>O113*H113</f>
        <v>0</v>
      </c>
      <c r="Q113" s="188">
        <v>0</v>
      </c>
      <c r="R113" s="188">
        <f>Q113*H113</f>
        <v>0</v>
      </c>
      <c r="S113" s="188">
        <v>0.08</v>
      </c>
      <c r="T113" s="189">
        <f>S113*H113</f>
        <v>0.26</v>
      </c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R113" s="190" t="s">
        <v>183</v>
      </c>
      <c r="AT113" s="190" t="s">
        <v>163</v>
      </c>
      <c r="AU113" s="190" t="s">
        <v>85</v>
      </c>
      <c r="AY113" s="18" t="s">
        <v>160</v>
      </c>
      <c r="BE113" s="191">
        <f>IF(N113="základní",J113,0)</f>
        <v>0</v>
      </c>
      <c r="BF113" s="191">
        <f>IF(N113="snížená",J113,0)</f>
        <v>0</v>
      </c>
      <c r="BG113" s="191">
        <f>IF(N113="zákl. přenesená",J113,0)</f>
        <v>0</v>
      </c>
      <c r="BH113" s="191">
        <f>IF(N113="sníž. přenesená",J113,0)</f>
        <v>0</v>
      </c>
      <c r="BI113" s="191">
        <f>IF(N113="nulová",J113,0)</f>
        <v>0</v>
      </c>
      <c r="BJ113" s="18" t="s">
        <v>83</v>
      </c>
      <c r="BK113" s="191">
        <f>ROUND(I113*H113,2)</f>
        <v>0</v>
      </c>
      <c r="BL113" s="18" t="s">
        <v>183</v>
      </c>
      <c r="BM113" s="190" t="s">
        <v>1218</v>
      </c>
    </row>
    <row r="114" spans="1:65" s="2" customFormat="1">
      <c r="A114" s="35"/>
      <c r="B114" s="36"/>
      <c r="C114" s="37"/>
      <c r="D114" s="192" t="s">
        <v>170</v>
      </c>
      <c r="E114" s="37"/>
      <c r="F114" s="193" t="s">
        <v>1219</v>
      </c>
      <c r="G114" s="37"/>
      <c r="H114" s="37"/>
      <c r="I114" s="194"/>
      <c r="J114" s="37"/>
      <c r="K114" s="37"/>
      <c r="L114" s="40"/>
      <c r="M114" s="195"/>
      <c r="N114" s="196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170</v>
      </c>
      <c r="AU114" s="18" t="s">
        <v>85</v>
      </c>
    </row>
    <row r="115" spans="1:65" s="13" customFormat="1">
      <c r="B115" s="199"/>
      <c r="C115" s="200"/>
      <c r="D115" s="197" t="s">
        <v>212</v>
      </c>
      <c r="E115" s="201" t="s">
        <v>19</v>
      </c>
      <c r="F115" s="202" t="s">
        <v>1220</v>
      </c>
      <c r="G115" s="200"/>
      <c r="H115" s="203">
        <v>3.25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212</v>
      </c>
      <c r="AU115" s="209" t="s">
        <v>85</v>
      </c>
      <c r="AV115" s="13" t="s">
        <v>85</v>
      </c>
      <c r="AW115" s="13" t="s">
        <v>36</v>
      </c>
      <c r="AX115" s="13" t="s">
        <v>83</v>
      </c>
      <c r="AY115" s="209" t="s">
        <v>160</v>
      </c>
    </row>
    <row r="116" spans="1:65" s="2" customFormat="1" ht="33" customHeight="1">
      <c r="A116" s="35"/>
      <c r="B116" s="36"/>
      <c r="C116" s="179" t="s">
        <v>194</v>
      </c>
      <c r="D116" s="179" t="s">
        <v>163</v>
      </c>
      <c r="E116" s="180" t="s">
        <v>266</v>
      </c>
      <c r="F116" s="181" t="s">
        <v>267</v>
      </c>
      <c r="G116" s="182" t="s">
        <v>258</v>
      </c>
      <c r="H116" s="183">
        <v>80.45</v>
      </c>
      <c r="I116" s="184"/>
      <c r="J116" s="185">
        <f>ROUND(I116*H116,2)</f>
        <v>0</v>
      </c>
      <c r="K116" s="181" t="s">
        <v>167</v>
      </c>
      <c r="L116" s="40"/>
      <c r="M116" s="186" t="s">
        <v>19</v>
      </c>
      <c r="N116" s="187" t="s">
        <v>46</v>
      </c>
      <c r="O116" s="65"/>
      <c r="P116" s="188">
        <f>O116*H116</f>
        <v>0</v>
      </c>
      <c r="Q116" s="188">
        <v>0</v>
      </c>
      <c r="R116" s="188">
        <f>Q116*H116</f>
        <v>0</v>
      </c>
      <c r="S116" s="188">
        <v>0.08</v>
      </c>
      <c r="T116" s="189">
        <f>S116*H116</f>
        <v>6.4359999999999999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90" t="s">
        <v>183</v>
      </c>
      <c r="AT116" s="190" t="s">
        <v>163</v>
      </c>
      <c r="AU116" s="190" t="s">
        <v>85</v>
      </c>
      <c r="AY116" s="18" t="s">
        <v>160</v>
      </c>
      <c r="BE116" s="191">
        <f>IF(N116="základní",J116,0)</f>
        <v>0</v>
      </c>
      <c r="BF116" s="191">
        <f>IF(N116="snížená",J116,0)</f>
        <v>0</v>
      </c>
      <c r="BG116" s="191">
        <f>IF(N116="zákl. přenesená",J116,0)</f>
        <v>0</v>
      </c>
      <c r="BH116" s="191">
        <f>IF(N116="sníž. přenesená",J116,0)</f>
        <v>0</v>
      </c>
      <c r="BI116" s="191">
        <f>IF(N116="nulová",J116,0)</f>
        <v>0</v>
      </c>
      <c r="BJ116" s="18" t="s">
        <v>83</v>
      </c>
      <c r="BK116" s="191">
        <f>ROUND(I116*H116,2)</f>
        <v>0</v>
      </c>
      <c r="BL116" s="18" t="s">
        <v>183</v>
      </c>
      <c r="BM116" s="190" t="s">
        <v>1221</v>
      </c>
    </row>
    <row r="117" spans="1:65" s="2" customFormat="1">
      <c r="A117" s="35"/>
      <c r="B117" s="36"/>
      <c r="C117" s="37"/>
      <c r="D117" s="192" t="s">
        <v>170</v>
      </c>
      <c r="E117" s="37"/>
      <c r="F117" s="193" t="s">
        <v>269</v>
      </c>
      <c r="G117" s="37"/>
      <c r="H117" s="37"/>
      <c r="I117" s="194"/>
      <c r="J117" s="37"/>
      <c r="K117" s="37"/>
      <c r="L117" s="40"/>
      <c r="M117" s="195"/>
      <c r="N117" s="196"/>
      <c r="O117" s="65"/>
      <c r="P117" s="65"/>
      <c r="Q117" s="65"/>
      <c r="R117" s="65"/>
      <c r="S117" s="65"/>
      <c r="T117" s="66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8" t="s">
        <v>170</v>
      </c>
      <c r="AU117" s="18" t="s">
        <v>85</v>
      </c>
    </row>
    <row r="118" spans="1:65" s="13" customFormat="1">
      <c r="B118" s="199"/>
      <c r="C118" s="200"/>
      <c r="D118" s="197" t="s">
        <v>212</v>
      </c>
      <c r="E118" s="201" t="s">
        <v>19</v>
      </c>
      <c r="F118" s="202" t="s">
        <v>1222</v>
      </c>
      <c r="G118" s="200"/>
      <c r="H118" s="203">
        <v>80.45</v>
      </c>
      <c r="I118" s="204"/>
      <c r="J118" s="200"/>
      <c r="K118" s="200"/>
      <c r="L118" s="205"/>
      <c r="M118" s="206"/>
      <c r="N118" s="207"/>
      <c r="O118" s="207"/>
      <c r="P118" s="207"/>
      <c r="Q118" s="207"/>
      <c r="R118" s="207"/>
      <c r="S118" s="207"/>
      <c r="T118" s="208"/>
      <c r="AT118" s="209" t="s">
        <v>212</v>
      </c>
      <c r="AU118" s="209" t="s">
        <v>85</v>
      </c>
      <c r="AV118" s="13" t="s">
        <v>85</v>
      </c>
      <c r="AW118" s="13" t="s">
        <v>36</v>
      </c>
      <c r="AX118" s="13" t="s">
        <v>83</v>
      </c>
      <c r="AY118" s="209" t="s">
        <v>160</v>
      </c>
    </row>
    <row r="119" spans="1:65" s="2" customFormat="1" ht="37.9" customHeight="1">
      <c r="A119" s="35"/>
      <c r="B119" s="36"/>
      <c r="C119" s="179" t="s">
        <v>200</v>
      </c>
      <c r="D119" s="179" t="s">
        <v>163</v>
      </c>
      <c r="E119" s="180" t="s">
        <v>271</v>
      </c>
      <c r="F119" s="181" t="s">
        <v>272</v>
      </c>
      <c r="G119" s="182" t="s">
        <v>258</v>
      </c>
      <c r="H119" s="183">
        <v>94.08</v>
      </c>
      <c r="I119" s="184"/>
      <c r="J119" s="185">
        <f>ROUND(I119*H119,2)</f>
        <v>0</v>
      </c>
      <c r="K119" s="181" t="s">
        <v>167</v>
      </c>
      <c r="L119" s="40"/>
      <c r="M119" s="186" t="s">
        <v>19</v>
      </c>
      <c r="N119" s="187" t="s">
        <v>46</v>
      </c>
      <c r="O119" s="65"/>
      <c r="P119" s="188">
        <f>O119*H119</f>
        <v>0</v>
      </c>
      <c r="Q119" s="188">
        <v>0</v>
      </c>
      <c r="R119" s="188">
        <f>Q119*H119</f>
        <v>0</v>
      </c>
      <c r="S119" s="188">
        <v>0.28999999999999998</v>
      </c>
      <c r="T119" s="189">
        <f>S119*H119</f>
        <v>27.283199999999997</v>
      </c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R119" s="190" t="s">
        <v>183</v>
      </c>
      <c r="AT119" s="190" t="s">
        <v>163</v>
      </c>
      <c r="AU119" s="190" t="s">
        <v>85</v>
      </c>
      <c r="AY119" s="18" t="s">
        <v>160</v>
      </c>
      <c r="BE119" s="191">
        <f>IF(N119="základní",J119,0)</f>
        <v>0</v>
      </c>
      <c r="BF119" s="191">
        <f>IF(N119="snížená",J119,0)</f>
        <v>0</v>
      </c>
      <c r="BG119" s="191">
        <f>IF(N119="zákl. přenesená",J119,0)</f>
        <v>0</v>
      </c>
      <c r="BH119" s="191">
        <f>IF(N119="sníž. přenesená",J119,0)</f>
        <v>0</v>
      </c>
      <c r="BI119" s="191">
        <f>IF(N119="nulová",J119,0)</f>
        <v>0</v>
      </c>
      <c r="BJ119" s="18" t="s">
        <v>83</v>
      </c>
      <c r="BK119" s="191">
        <f>ROUND(I119*H119,2)</f>
        <v>0</v>
      </c>
      <c r="BL119" s="18" t="s">
        <v>183</v>
      </c>
      <c r="BM119" s="190" t="s">
        <v>1223</v>
      </c>
    </row>
    <row r="120" spans="1:65" s="2" customFormat="1">
      <c r="A120" s="35"/>
      <c r="B120" s="36"/>
      <c r="C120" s="37"/>
      <c r="D120" s="192" t="s">
        <v>170</v>
      </c>
      <c r="E120" s="37"/>
      <c r="F120" s="193" t="s">
        <v>274</v>
      </c>
      <c r="G120" s="37"/>
      <c r="H120" s="37"/>
      <c r="I120" s="194"/>
      <c r="J120" s="37"/>
      <c r="K120" s="37"/>
      <c r="L120" s="40"/>
      <c r="M120" s="195"/>
      <c r="N120" s="196"/>
      <c r="O120" s="65"/>
      <c r="P120" s="65"/>
      <c r="Q120" s="65"/>
      <c r="R120" s="65"/>
      <c r="S120" s="65"/>
      <c r="T120" s="66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8" t="s">
        <v>170</v>
      </c>
      <c r="AU120" s="18" t="s">
        <v>85</v>
      </c>
    </row>
    <row r="121" spans="1:65" s="13" customFormat="1">
      <c r="B121" s="199"/>
      <c r="C121" s="200"/>
      <c r="D121" s="197" t="s">
        <v>212</v>
      </c>
      <c r="E121" s="201" t="s">
        <v>19</v>
      </c>
      <c r="F121" s="202" t="s">
        <v>1224</v>
      </c>
      <c r="G121" s="200"/>
      <c r="H121" s="203">
        <v>94.08</v>
      </c>
      <c r="I121" s="204"/>
      <c r="J121" s="200"/>
      <c r="K121" s="200"/>
      <c r="L121" s="205"/>
      <c r="M121" s="206"/>
      <c r="N121" s="207"/>
      <c r="O121" s="207"/>
      <c r="P121" s="207"/>
      <c r="Q121" s="207"/>
      <c r="R121" s="207"/>
      <c r="S121" s="207"/>
      <c r="T121" s="208"/>
      <c r="AT121" s="209" t="s">
        <v>212</v>
      </c>
      <c r="AU121" s="209" t="s">
        <v>85</v>
      </c>
      <c r="AV121" s="13" t="s">
        <v>85</v>
      </c>
      <c r="AW121" s="13" t="s">
        <v>36</v>
      </c>
      <c r="AX121" s="13" t="s">
        <v>83</v>
      </c>
      <c r="AY121" s="209" t="s">
        <v>160</v>
      </c>
    </row>
    <row r="122" spans="1:65" s="2" customFormat="1" ht="37.9" customHeight="1">
      <c r="A122" s="35"/>
      <c r="B122" s="36"/>
      <c r="C122" s="179" t="s">
        <v>206</v>
      </c>
      <c r="D122" s="179" t="s">
        <v>163</v>
      </c>
      <c r="E122" s="180" t="s">
        <v>276</v>
      </c>
      <c r="F122" s="181" t="s">
        <v>277</v>
      </c>
      <c r="G122" s="182" t="s">
        <v>258</v>
      </c>
      <c r="H122" s="183">
        <v>337.3</v>
      </c>
      <c r="I122" s="184"/>
      <c r="J122" s="185">
        <f>ROUND(I122*H122,2)</f>
        <v>0</v>
      </c>
      <c r="K122" s="181" t="s">
        <v>167</v>
      </c>
      <c r="L122" s="40"/>
      <c r="M122" s="186" t="s">
        <v>19</v>
      </c>
      <c r="N122" s="187" t="s">
        <v>46</v>
      </c>
      <c r="O122" s="65"/>
      <c r="P122" s="188">
        <f>O122*H122</f>
        <v>0</v>
      </c>
      <c r="Q122" s="188">
        <v>0</v>
      </c>
      <c r="R122" s="188">
        <f>Q122*H122</f>
        <v>0</v>
      </c>
      <c r="S122" s="188">
        <v>0.44</v>
      </c>
      <c r="T122" s="189">
        <f>S122*H122</f>
        <v>148.41200000000001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190" t="s">
        <v>183</v>
      </c>
      <c r="AT122" s="190" t="s">
        <v>163</v>
      </c>
      <c r="AU122" s="190" t="s">
        <v>85</v>
      </c>
      <c r="AY122" s="18" t="s">
        <v>160</v>
      </c>
      <c r="BE122" s="191">
        <f>IF(N122="základní",J122,0)</f>
        <v>0</v>
      </c>
      <c r="BF122" s="191">
        <f>IF(N122="snížená",J122,0)</f>
        <v>0</v>
      </c>
      <c r="BG122" s="191">
        <f>IF(N122="zákl. přenesená",J122,0)</f>
        <v>0</v>
      </c>
      <c r="BH122" s="191">
        <f>IF(N122="sníž. přenesená",J122,0)</f>
        <v>0</v>
      </c>
      <c r="BI122" s="191">
        <f>IF(N122="nulová",J122,0)</f>
        <v>0</v>
      </c>
      <c r="BJ122" s="18" t="s">
        <v>83</v>
      </c>
      <c r="BK122" s="191">
        <f>ROUND(I122*H122,2)</f>
        <v>0</v>
      </c>
      <c r="BL122" s="18" t="s">
        <v>183</v>
      </c>
      <c r="BM122" s="190" t="s">
        <v>1225</v>
      </c>
    </row>
    <row r="123" spans="1:65" s="2" customFormat="1">
      <c r="A123" s="35"/>
      <c r="B123" s="36"/>
      <c r="C123" s="37"/>
      <c r="D123" s="192" t="s">
        <v>170</v>
      </c>
      <c r="E123" s="37"/>
      <c r="F123" s="193" t="s">
        <v>279</v>
      </c>
      <c r="G123" s="37"/>
      <c r="H123" s="37"/>
      <c r="I123" s="194"/>
      <c r="J123" s="37"/>
      <c r="K123" s="37"/>
      <c r="L123" s="40"/>
      <c r="M123" s="195"/>
      <c r="N123" s="196"/>
      <c r="O123" s="65"/>
      <c r="P123" s="65"/>
      <c r="Q123" s="65"/>
      <c r="R123" s="65"/>
      <c r="S123" s="65"/>
      <c r="T123" s="66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170</v>
      </c>
      <c r="AU123" s="18" t="s">
        <v>85</v>
      </c>
    </row>
    <row r="124" spans="1:65" s="13" customFormat="1">
      <c r="B124" s="199"/>
      <c r="C124" s="200"/>
      <c r="D124" s="197" t="s">
        <v>212</v>
      </c>
      <c r="E124" s="201" t="s">
        <v>19</v>
      </c>
      <c r="F124" s="202" t="s">
        <v>1226</v>
      </c>
      <c r="G124" s="200"/>
      <c r="H124" s="203">
        <v>39.450000000000003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212</v>
      </c>
      <c r="AU124" s="209" t="s">
        <v>85</v>
      </c>
      <c r="AV124" s="13" t="s">
        <v>85</v>
      </c>
      <c r="AW124" s="13" t="s">
        <v>36</v>
      </c>
      <c r="AX124" s="13" t="s">
        <v>75</v>
      </c>
      <c r="AY124" s="209" t="s">
        <v>160</v>
      </c>
    </row>
    <row r="125" spans="1:65" s="13" customFormat="1">
      <c r="B125" s="199"/>
      <c r="C125" s="200"/>
      <c r="D125" s="197" t="s">
        <v>212</v>
      </c>
      <c r="E125" s="201" t="s">
        <v>19</v>
      </c>
      <c r="F125" s="202" t="s">
        <v>1227</v>
      </c>
      <c r="G125" s="200"/>
      <c r="H125" s="203">
        <v>297.85000000000002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212</v>
      </c>
      <c r="AU125" s="209" t="s">
        <v>85</v>
      </c>
      <c r="AV125" s="13" t="s">
        <v>85</v>
      </c>
      <c r="AW125" s="13" t="s">
        <v>36</v>
      </c>
      <c r="AX125" s="13" t="s">
        <v>75</v>
      </c>
      <c r="AY125" s="209" t="s">
        <v>160</v>
      </c>
    </row>
    <row r="126" spans="1:65" s="14" customFormat="1">
      <c r="B126" s="214"/>
      <c r="C126" s="215"/>
      <c r="D126" s="197" t="s">
        <v>212</v>
      </c>
      <c r="E126" s="216" t="s">
        <v>19</v>
      </c>
      <c r="F126" s="217" t="s">
        <v>282</v>
      </c>
      <c r="G126" s="215"/>
      <c r="H126" s="218">
        <v>337.3</v>
      </c>
      <c r="I126" s="219"/>
      <c r="J126" s="215"/>
      <c r="K126" s="215"/>
      <c r="L126" s="220"/>
      <c r="M126" s="221"/>
      <c r="N126" s="222"/>
      <c r="O126" s="222"/>
      <c r="P126" s="222"/>
      <c r="Q126" s="222"/>
      <c r="R126" s="222"/>
      <c r="S126" s="222"/>
      <c r="T126" s="223"/>
      <c r="AT126" s="224" t="s">
        <v>212</v>
      </c>
      <c r="AU126" s="224" t="s">
        <v>85</v>
      </c>
      <c r="AV126" s="14" t="s">
        <v>183</v>
      </c>
      <c r="AW126" s="14" t="s">
        <v>36</v>
      </c>
      <c r="AX126" s="14" t="s">
        <v>83</v>
      </c>
      <c r="AY126" s="224" t="s">
        <v>160</v>
      </c>
    </row>
    <row r="127" spans="1:65" s="2" customFormat="1" ht="37.9" customHeight="1">
      <c r="A127" s="35"/>
      <c r="B127" s="36"/>
      <c r="C127" s="179" t="s">
        <v>214</v>
      </c>
      <c r="D127" s="179" t="s">
        <v>163</v>
      </c>
      <c r="E127" s="180" t="s">
        <v>283</v>
      </c>
      <c r="F127" s="181" t="s">
        <v>284</v>
      </c>
      <c r="G127" s="182" t="s">
        <v>258</v>
      </c>
      <c r="H127" s="183">
        <v>297.85000000000002</v>
      </c>
      <c r="I127" s="184"/>
      <c r="J127" s="185">
        <f>ROUND(I127*H127,2)</f>
        <v>0</v>
      </c>
      <c r="K127" s="181" t="s">
        <v>167</v>
      </c>
      <c r="L127" s="40"/>
      <c r="M127" s="186" t="s">
        <v>19</v>
      </c>
      <c r="N127" s="187" t="s">
        <v>46</v>
      </c>
      <c r="O127" s="65"/>
      <c r="P127" s="188">
        <f>O127*H127</f>
        <v>0</v>
      </c>
      <c r="Q127" s="188">
        <v>0</v>
      </c>
      <c r="R127" s="188">
        <f>Q127*H127</f>
        <v>0</v>
      </c>
      <c r="S127" s="188">
        <v>0.22</v>
      </c>
      <c r="T127" s="189">
        <f>S127*H127</f>
        <v>65.527000000000001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190" t="s">
        <v>183</v>
      </c>
      <c r="AT127" s="190" t="s">
        <v>163</v>
      </c>
      <c r="AU127" s="190" t="s">
        <v>85</v>
      </c>
      <c r="AY127" s="18" t="s">
        <v>160</v>
      </c>
      <c r="BE127" s="191">
        <f>IF(N127="základní",J127,0)</f>
        <v>0</v>
      </c>
      <c r="BF127" s="191">
        <f>IF(N127="snížená",J127,0)</f>
        <v>0</v>
      </c>
      <c r="BG127" s="191">
        <f>IF(N127="zákl. přenesená",J127,0)</f>
        <v>0</v>
      </c>
      <c r="BH127" s="191">
        <f>IF(N127="sníž. přenesená",J127,0)</f>
        <v>0</v>
      </c>
      <c r="BI127" s="191">
        <f>IF(N127="nulová",J127,0)</f>
        <v>0</v>
      </c>
      <c r="BJ127" s="18" t="s">
        <v>83</v>
      </c>
      <c r="BK127" s="191">
        <f>ROUND(I127*H127,2)</f>
        <v>0</v>
      </c>
      <c r="BL127" s="18" t="s">
        <v>183</v>
      </c>
      <c r="BM127" s="190" t="s">
        <v>1228</v>
      </c>
    </row>
    <row r="128" spans="1:65" s="2" customFormat="1">
      <c r="A128" s="35"/>
      <c r="B128" s="36"/>
      <c r="C128" s="37"/>
      <c r="D128" s="192" t="s">
        <v>170</v>
      </c>
      <c r="E128" s="37"/>
      <c r="F128" s="193" t="s">
        <v>286</v>
      </c>
      <c r="G128" s="37"/>
      <c r="H128" s="37"/>
      <c r="I128" s="194"/>
      <c r="J128" s="37"/>
      <c r="K128" s="37"/>
      <c r="L128" s="40"/>
      <c r="M128" s="195"/>
      <c r="N128" s="196"/>
      <c r="O128" s="65"/>
      <c r="P128" s="65"/>
      <c r="Q128" s="65"/>
      <c r="R128" s="65"/>
      <c r="S128" s="65"/>
      <c r="T128" s="66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8" t="s">
        <v>170</v>
      </c>
      <c r="AU128" s="18" t="s">
        <v>85</v>
      </c>
    </row>
    <row r="129" spans="1:65" s="2" customFormat="1" ht="24.2" customHeight="1">
      <c r="A129" s="35"/>
      <c r="B129" s="36"/>
      <c r="C129" s="179" t="s">
        <v>219</v>
      </c>
      <c r="D129" s="179" t="s">
        <v>163</v>
      </c>
      <c r="E129" s="180" t="s">
        <v>287</v>
      </c>
      <c r="F129" s="181" t="s">
        <v>288</v>
      </c>
      <c r="G129" s="182" t="s">
        <v>289</v>
      </c>
      <c r="H129" s="183">
        <v>90</v>
      </c>
      <c r="I129" s="184"/>
      <c r="J129" s="185">
        <f>ROUND(I129*H129,2)</f>
        <v>0</v>
      </c>
      <c r="K129" s="181" t="s">
        <v>167</v>
      </c>
      <c r="L129" s="40"/>
      <c r="M129" s="186" t="s">
        <v>19</v>
      </c>
      <c r="N129" s="187" t="s">
        <v>46</v>
      </c>
      <c r="O129" s="65"/>
      <c r="P129" s="188">
        <f>O129*H129</f>
        <v>0</v>
      </c>
      <c r="Q129" s="188">
        <v>0</v>
      </c>
      <c r="R129" s="188">
        <f>Q129*H129</f>
        <v>0</v>
      </c>
      <c r="S129" s="188">
        <v>0.105</v>
      </c>
      <c r="T129" s="189">
        <f>S129*H129</f>
        <v>9.4499999999999993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190" t="s">
        <v>183</v>
      </c>
      <c r="AT129" s="190" t="s">
        <v>163</v>
      </c>
      <c r="AU129" s="190" t="s">
        <v>85</v>
      </c>
      <c r="AY129" s="18" t="s">
        <v>160</v>
      </c>
      <c r="BE129" s="191">
        <f>IF(N129="základní",J129,0)</f>
        <v>0</v>
      </c>
      <c r="BF129" s="191">
        <f>IF(N129="snížená",J129,0)</f>
        <v>0</v>
      </c>
      <c r="BG129" s="191">
        <f>IF(N129="zákl. přenesená",J129,0)</f>
        <v>0</v>
      </c>
      <c r="BH129" s="191">
        <f>IF(N129="sníž. přenesená",J129,0)</f>
        <v>0</v>
      </c>
      <c r="BI129" s="191">
        <f>IF(N129="nulová",J129,0)</f>
        <v>0</v>
      </c>
      <c r="BJ129" s="18" t="s">
        <v>83</v>
      </c>
      <c r="BK129" s="191">
        <f>ROUND(I129*H129,2)</f>
        <v>0</v>
      </c>
      <c r="BL129" s="18" t="s">
        <v>183</v>
      </c>
      <c r="BM129" s="190" t="s">
        <v>1229</v>
      </c>
    </row>
    <row r="130" spans="1:65" s="2" customFormat="1">
      <c r="A130" s="35"/>
      <c r="B130" s="36"/>
      <c r="C130" s="37"/>
      <c r="D130" s="192" t="s">
        <v>170</v>
      </c>
      <c r="E130" s="37"/>
      <c r="F130" s="193" t="s">
        <v>291</v>
      </c>
      <c r="G130" s="37"/>
      <c r="H130" s="37"/>
      <c r="I130" s="194"/>
      <c r="J130" s="37"/>
      <c r="K130" s="37"/>
      <c r="L130" s="40"/>
      <c r="M130" s="195"/>
      <c r="N130" s="196"/>
      <c r="O130" s="65"/>
      <c r="P130" s="65"/>
      <c r="Q130" s="65"/>
      <c r="R130" s="65"/>
      <c r="S130" s="65"/>
      <c r="T130" s="66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8" t="s">
        <v>170</v>
      </c>
      <c r="AU130" s="18" t="s">
        <v>85</v>
      </c>
    </row>
    <row r="131" spans="1:65" s="13" customFormat="1">
      <c r="B131" s="199"/>
      <c r="C131" s="200"/>
      <c r="D131" s="197" t="s">
        <v>212</v>
      </c>
      <c r="E131" s="201" t="s">
        <v>19</v>
      </c>
      <c r="F131" s="202" t="s">
        <v>1230</v>
      </c>
      <c r="G131" s="200"/>
      <c r="H131" s="203">
        <v>90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212</v>
      </c>
      <c r="AU131" s="209" t="s">
        <v>85</v>
      </c>
      <c r="AV131" s="13" t="s">
        <v>85</v>
      </c>
      <c r="AW131" s="13" t="s">
        <v>36</v>
      </c>
      <c r="AX131" s="13" t="s">
        <v>83</v>
      </c>
      <c r="AY131" s="209" t="s">
        <v>160</v>
      </c>
    </row>
    <row r="132" spans="1:65" s="2" customFormat="1" ht="16.5" customHeight="1">
      <c r="A132" s="35"/>
      <c r="B132" s="36"/>
      <c r="C132" s="179" t="s">
        <v>223</v>
      </c>
      <c r="D132" s="179" t="s">
        <v>163</v>
      </c>
      <c r="E132" s="180" t="s">
        <v>293</v>
      </c>
      <c r="F132" s="181" t="s">
        <v>294</v>
      </c>
      <c r="G132" s="182" t="s">
        <v>295</v>
      </c>
      <c r="H132" s="183">
        <v>55.68</v>
      </c>
      <c r="I132" s="184"/>
      <c r="J132" s="185">
        <f>ROUND(I132*H132,2)</f>
        <v>0</v>
      </c>
      <c r="K132" s="181" t="s">
        <v>167</v>
      </c>
      <c r="L132" s="40"/>
      <c r="M132" s="186" t="s">
        <v>19</v>
      </c>
      <c r="N132" s="187" t="s">
        <v>46</v>
      </c>
      <c r="O132" s="65"/>
      <c r="P132" s="188">
        <f>O132*H132</f>
        <v>0</v>
      </c>
      <c r="Q132" s="188">
        <v>3.0000000000000001E-5</v>
      </c>
      <c r="R132" s="188">
        <f>Q132*H132</f>
        <v>1.6704000000000001E-3</v>
      </c>
      <c r="S132" s="188">
        <v>0</v>
      </c>
      <c r="T132" s="189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190" t="s">
        <v>183</v>
      </c>
      <c r="AT132" s="190" t="s">
        <v>163</v>
      </c>
      <c r="AU132" s="190" t="s">
        <v>85</v>
      </c>
      <c r="AY132" s="18" t="s">
        <v>160</v>
      </c>
      <c r="BE132" s="191">
        <f>IF(N132="základní",J132,0)</f>
        <v>0</v>
      </c>
      <c r="BF132" s="191">
        <f>IF(N132="snížená",J132,0)</f>
        <v>0</v>
      </c>
      <c r="BG132" s="191">
        <f>IF(N132="zákl. přenesená",J132,0)</f>
        <v>0</v>
      </c>
      <c r="BH132" s="191">
        <f>IF(N132="sníž. přenesená",J132,0)</f>
        <v>0</v>
      </c>
      <c r="BI132" s="191">
        <f>IF(N132="nulová",J132,0)</f>
        <v>0</v>
      </c>
      <c r="BJ132" s="18" t="s">
        <v>83</v>
      </c>
      <c r="BK132" s="191">
        <f>ROUND(I132*H132,2)</f>
        <v>0</v>
      </c>
      <c r="BL132" s="18" t="s">
        <v>183</v>
      </c>
      <c r="BM132" s="190" t="s">
        <v>1231</v>
      </c>
    </row>
    <row r="133" spans="1:65" s="2" customFormat="1">
      <c r="A133" s="35"/>
      <c r="B133" s="36"/>
      <c r="C133" s="37"/>
      <c r="D133" s="192" t="s">
        <v>170</v>
      </c>
      <c r="E133" s="37"/>
      <c r="F133" s="193" t="s">
        <v>297</v>
      </c>
      <c r="G133" s="37"/>
      <c r="H133" s="37"/>
      <c r="I133" s="194"/>
      <c r="J133" s="37"/>
      <c r="K133" s="37"/>
      <c r="L133" s="40"/>
      <c r="M133" s="195"/>
      <c r="N133" s="196"/>
      <c r="O133" s="65"/>
      <c r="P133" s="65"/>
      <c r="Q133" s="65"/>
      <c r="R133" s="65"/>
      <c r="S133" s="65"/>
      <c r="T133" s="66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T133" s="18" t="s">
        <v>170</v>
      </c>
      <c r="AU133" s="18" t="s">
        <v>85</v>
      </c>
    </row>
    <row r="134" spans="1:65" s="13" customFormat="1">
      <c r="B134" s="199"/>
      <c r="C134" s="200"/>
      <c r="D134" s="197" t="s">
        <v>212</v>
      </c>
      <c r="E134" s="201" t="s">
        <v>19</v>
      </c>
      <c r="F134" s="202" t="s">
        <v>1232</v>
      </c>
      <c r="G134" s="200"/>
      <c r="H134" s="203">
        <v>55.68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212</v>
      </c>
      <c r="AU134" s="209" t="s">
        <v>85</v>
      </c>
      <c r="AV134" s="13" t="s">
        <v>85</v>
      </c>
      <c r="AW134" s="13" t="s">
        <v>36</v>
      </c>
      <c r="AX134" s="13" t="s">
        <v>83</v>
      </c>
      <c r="AY134" s="209" t="s">
        <v>160</v>
      </c>
    </row>
    <row r="135" spans="1:65" s="2" customFormat="1" ht="24.2" customHeight="1">
      <c r="A135" s="35"/>
      <c r="B135" s="36"/>
      <c r="C135" s="179" t="s">
        <v>8</v>
      </c>
      <c r="D135" s="179" t="s">
        <v>163</v>
      </c>
      <c r="E135" s="180" t="s">
        <v>299</v>
      </c>
      <c r="F135" s="181" t="s">
        <v>300</v>
      </c>
      <c r="G135" s="182" t="s">
        <v>301</v>
      </c>
      <c r="H135" s="183">
        <v>6.96</v>
      </c>
      <c r="I135" s="184"/>
      <c r="J135" s="185">
        <f>ROUND(I135*H135,2)</f>
        <v>0</v>
      </c>
      <c r="K135" s="181" t="s">
        <v>167</v>
      </c>
      <c r="L135" s="40"/>
      <c r="M135" s="186" t="s">
        <v>19</v>
      </c>
      <c r="N135" s="187" t="s">
        <v>46</v>
      </c>
      <c r="O135" s="65"/>
      <c r="P135" s="188">
        <f>O135*H135</f>
        <v>0</v>
      </c>
      <c r="Q135" s="188">
        <v>0</v>
      </c>
      <c r="R135" s="188">
        <f>Q135*H135</f>
        <v>0</v>
      </c>
      <c r="S135" s="188">
        <v>0</v>
      </c>
      <c r="T135" s="189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190" t="s">
        <v>183</v>
      </c>
      <c r="AT135" s="190" t="s">
        <v>163</v>
      </c>
      <c r="AU135" s="190" t="s">
        <v>85</v>
      </c>
      <c r="AY135" s="18" t="s">
        <v>160</v>
      </c>
      <c r="BE135" s="191">
        <f>IF(N135="základní",J135,0)</f>
        <v>0</v>
      </c>
      <c r="BF135" s="191">
        <f>IF(N135="snížená",J135,0)</f>
        <v>0</v>
      </c>
      <c r="BG135" s="191">
        <f>IF(N135="zákl. přenesená",J135,0)</f>
        <v>0</v>
      </c>
      <c r="BH135" s="191">
        <f>IF(N135="sníž. přenesená",J135,0)</f>
        <v>0</v>
      </c>
      <c r="BI135" s="191">
        <f>IF(N135="nulová",J135,0)</f>
        <v>0</v>
      </c>
      <c r="BJ135" s="18" t="s">
        <v>83</v>
      </c>
      <c r="BK135" s="191">
        <f>ROUND(I135*H135,2)</f>
        <v>0</v>
      </c>
      <c r="BL135" s="18" t="s">
        <v>183</v>
      </c>
      <c r="BM135" s="190" t="s">
        <v>1233</v>
      </c>
    </row>
    <row r="136" spans="1:65" s="2" customFormat="1">
      <c r="A136" s="35"/>
      <c r="B136" s="36"/>
      <c r="C136" s="37"/>
      <c r="D136" s="192" t="s">
        <v>170</v>
      </c>
      <c r="E136" s="37"/>
      <c r="F136" s="193" t="s">
        <v>303</v>
      </c>
      <c r="G136" s="37"/>
      <c r="H136" s="37"/>
      <c r="I136" s="194"/>
      <c r="J136" s="37"/>
      <c r="K136" s="37"/>
      <c r="L136" s="40"/>
      <c r="M136" s="195"/>
      <c r="N136" s="196"/>
      <c r="O136" s="65"/>
      <c r="P136" s="65"/>
      <c r="Q136" s="65"/>
      <c r="R136" s="65"/>
      <c r="S136" s="65"/>
      <c r="T136" s="66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8" t="s">
        <v>170</v>
      </c>
      <c r="AU136" s="18" t="s">
        <v>85</v>
      </c>
    </row>
    <row r="137" spans="1:65" s="13" customFormat="1">
      <c r="B137" s="199"/>
      <c r="C137" s="200"/>
      <c r="D137" s="197" t="s">
        <v>212</v>
      </c>
      <c r="E137" s="201" t="s">
        <v>19</v>
      </c>
      <c r="F137" s="202" t="s">
        <v>1234</v>
      </c>
      <c r="G137" s="200"/>
      <c r="H137" s="203">
        <v>6.96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212</v>
      </c>
      <c r="AU137" s="209" t="s">
        <v>85</v>
      </c>
      <c r="AV137" s="13" t="s">
        <v>85</v>
      </c>
      <c r="AW137" s="13" t="s">
        <v>36</v>
      </c>
      <c r="AX137" s="13" t="s">
        <v>83</v>
      </c>
      <c r="AY137" s="209" t="s">
        <v>160</v>
      </c>
    </row>
    <row r="138" spans="1:65" s="2" customFormat="1" ht="49.15" customHeight="1">
      <c r="A138" s="35"/>
      <c r="B138" s="36"/>
      <c r="C138" s="179" t="s">
        <v>233</v>
      </c>
      <c r="D138" s="179" t="s">
        <v>163</v>
      </c>
      <c r="E138" s="180" t="s">
        <v>305</v>
      </c>
      <c r="F138" s="181" t="s">
        <v>306</v>
      </c>
      <c r="G138" s="182" t="s">
        <v>289</v>
      </c>
      <c r="H138" s="183">
        <v>16.5</v>
      </c>
      <c r="I138" s="184"/>
      <c r="J138" s="185">
        <f>ROUND(I138*H138,2)</f>
        <v>0</v>
      </c>
      <c r="K138" s="181" t="s">
        <v>167</v>
      </c>
      <c r="L138" s="40"/>
      <c r="M138" s="186" t="s">
        <v>19</v>
      </c>
      <c r="N138" s="187" t="s">
        <v>46</v>
      </c>
      <c r="O138" s="65"/>
      <c r="P138" s="188">
        <f>O138*H138</f>
        <v>0</v>
      </c>
      <c r="Q138" s="188">
        <v>8.6800000000000002E-3</v>
      </c>
      <c r="R138" s="188">
        <f>Q138*H138</f>
        <v>0.14322000000000001</v>
      </c>
      <c r="S138" s="188">
        <v>0</v>
      </c>
      <c r="T138" s="189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190" t="s">
        <v>183</v>
      </c>
      <c r="AT138" s="190" t="s">
        <v>163</v>
      </c>
      <c r="AU138" s="190" t="s">
        <v>85</v>
      </c>
      <c r="AY138" s="18" t="s">
        <v>160</v>
      </c>
      <c r="BE138" s="191">
        <f>IF(N138="základní",J138,0)</f>
        <v>0</v>
      </c>
      <c r="BF138" s="191">
        <f>IF(N138="snížená",J138,0)</f>
        <v>0</v>
      </c>
      <c r="BG138" s="191">
        <f>IF(N138="zákl. přenesená",J138,0)</f>
        <v>0</v>
      </c>
      <c r="BH138" s="191">
        <f>IF(N138="sníž. přenesená",J138,0)</f>
        <v>0</v>
      </c>
      <c r="BI138" s="191">
        <f>IF(N138="nulová",J138,0)</f>
        <v>0</v>
      </c>
      <c r="BJ138" s="18" t="s">
        <v>83</v>
      </c>
      <c r="BK138" s="191">
        <f>ROUND(I138*H138,2)</f>
        <v>0</v>
      </c>
      <c r="BL138" s="18" t="s">
        <v>183</v>
      </c>
      <c r="BM138" s="190" t="s">
        <v>1235</v>
      </c>
    </row>
    <row r="139" spans="1:65" s="2" customFormat="1">
      <c r="A139" s="35"/>
      <c r="B139" s="36"/>
      <c r="C139" s="37"/>
      <c r="D139" s="192" t="s">
        <v>170</v>
      </c>
      <c r="E139" s="37"/>
      <c r="F139" s="193" t="s">
        <v>308</v>
      </c>
      <c r="G139" s="37"/>
      <c r="H139" s="37"/>
      <c r="I139" s="194"/>
      <c r="J139" s="37"/>
      <c r="K139" s="37"/>
      <c r="L139" s="40"/>
      <c r="M139" s="195"/>
      <c r="N139" s="196"/>
      <c r="O139" s="65"/>
      <c r="P139" s="65"/>
      <c r="Q139" s="65"/>
      <c r="R139" s="65"/>
      <c r="S139" s="65"/>
      <c r="T139" s="66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8" t="s">
        <v>170</v>
      </c>
      <c r="AU139" s="18" t="s">
        <v>85</v>
      </c>
    </row>
    <row r="140" spans="1:65" s="13" customFormat="1">
      <c r="B140" s="199"/>
      <c r="C140" s="200"/>
      <c r="D140" s="197" t="s">
        <v>212</v>
      </c>
      <c r="E140" s="201" t="s">
        <v>19</v>
      </c>
      <c r="F140" s="202" t="s">
        <v>1236</v>
      </c>
      <c r="G140" s="200"/>
      <c r="H140" s="203">
        <v>16.5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212</v>
      </c>
      <c r="AU140" s="209" t="s">
        <v>85</v>
      </c>
      <c r="AV140" s="13" t="s">
        <v>85</v>
      </c>
      <c r="AW140" s="13" t="s">
        <v>36</v>
      </c>
      <c r="AX140" s="13" t="s">
        <v>83</v>
      </c>
      <c r="AY140" s="209" t="s">
        <v>160</v>
      </c>
    </row>
    <row r="141" spans="1:65" s="2" customFormat="1" ht="49.15" customHeight="1">
      <c r="A141" s="35"/>
      <c r="B141" s="36"/>
      <c r="C141" s="179" t="s">
        <v>324</v>
      </c>
      <c r="D141" s="179" t="s">
        <v>163</v>
      </c>
      <c r="E141" s="180" t="s">
        <v>1237</v>
      </c>
      <c r="F141" s="181" t="s">
        <v>1238</v>
      </c>
      <c r="G141" s="182" t="s">
        <v>289</v>
      </c>
      <c r="H141" s="183">
        <v>7.2</v>
      </c>
      <c r="I141" s="184"/>
      <c r="J141" s="185">
        <f>ROUND(I141*H141,2)</f>
        <v>0</v>
      </c>
      <c r="K141" s="181" t="s">
        <v>167</v>
      </c>
      <c r="L141" s="40"/>
      <c r="M141" s="186" t="s">
        <v>19</v>
      </c>
      <c r="N141" s="187" t="s">
        <v>46</v>
      </c>
      <c r="O141" s="65"/>
      <c r="P141" s="188">
        <f>O141*H141</f>
        <v>0</v>
      </c>
      <c r="Q141" s="188">
        <v>3.6900000000000002E-2</v>
      </c>
      <c r="R141" s="188">
        <f>Q141*H141</f>
        <v>0.26568000000000003</v>
      </c>
      <c r="S141" s="188">
        <v>0</v>
      </c>
      <c r="T141" s="18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190" t="s">
        <v>183</v>
      </c>
      <c r="AT141" s="190" t="s">
        <v>163</v>
      </c>
      <c r="AU141" s="190" t="s">
        <v>85</v>
      </c>
      <c r="AY141" s="18" t="s">
        <v>160</v>
      </c>
      <c r="BE141" s="191">
        <f>IF(N141="základní",J141,0)</f>
        <v>0</v>
      </c>
      <c r="BF141" s="191">
        <f>IF(N141="snížená",J141,0)</f>
        <v>0</v>
      </c>
      <c r="BG141" s="191">
        <f>IF(N141="zákl. přenesená",J141,0)</f>
        <v>0</v>
      </c>
      <c r="BH141" s="191">
        <f>IF(N141="sníž. přenesená",J141,0)</f>
        <v>0</v>
      </c>
      <c r="BI141" s="191">
        <f>IF(N141="nulová",J141,0)</f>
        <v>0</v>
      </c>
      <c r="BJ141" s="18" t="s">
        <v>83</v>
      </c>
      <c r="BK141" s="191">
        <f>ROUND(I141*H141,2)</f>
        <v>0</v>
      </c>
      <c r="BL141" s="18" t="s">
        <v>183</v>
      </c>
      <c r="BM141" s="190" t="s">
        <v>1239</v>
      </c>
    </row>
    <row r="142" spans="1:65" s="2" customFormat="1">
      <c r="A142" s="35"/>
      <c r="B142" s="36"/>
      <c r="C142" s="37"/>
      <c r="D142" s="192" t="s">
        <v>170</v>
      </c>
      <c r="E142" s="37"/>
      <c r="F142" s="193" t="s">
        <v>1240</v>
      </c>
      <c r="G142" s="37"/>
      <c r="H142" s="37"/>
      <c r="I142" s="194"/>
      <c r="J142" s="37"/>
      <c r="K142" s="37"/>
      <c r="L142" s="40"/>
      <c r="M142" s="195"/>
      <c r="N142" s="196"/>
      <c r="O142" s="65"/>
      <c r="P142" s="65"/>
      <c r="Q142" s="65"/>
      <c r="R142" s="65"/>
      <c r="S142" s="65"/>
      <c r="T142" s="66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8" t="s">
        <v>170</v>
      </c>
      <c r="AU142" s="18" t="s">
        <v>85</v>
      </c>
    </row>
    <row r="143" spans="1:65" s="13" customFormat="1">
      <c r="B143" s="199"/>
      <c r="C143" s="200"/>
      <c r="D143" s="197" t="s">
        <v>212</v>
      </c>
      <c r="E143" s="201" t="s">
        <v>19</v>
      </c>
      <c r="F143" s="202" t="s">
        <v>1241</v>
      </c>
      <c r="G143" s="200"/>
      <c r="H143" s="203">
        <v>7.2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212</v>
      </c>
      <c r="AU143" s="209" t="s">
        <v>85</v>
      </c>
      <c r="AV143" s="13" t="s">
        <v>85</v>
      </c>
      <c r="AW143" s="13" t="s">
        <v>36</v>
      </c>
      <c r="AX143" s="13" t="s">
        <v>83</v>
      </c>
      <c r="AY143" s="209" t="s">
        <v>160</v>
      </c>
    </row>
    <row r="144" spans="1:65" s="2" customFormat="1" ht="49.15" customHeight="1">
      <c r="A144" s="35"/>
      <c r="B144" s="36"/>
      <c r="C144" s="179" t="s">
        <v>330</v>
      </c>
      <c r="D144" s="179" t="s">
        <v>163</v>
      </c>
      <c r="E144" s="180" t="s">
        <v>1242</v>
      </c>
      <c r="F144" s="181" t="s">
        <v>1243</v>
      </c>
      <c r="G144" s="182" t="s">
        <v>289</v>
      </c>
      <c r="H144" s="183">
        <v>0.5</v>
      </c>
      <c r="I144" s="184"/>
      <c r="J144" s="185">
        <f>ROUND(I144*H144,2)</f>
        <v>0</v>
      </c>
      <c r="K144" s="181" t="s">
        <v>167</v>
      </c>
      <c r="L144" s="40"/>
      <c r="M144" s="186" t="s">
        <v>19</v>
      </c>
      <c r="N144" s="187" t="s">
        <v>46</v>
      </c>
      <c r="O144" s="65"/>
      <c r="P144" s="188">
        <f>O144*H144</f>
        <v>0</v>
      </c>
      <c r="Q144" s="188">
        <v>8.6800000000000002E-3</v>
      </c>
      <c r="R144" s="188">
        <f>Q144*H144</f>
        <v>4.3400000000000001E-3</v>
      </c>
      <c r="S144" s="188">
        <v>0</v>
      </c>
      <c r="T144" s="189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190" t="s">
        <v>183</v>
      </c>
      <c r="AT144" s="190" t="s">
        <v>163</v>
      </c>
      <c r="AU144" s="190" t="s">
        <v>85</v>
      </c>
      <c r="AY144" s="18" t="s">
        <v>160</v>
      </c>
      <c r="BE144" s="191">
        <f>IF(N144="základní",J144,0)</f>
        <v>0</v>
      </c>
      <c r="BF144" s="191">
        <f>IF(N144="snížená",J144,0)</f>
        <v>0</v>
      </c>
      <c r="BG144" s="191">
        <f>IF(N144="zákl. přenesená",J144,0)</f>
        <v>0</v>
      </c>
      <c r="BH144" s="191">
        <f>IF(N144="sníž. přenesená",J144,0)</f>
        <v>0</v>
      </c>
      <c r="BI144" s="191">
        <f>IF(N144="nulová",J144,0)</f>
        <v>0</v>
      </c>
      <c r="BJ144" s="18" t="s">
        <v>83</v>
      </c>
      <c r="BK144" s="191">
        <f>ROUND(I144*H144,2)</f>
        <v>0</v>
      </c>
      <c r="BL144" s="18" t="s">
        <v>183</v>
      </c>
      <c r="BM144" s="190" t="s">
        <v>1244</v>
      </c>
    </row>
    <row r="145" spans="1:65" s="2" customFormat="1">
      <c r="A145" s="35"/>
      <c r="B145" s="36"/>
      <c r="C145" s="37"/>
      <c r="D145" s="192" t="s">
        <v>170</v>
      </c>
      <c r="E145" s="37"/>
      <c r="F145" s="193" t="s">
        <v>1245</v>
      </c>
      <c r="G145" s="37"/>
      <c r="H145" s="37"/>
      <c r="I145" s="194"/>
      <c r="J145" s="37"/>
      <c r="K145" s="37"/>
      <c r="L145" s="40"/>
      <c r="M145" s="195"/>
      <c r="N145" s="196"/>
      <c r="O145" s="65"/>
      <c r="P145" s="65"/>
      <c r="Q145" s="65"/>
      <c r="R145" s="65"/>
      <c r="S145" s="65"/>
      <c r="T145" s="66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8" t="s">
        <v>170</v>
      </c>
      <c r="AU145" s="18" t="s">
        <v>85</v>
      </c>
    </row>
    <row r="146" spans="1:65" s="2" customFormat="1" ht="49.15" customHeight="1">
      <c r="A146" s="35"/>
      <c r="B146" s="36"/>
      <c r="C146" s="179" t="s">
        <v>336</v>
      </c>
      <c r="D146" s="179" t="s">
        <v>163</v>
      </c>
      <c r="E146" s="180" t="s">
        <v>314</v>
      </c>
      <c r="F146" s="181" t="s">
        <v>315</v>
      </c>
      <c r="G146" s="182" t="s">
        <v>289</v>
      </c>
      <c r="H146" s="183">
        <v>21</v>
      </c>
      <c r="I146" s="184"/>
      <c r="J146" s="185">
        <f>ROUND(I146*H146,2)</f>
        <v>0</v>
      </c>
      <c r="K146" s="181" t="s">
        <v>167</v>
      </c>
      <c r="L146" s="40"/>
      <c r="M146" s="186" t="s">
        <v>19</v>
      </c>
      <c r="N146" s="187" t="s">
        <v>46</v>
      </c>
      <c r="O146" s="65"/>
      <c r="P146" s="188">
        <f>O146*H146</f>
        <v>0</v>
      </c>
      <c r="Q146" s="188">
        <v>1.068E-2</v>
      </c>
      <c r="R146" s="188">
        <f>Q146*H146</f>
        <v>0.22428000000000001</v>
      </c>
      <c r="S146" s="188">
        <v>0</v>
      </c>
      <c r="T146" s="189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190" t="s">
        <v>183</v>
      </c>
      <c r="AT146" s="190" t="s">
        <v>163</v>
      </c>
      <c r="AU146" s="190" t="s">
        <v>85</v>
      </c>
      <c r="AY146" s="18" t="s">
        <v>160</v>
      </c>
      <c r="BE146" s="191">
        <f>IF(N146="základní",J146,0)</f>
        <v>0</v>
      </c>
      <c r="BF146" s="191">
        <f>IF(N146="snížená",J146,0)</f>
        <v>0</v>
      </c>
      <c r="BG146" s="191">
        <f>IF(N146="zákl. přenesená",J146,0)</f>
        <v>0</v>
      </c>
      <c r="BH146" s="191">
        <f>IF(N146="sníž. přenesená",J146,0)</f>
        <v>0</v>
      </c>
      <c r="BI146" s="191">
        <f>IF(N146="nulová",J146,0)</f>
        <v>0</v>
      </c>
      <c r="BJ146" s="18" t="s">
        <v>83</v>
      </c>
      <c r="BK146" s="191">
        <f>ROUND(I146*H146,2)</f>
        <v>0</v>
      </c>
      <c r="BL146" s="18" t="s">
        <v>183</v>
      </c>
      <c r="BM146" s="190" t="s">
        <v>1246</v>
      </c>
    </row>
    <row r="147" spans="1:65" s="2" customFormat="1">
      <c r="A147" s="35"/>
      <c r="B147" s="36"/>
      <c r="C147" s="37"/>
      <c r="D147" s="192" t="s">
        <v>170</v>
      </c>
      <c r="E147" s="37"/>
      <c r="F147" s="193" t="s">
        <v>317</v>
      </c>
      <c r="G147" s="37"/>
      <c r="H147" s="37"/>
      <c r="I147" s="194"/>
      <c r="J147" s="37"/>
      <c r="K147" s="37"/>
      <c r="L147" s="40"/>
      <c r="M147" s="195"/>
      <c r="N147" s="196"/>
      <c r="O147" s="65"/>
      <c r="P147" s="65"/>
      <c r="Q147" s="65"/>
      <c r="R147" s="65"/>
      <c r="S147" s="65"/>
      <c r="T147" s="66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T147" s="18" t="s">
        <v>170</v>
      </c>
      <c r="AU147" s="18" t="s">
        <v>85</v>
      </c>
    </row>
    <row r="148" spans="1:65" s="13" customFormat="1">
      <c r="B148" s="199"/>
      <c r="C148" s="200"/>
      <c r="D148" s="197" t="s">
        <v>212</v>
      </c>
      <c r="E148" s="201" t="s">
        <v>19</v>
      </c>
      <c r="F148" s="202" t="s">
        <v>1247</v>
      </c>
      <c r="G148" s="200"/>
      <c r="H148" s="203">
        <v>21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212</v>
      </c>
      <c r="AU148" s="209" t="s">
        <v>85</v>
      </c>
      <c r="AV148" s="13" t="s">
        <v>85</v>
      </c>
      <c r="AW148" s="13" t="s">
        <v>36</v>
      </c>
      <c r="AX148" s="13" t="s">
        <v>83</v>
      </c>
      <c r="AY148" s="209" t="s">
        <v>160</v>
      </c>
    </row>
    <row r="149" spans="1:65" s="2" customFormat="1" ht="49.15" customHeight="1">
      <c r="A149" s="35"/>
      <c r="B149" s="36"/>
      <c r="C149" s="179" t="s">
        <v>343</v>
      </c>
      <c r="D149" s="179" t="s">
        <v>163</v>
      </c>
      <c r="E149" s="180" t="s">
        <v>319</v>
      </c>
      <c r="F149" s="181" t="s">
        <v>320</v>
      </c>
      <c r="G149" s="182" t="s">
        <v>289</v>
      </c>
      <c r="H149" s="183">
        <v>0.5</v>
      </c>
      <c r="I149" s="184"/>
      <c r="J149" s="185">
        <f>ROUND(I149*H149,2)</f>
        <v>0</v>
      </c>
      <c r="K149" s="181" t="s">
        <v>167</v>
      </c>
      <c r="L149" s="40"/>
      <c r="M149" s="186" t="s">
        <v>19</v>
      </c>
      <c r="N149" s="187" t="s">
        <v>46</v>
      </c>
      <c r="O149" s="65"/>
      <c r="P149" s="188">
        <f>O149*H149</f>
        <v>0</v>
      </c>
      <c r="Q149" s="188">
        <v>1.269E-2</v>
      </c>
      <c r="R149" s="188">
        <f>Q149*H149</f>
        <v>6.3449999999999999E-3</v>
      </c>
      <c r="S149" s="188">
        <v>0</v>
      </c>
      <c r="T149" s="189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190" t="s">
        <v>183</v>
      </c>
      <c r="AT149" s="190" t="s">
        <v>163</v>
      </c>
      <c r="AU149" s="190" t="s">
        <v>85</v>
      </c>
      <c r="AY149" s="18" t="s">
        <v>160</v>
      </c>
      <c r="BE149" s="191">
        <f>IF(N149="základní",J149,0)</f>
        <v>0</v>
      </c>
      <c r="BF149" s="191">
        <f>IF(N149="snížená",J149,0)</f>
        <v>0</v>
      </c>
      <c r="BG149" s="191">
        <f>IF(N149="zákl. přenesená",J149,0)</f>
        <v>0</v>
      </c>
      <c r="BH149" s="191">
        <f>IF(N149="sníž. přenesená",J149,0)</f>
        <v>0</v>
      </c>
      <c r="BI149" s="191">
        <f>IF(N149="nulová",J149,0)</f>
        <v>0</v>
      </c>
      <c r="BJ149" s="18" t="s">
        <v>83</v>
      </c>
      <c r="BK149" s="191">
        <f>ROUND(I149*H149,2)</f>
        <v>0</v>
      </c>
      <c r="BL149" s="18" t="s">
        <v>183</v>
      </c>
      <c r="BM149" s="190" t="s">
        <v>1248</v>
      </c>
    </row>
    <row r="150" spans="1:65" s="2" customFormat="1">
      <c r="A150" s="35"/>
      <c r="B150" s="36"/>
      <c r="C150" s="37"/>
      <c r="D150" s="192" t="s">
        <v>170</v>
      </c>
      <c r="E150" s="37"/>
      <c r="F150" s="193" t="s">
        <v>322</v>
      </c>
      <c r="G150" s="37"/>
      <c r="H150" s="37"/>
      <c r="I150" s="194"/>
      <c r="J150" s="37"/>
      <c r="K150" s="37"/>
      <c r="L150" s="40"/>
      <c r="M150" s="195"/>
      <c r="N150" s="196"/>
      <c r="O150" s="65"/>
      <c r="P150" s="65"/>
      <c r="Q150" s="65"/>
      <c r="R150" s="65"/>
      <c r="S150" s="65"/>
      <c r="T150" s="66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8" t="s">
        <v>170</v>
      </c>
      <c r="AU150" s="18" t="s">
        <v>85</v>
      </c>
    </row>
    <row r="151" spans="1:65" s="2" customFormat="1" ht="49.15" customHeight="1">
      <c r="A151" s="35"/>
      <c r="B151" s="36"/>
      <c r="C151" s="179" t="s">
        <v>349</v>
      </c>
      <c r="D151" s="179" t="s">
        <v>163</v>
      </c>
      <c r="E151" s="180" t="s">
        <v>325</v>
      </c>
      <c r="F151" s="181" t="s">
        <v>326</v>
      </c>
      <c r="G151" s="182" t="s">
        <v>289</v>
      </c>
      <c r="H151" s="183">
        <v>59.8</v>
      </c>
      <c r="I151" s="184"/>
      <c r="J151" s="185">
        <f>ROUND(I151*H151,2)</f>
        <v>0</v>
      </c>
      <c r="K151" s="181" t="s">
        <v>167</v>
      </c>
      <c r="L151" s="40"/>
      <c r="M151" s="186" t="s">
        <v>19</v>
      </c>
      <c r="N151" s="187" t="s">
        <v>46</v>
      </c>
      <c r="O151" s="65"/>
      <c r="P151" s="188">
        <f>O151*H151</f>
        <v>0</v>
      </c>
      <c r="Q151" s="188">
        <v>3.6900000000000002E-2</v>
      </c>
      <c r="R151" s="188">
        <f>Q151*H151</f>
        <v>2.20662</v>
      </c>
      <c r="S151" s="188">
        <v>0</v>
      </c>
      <c r="T151" s="189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190" t="s">
        <v>183</v>
      </c>
      <c r="AT151" s="190" t="s">
        <v>163</v>
      </c>
      <c r="AU151" s="190" t="s">
        <v>85</v>
      </c>
      <c r="AY151" s="18" t="s">
        <v>160</v>
      </c>
      <c r="BE151" s="191">
        <f>IF(N151="základní",J151,0)</f>
        <v>0</v>
      </c>
      <c r="BF151" s="191">
        <f>IF(N151="snížená",J151,0)</f>
        <v>0</v>
      </c>
      <c r="BG151" s="191">
        <f>IF(N151="zákl. přenesená",J151,0)</f>
        <v>0</v>
      </c>
      <c r="BH151" s="191">
        <f>IF(N151="sníž. přenesená",J151,0)</f>
        <v>0</v>
      </c>
      <c r="BI151" s="191">
        <f>IF(N151="nulová",J151,0)</f>
        <v>0</v>
      </c>
      <c r="BJ151" s="18" t="s">
        <v>83</v>
      </c>
      <c r="BK151" s="191">
        <f>ROUND(I151*H151,2)</f>
        <v>0</v>
      </c>
      <c r="BL151" s="18" t="s">
        <v>183</v>
      </c>
      <c r="BM151" s="190" t="s">
        <v>1249</v>
      </c>
    </row>
    <row r="152" spans="1:65" s="2" customFormat="1">
      <c r="A152" s="35"/>
      <c r="B152" s="36"/>
      <c r="C152" s="37"/>
      <c r="D152" s="192" t="s">
        <v>170</v>
      </c>
      <c r="E152" s="37"/>
      <c r="F152" s="193" t="s">
        <v>328</v>
      </c>
      <c r="G152" s="37"/>
      <c r="H152" s="37"/>
      <c r="I152" s="194"/>
      <c r="J152" s="37"/>
      <c r="K152" s="37"/>
      <c r="L152" s="40"/>
      <c r="M152" s="195"/>
      <c r="N152" s="196"/>
      <c r="O152" s="65"/>
      <c r="P152" s="65"/>
      <c r="Q152" s="65"/>
      <c r="R152" s="65"/>
      <c r="S152" s="65"/>
      <c r="T152" s="66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8" t="s">
        <v>170</v>
      </c>
      <c r="AU152" s="18" t="s">
        <v>85</v>
      </c>
    </row>
    <row r="153" spans="1:65" s="13" customFormat="1">
      <c r="B153" s="199"/>
      <c r="C153" s="200"/>
      <c r="D153" s="197" t="s">
        <v>212</v>
      </c>
      <c r="E153" s="201" t="s">
        <v>19</v>
      </c>
      <c r="F153" s="202" t="s">
        <v>1250</v>
      </c>
      <c r="G153" s="200"/>
      <c r="H153" s="203">
        <v>59.8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212</v>
      </c>
      <c r="AU153" s="209" t="s">
        <v>85</v>
      </c>
      <c r="AV153" s="13" t="s">
        <v>85</v>
      </c>
      <c r="AW153" s="13" t="s">
        <v>36</v>
      </c>
      <c r="AX153" s="13" t="s">
        <v>83</v>
      </c>
      <c r="AY153" s="209" t="s">
        <v>160</v>
      </c>
    </row>
    <row r="154" spans="1:65" s="2" customFormat="1" ht="16.5" customHeight="1">
      <c r="A154" s="35"/>
      <c r="B154" s="36"/>
      <c r="C154" s="179" t="s">
        <v>355</v>
      </c>
      <c r="D154" s="179" t="s">
        <v>163</v>
      </c>
      <c r="E154" s="180" t="s">
        <v>331</v>
      </c>
      <c r="F154" s="181" t="s">
        <v>332</v>
      </c>
      <c r="G154" s="182" t="s">
        <v>258</v>
      </c>
      <c r="H154" s="183">
        <v>488</v>
      </c>
      <c r="I154" s="184"/>
      <c r="J154" s="185">
        <f>ROUND(I154*H154,2)</f>
        <v>0</v>
      </c>
      <c r="K154" s="181" t="s">
        <v>167</v>
      </c>
      <c r="L154" s="40"/>
      <c r="M154" s="186" t="s">
        <v>19</v>
      </c>
      <c r="N154" s="187" t="s">
        <v>46</v>
      </c>
      <c r="O154" s="65"/>
      <c r="P154" s="188">
        <f>O154*H154</f>
        <v>0</v>
      </c>
      <c r="Q154" s="188">
        <v>0</v>
      </c>
      <c r="R154" s="188">
        <f>Q154*H154</f>
        <v>0</v>
      </c>
      <c r="S154" s="188">
        <v>0</v>
      </c>
      <c r="T154" s="189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190" t="s">
        <v>183</v>
      </c>
      <c r="AT154" s="190" t="s">
        <v>163</v>
      </c>
      <c r="AU154" s="190" t="s">
        <v>85</v>
      </c>
      <c r="AY154" s="18" t="s">
        <v>160</v>
      </c>
      <c r="BE154" s="191">
        <f>IF(N154="základní",J154,0)</f>
        <v>0</v>
      </c>
      <c r="BF154" s="191">
        <f>IF(N154="snížená",J154,0)</f>
        <v>0</v>
      </c>
      <c r="BG154" s="191">
        <f>IF(N154="zákl. přenesená",J154,0)</f>
        <v>0</v>
      </c>
      <c r="BH154" s="191">
        <f>IF(N154="sníž. přenesená",J154,0)</f>
        <v>0</v>
      </c>
      <c r="BI154" s="191">
        <f>IF(N154="nulová",J154,0)</f>
        <v>0</v>
      </c>
      <c r="BJ154" s="18" t="s">
        <v>83</v>
      </c>
      <c r="BK154" s="191">
        <f>ROUND(I154*H154,2)</f>
        <v>0</v>
      </c>
      <c r="BL154" s="18" t="s">
        <v>183</v>
      </c>
      <c r="BM154" s="190" t="s">
        <v>1251</v>
      </c>
    </row>
    <row r="155" spans="1:65" s="2" customFormat="1">
      <c r="A155" s="35"/>
      <c r="B155" s="36"/>
      <c r="C155" s="37"/>
      <c r="D155" s="192" t="s">
        <v>170</v>
      </c>
      <c r="E155" s="37"/>
      <c r="F155" s="193" t="s">
        <v>334</v>
      </c>
      <c r="G155" s="37"/>
      <c r="H155" s="37"/>
      <c r="I155" s="194"/>
      <c r="J155" s="37"/>
      <c r="K155" s="37"/>
      <c r="L155" s="40"/>
      <c r="M155" s="195"/>
      <c r="N155" s="196"/>
      <c r="O155" s="65"/>
      <c r="P155" s="65"/>
      <c r="Q155" s="65"/>
      <c r="R155" s="65"/>
      <c r="S155" s="65"/>
      <c r="T155" s="66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8" t="s">
        <v>170</v>
      </c>
      <c r="AU155" s="18" t="s">
        <v>85</v>
      </c>
    </row>
    <row r="156" spans="1:65" s="13" customFormat="1">
      <c r="B156" s="199"/>
      <c r="C156" s="200"/>
      <c r="D156" s="197" t="s">
        <v>212</v>
      </c>
      <c r="E156" s="201" t="s">
        <v>19</v>
      </c>
      <c r="F156" s="202" t="s">
        <v>1252</v>
      </c>
      <c r="G156" s="200"/>
      <c r="H156" s="203">
        <v>488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212</v>
      </c>
      <c r="AU156" s="209" t="s">
        <v>85</v>
      </c>
      <c r="AV156" s="13" t="s">
        <v>85</v>
      </c>
      <c r="AW156" s="13" t="s">
        <v>36</v>
      </c>
      <c r="AX156" s="13" t="s">
        <v>83</v>
      </c>
      <c r="AY156" s="209" t="s">
        <v>160</v>
      </c>
    </row>
    <row r="157" spans="1:65" s="2" customFormat="1" ht="24.2" customHeight="1">
      <c r="A157" s="35"/>
      <c r="B157" s="36"/>
      <c r="C157" s="179" t="s">
        <v>213</v>
      </c>
      <c r="D157" s="179" t="s">
        <v>163</v>
      </c>
      <c r="E157" s="180" t="s">
        <v>337</v>
      </c>
      <c r="F157" s="181" t="s">
        <v>338</v>
      </c>
      <c r="G157" s="182" t="s">
        <v>339</v>
      </c>
      <c r="H157" s="183">
        <v>10.88</v>
      </c>
      <c r="I157" s="184"/>
      <c r="J157" s="185">
        <f>ROUND(I157*H157,2)</f>
        <v>0</v>
      </c>
      <c r="K157" s="181" t="s">
        <v>167</v>
      </c>
      <c r="L157" s="40"/>
      <c r="M157" s="186" t="s">
        <v>19</v>
      </c>
      <c r="N157" s="187" t="s">
        <v>46</v>
      </c>
      <c r="O157" s="65"/>
      <c r="P157" s="188">
        <f>O157*H157</f>
        <v>0</v>
      </c>
      <c r="Q157" s="188">
        <v>0</v>
      </c>
      <c r="R157" s="188">
        <f>Q157*H157</f>
        <v>0</v>
      </c>
      <c r="S157" s="188">
        <v>0</v>
      </c>
      <c r="T157" s="189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190" t="s">
        <v>183</v>
      </c>
      <c r="AT157" s="190" t="s">
        <v>163</v>
      </c>
      <c r="AU157" s="190" t="s">
        <v>85</v>
      </c>
      <c r="AY157" s="18" t="s">
        <v>160</v>
      </c>
      <c r="BE157" s="191">
        <f>IF(N157="základní",J157,0)</f>
        <v>0</v>
      </c>
      <c r="BF157" s="191">
        <f>IF(N157="snížená",J157,0)</f>
        <v>0</v>
      </c>
      <c r="BG157" s="191">
        <f>IF(N157="zákl. přenesená",J157,0)</f>
        <v>0</v>
      </c>
      <c r="BH157" s="191">
        <f>IF(N157="sníž. přenesená",J157,0)</f>
        <v>0</v>
      </c>
      <c r="BI157" s="191">
        <f>IF(N157="nulová",J157,0)</f>
        <v>0</v>
      </c>
      <c r="BJ157" s="18" t="s">
        <v>83</v>
      </c>
      <c r="BK157" s="191">
        <f>ROUND(I157*H157,2)</f>
        <v>0</v>
      </c>
      <c r="BL157" s="18" t="s">
        <v>183</v>
      </c>
      <c r="BM157" s="190" t="s">
        <v>1253</v>
      </c>
    </row>
    <row r="158" spans="1:65" s="2" customFormat="1">
      <c r="A158" s="35"/>
      <c r="B158" s="36"/>
      <c r="C158" s="37"/>
      <c r="D158" s="192" t="s">
        <v>170</v>
      </c>
      <c r="E158" s="37"/>
      <c r="F158" s="193" t="s">
        <v>341</v>
      </c>
      <c r="G158" s="37"/>
      <c r="H158" s="37"/>
      <c r="I158" s="194"/>
      <c r="J158" s="37"/>
      <c r="K158" s="37"/>
      <c r="L158" s="40"/>
      <c r="M158" s="195"/>
      <c r="N158" s="196"/>
      <c r="O158" s="65"/>
      <c r="P158" s="65"/>
      <c r="Q158" s="65"/>
      <c r="R158" s="65"/>
      <c r="S158" s="65"/>
      <c r="T158" s="66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8" t="s">
        <v>170</v>
      </c>
      <c r="AU158" s="18" t="s">
        <v>85</v>
      </c>
    </row>
    <row r="159" spans="1:65" s="13" customFormat="1">
      <c r="B159" s="199"/>
      <c r="C159" s="200"/>
      <c r="D159" s="197" t="s">
        <v>212</v>
      </c>
      <c r="E159" s="201" t="s">
        <v>19</v>
      </c>
      <c r="F159" s="202" t="s">
        <v>1254</v>
      </c>
      <c r="G159" s="200"/>
      <c r="H159" s="203">
        <v>10.88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212</v>
      </c>
      <c r="AU159" s="209" t="s">
        <v>85</v>
      </c>
      <c r="AV159" s="13" t="s">
        <v>85</v>
      </c>
      <c r="AW159" s="13" t="s">
        <v>36</v>
      </c>
      <c r="AX159" s="13" t="s">
        <v>83</v>
      </c>
      <c r="AY159" s="209" t="s">
        <v>160</v>
      </c>
    </row>
    <row r="160" spans="1:65" s="2" customFormat="1" ht="24.2" customHeight="1">
      <c r="A160" s="35"/>
      <c r="B160" s="36"/>
      <c r="C160" s="179" t="s">
        <v>7</v>
      </c>
      <c r="D160" s="179" t="s">
        <v>163</v>
      </c>
      <c r="E160" s="180" t="s">
        <v>344</v>
      </c>
      <c r="F160" s="181" t="s">
        <v>345</v>
      </c>
      <c r="G160" s="182" t="s">
        <v>339</v>
      </c>
      <c r="H160" s="183">
        <v>6.5279999999999996</v>
      </c>
      <c r="I160" s="184"/>
      <c r="J160" s="185">
        <f>ROUND(I160*H160,2)</f>
        <v>0</v>
      </c>
      <c r="K160" s="181" t="s">
        <v>167</v>
      </c>
      <c r="L160" s="40"/>
      <c r="M160" s="186" t="s">
        <v>19</v>
      </c>
      <c r="N160" s="187" t="s">
        <v>46</v>
      </c>
      <c r="O160" s="65"/>
      <c r="P160" s="188">
        <f>O160*H160</f>
        <v>0</v>
      </c>
      <c r="Q160" s="188">
        <v>0</v>
      </c>
      <c r="R160" s="188">
        <f>Q160*H160</f>
        <v>0</v>
      </c>
      <c r="S160" s="188">
        <v>0</v>
      </c>
      <c r="T160" s="18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190" t="s">
        <v>183</v>
      </c>
      <c r="AT160" s="190" t="s">
        <v>163</v>
      </c>
      <c r="AU160" s="190" t="s">
        <v>85</v>
      </c>
      <c r="AY160" s="18" t="s">
        <v>160</v>
      </c>
      <c r="BE160" s="191">
        <f>IF(N160="základní",J160,0)</f>
        <v>0</v>
      </c>
      <c r="BF160" s="191">
        <f>IF(N160="snížená",J160,0)</f>
        <v>0</v>
      </c>
      <c r="BG160" s="191">
        <f>IF(N160="zákl. přenesená",J160,0)</f>
        <v>0</v>
      </c>
      <c r="BH160" s="191">
        <f>IF(N160="sníž. přenesená",J160,0)</f>
        <v>0</v>
      </c>
      <c r="BI160" s="191">
        <f>IF(N160="nulová",J160,0)</f>
        <v>0</v>
      </c>
      <c r="BJ160" s="18" t="s">
        <v>83</v>
      </c>
      <c r="BK160" s="191">
        <f>ROUND(I160*H160,2)</f>
        <v>0</v>
      </c>
      <c r="BL160" s="18" t="s">
        <v>183</v>
      </c>
      <c r="BM160" s="190" t="s">
        <v>1255</v>
      </c>
    </row>
    <row r="161" spans="1:65" s="2" customFormat="1">
      <c r="A161" s="35"/>
      <c r="B161" s="36"/>
      <c r="C161" s="37"/>
      <c r="D161" s="192" t="s">
        <v>170</v>
      </c>
      <c r="E161" s="37"/>
      <c r="F161" s="193" t="s">
        <v>347</v>
      </c>
      <c r="G161" s="37"/>
      <c r="H161" s="37"/>
      <c r="I161" s="194"/>
      <c r="J161" s="37"/>
      <c r="K161" s="37"/>
      <c r="L161" s="40"/>
      <c r="M161" s="195"/>
      <c r="N161" s="196"/>
      <c r="O161" s="65"/>
      <c r="P161" s="65"/>
      <c r="Q161" s="65"/>
      <c r="R161" s="65"/>
      <c r="S161" s="65"/>
      <c r="T161" s="66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8" t="s">
        <v>170</v>
      </c>
      <c r="AU161" s="18" t="s">
        <v>85</v>
      </c>
    </row>
    <row r="162" spans="1:65" s="13" customFormat="1">
      <c r="B162" s="199"/>
      <c r="C162" s="200"/>
      <c r="D162" s="197" t="s">
        <v>212</v>
      </c>
      <c r="E162" s="201" t="s">
        <v>19</v>
      </c>
      <c r="F162" s="202" t="s">
        <v>1256</v>
      </c>
      <c r="G162" s="200"/>
      <c r="H162" s="203">
        <v>6.5279999999999996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212</v>
      </c>
      <c r="AU162" s="209" t="s">
        <v>85</v>
      </c>
      <c r="AV162" s="13" t="s">
        <v>85</v>
      </c>
      <c r="AW162" s="13" t="s">
        <v>36</v>
      </c>
      <c r="AX162" s="13" t="s">
        <v>83</v>
      </c>
      <c r="AY162" s="209" t="s">
        <v>160</v>
      </c>
    </row>
    <row r="163" spans="1:65" s="2" customFormat="1" ht="24.2" customHeight="1">
      <c r="A163" s="35"/>
      <c r="B163" s="36"/>
      <c r="C163" s="179" t="s">
        <v>309</v>
      </c>
      <c r="D163" s="179" t="s">
        <v>163</v>
      </c>
      <c r="E163" s="180" t="s">
        <v>350</v>
      </c>
      <c r="F163" s="181" t="s">
        <v>351</v>
      </c>
      <c r="G163" s="182" t="s">
        <v>339</v>
      </c>
      <c r="H163" s="183">
        <v>4.3520000000000003</v>
      </c>
      <c r="I163" s="184"/>
      <c r="J163" s="185">
        <f>ROUND(I163*H163,2)</f>
        <v>0</v>
      </c>
      <c r="K163" s="181" t="s">
        <v>167</v>
      </c>
      <c r="L163" s="40"/>
      <c r="M163" s="186" t="s">
        <v>19</v>
      </c>
      <c r="N163" s="187" t="s">
        <v>46</v>
      </c>
      <c r="O163" s="65"/>
      <c r="P163" s="188">
        <f>O163*H163</f>
        <v>0</v>
      </c>
      <c r="Q163" s="188">
        <v>0</v>
      </c>
      <c r="R163" s="188">
        <f>Q163*H163</f>
        <v>0</v>
      </c>
      <c r="S163" s="188">
        <v>0</v>
      </c>
      <c r="T163" s="189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190" t="s">
        <v>183</v>
      </c>
      <c r="AT163" s="190" t="s">
        <v>163</v>
      </c>
      <c r="AU163" s="190" t="s">
        <v>85</v>
      </c>
      <c r="AY163" s="18" t="s">
        <v>160</v>
      </c>
      <c r="BE163" s="191">
        <f>IF(N163="základní",J163,0)</f>
        <v>0</v>
      </c>
      <c r="BF163" s="191">
        <f>IF(N163="snížená",J163,0)</f>
        <v>0</v>
      </c>
      <c r="BG163" s="191">
        <f>IF(N163="zákl. přenesená",J163,0)</f>
        <v>0</v>
      </c>
      <c r="BH163" s="191">
        <f>IF(N163="sníž. přenesená",J163,0)</f>
        <v>0</v>
      </c>
      <c r="BI163" s="191">
        <f>IF(N163="nulová",J163,0)</f>
        <v>0</v>
      </c>
      <c r="BJ163" s="18" t="s">
        <v>83</v>
      </c>
      <c r="BK163" s="191">
        <f>ROUND(I163*H163,2)</f>
        <v>0</v>
      </c>
      <c r="BL163" s="18" t="s">
        <v>183</v>
      </c>
      <c r="BM163" s="190" t="s">
        <v>1257</v>
      </c>
    </row>
    <row r="164" spans="1:65" s="2" customFormat="1">
      <c r="A164" s="35"/>
      <c r="B164" s="36"/>
      <c r="C164" s="37"/>
      <c r="D164" s="192" t="s">
        <v>170</v>
      </c>
      <c r="E164" s="37"/>
      <c r="F164" s="193" t="s">
        <v>353</v>
      </c>
      <c r="G164" s="37"/>
      <c r="H164" s="37"/>
      <c r="I164" s="194"/>
      <c r="J164" s="37"/>
      <c r="K164" s="37"/>
      <c r="L164" s="40"/>
      <c r="M164" s="195"/>
      <c r="N164" s="196"/>
      <c r="O164" s="65"/>
      <c r="P164" s="65"/>
      <c r="Q164" s="65"/>
      <c r="R164" s="65"/>
      <c r="S164" s="65"/>
      <c r="T164" s="66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8" t="s">
        <v>170</v>
      </c>
      <c r="AU164" s="18" t="s">
        <v>85</v>
      </c>
    </row>
    <row r="165" spans="1:65" s="13" customFormat="1">
      <c r="B165" s="199"/>
      <c r="C165" s="200"/>
      <c r="D165" s="197" t="s">
        <v>212</v>
      </c>
      <c r="E165" s="201" t="s">
        <v>19</v>
      </c>
      <c r="F165" s="202" t="s">
        <v>1258</v>
      </c>
      <c r="G165" s="200"/>
      <c r="H165" s="203">
        <v>4.3520000000000003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212</v>
      </c>
      <c r="AU165" s="209" t="s">
        <v>85</v>
      </c>
      <c r="AV165" s="13" t="s">
        <v>85</v>
      </c>
      <c r="AW165" s="13" t="s">
        <v>36</v>
      </c>
      <c r="AX165" s="13" t="s">
        <v>83</v>
      </c>
      <c r="AY165" s="209" t="s">
        <v>160</v>
      </c>
    </row>
    <row r="166" spans="1:65" s="2" customFormat="1" ht="33" customHeight="1">
      <c r="A166" s="35"/>
      <c r="B166" s="36"/>
      <c r="C166" s="179" t="s">
        <v>375</v>
      </c>
      <c r="D166" s="179" t="s">
        <v>163</v>
      </c>
      <c r="E166" s="180" t="s">
        <v>356</v>
      </c>
      <c r="F166" s="181" t="s">
        <v>357</v>
      </c>
      <c r="G166" s="182" t="s">
        <v>339</v>
      </c>
      <c r="H166" s="183">
        <v>203.00800000000001</v>
      </c>
      <c r="I166" s="184"/>
      <c r="J166" s="185">
        <f>ROUND(I166*H166,2)</f>
        <v>0</v>
      </c>
      <c r="K166" s="181" t="s">
        <v>167</v>
      </c>
      <c r="L166" s="40"/>
      <c r="M166" s="186" t="s">
        <v>19</v>
      </c>
      <c r="N166" s="187" t="s">
        <v>46</v>
      </c>
      <c r="O166" s="65"/>
      <c r="P166" s="188">
        <f>O166*H166</f>
        <v>0</v>
      </c>
      <c r="Q166" s="188">
        <v>0</v>
      </c>
      <c r="R166" s="188">
        <f>Q166*H166</f>
        <v>0</v>
      </c>
      <c r="S166" s="188">
        <v>0</v>
      </c>
      <c r="T166" s="18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190" t="s">
        <v>183</v>
      </c>
      <c r="AT166" s="190" t="s">
        <v>163</v>
      </c>
      <c r="AU166" s="190" t="s">
        <v>85</v>
      </c>
      <c r="AY166" s="18" t="s">
        <v>160</v>
      </c>
      <c r="BE166" s="191">
        <f>IF(N166="základní",J166,0)</f>
        <v>0</v>
      </c>
      <c r="BF166" s="191">
        <f>IF(N166="snížená",J166,0)</f>
        <v>0</v>
      </c>
      <c r="BG166" s="191">
        <f>IF(N166="zákl. přenesená",J166,0)</f>
        <v>0</v>
      </c>
      <c r="BH166" s="191">
        <f>IF(N166="sníž. přenesená",J166,0)</f>
        <v>0</v>
      </c>
      <c r="BI166" s="191">
        <f>IF(N166="nulová",J166,0)</f>
        <v>0</v>
      </c>
      <c r="BJ166" s="18" t="s">
        <v>83</v>
      </c>
      <c r="BK166" s="191">
        <f>ROUND(I166*H166,2)</f>
        <v>0</v>
      </c>
      <c r="BL166" s="18" t="s">
        <v>183</v>
      </c>
      <c r="BM166" s="190" t="s">
        <v>1259</v>
      </c>
    </row>
    <row r="167" spans="1:65" s="2" customFormat="1">
      <c r="A167" s="35"/>
      <c r="B167" s="36"/>
      <c r="C167" s="37"/>
      <c r="D167" s="192" t="s">
        <v>170</v>
      </c>
      <c r="E167" s="37"/>
      <c r="F167" s="193" t="s">
        <v>359</v>
      </c>
      <c r="G167" s="37"/>
      <c r="H167" s="37"/>
      <c r="I167" s="194"/>
      <c r="J167" s="37"/>
      <c r="K167" s="37"/>
      <c r="L167" s="40"/>
      <c r="M167" s="195"/>
      <c r="N167" s="196"/>
      <c r="O167" s="65"/>
      <c r="P167" s="65"/>
      <c r="Q167" s="65"/>
      <c r="R167" s="65"/>
      <c r="S167" s="65"/>
      <c r="T167" s="66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8" t="s">
        <v>170</v>
      </c>
      <c r="AU167" s="18" t="s">
        <v>85</v>
      </c>
    </row>
    <row r="168" spans="1:65" s="13" customFormat="1">
      <c r="B168" s="199"/>
      <c r="C168" s="200"/>
      <c r="D168" s="197" t="s">
        <v>212</v>
      </c>
      <c r="E168" s="201" t="s">
        <v>19</v>
      </c>
      <c r="F168" s="202" t="s">
        <v>1260</v>
      </c>
      <c r="G168" s="200"/>
      <c r="H168" s="203">
        <v>203.00800000000001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212</v>
      </c>
      <c r="AU168" s="209" t="s">
        <v>85</v>
      </c>
      <c r="AV168" s="13" t="s">
        <v>85</v>
      </c>
      <c r="AW168" s="13" t="s">
        <v>36</v>
      </c>
      <c r="AX168" s="13" t="s">
        <v>83</v>
      </c>
      <c r="AY168" s="209" t="s">
        <v>160</v>
      </c>
    </row>
    <row r="169" spans="1:65" s="2" customFormat="1" ht="33" customHeight="1">
      <c r="A169" s="35"/>
      <c r="B169" s="36"/>
      <c r="C169" s="179" t="s">
        <v>381</v>
      </c>
      <c r="D169" s="179" t="s">
        <v>163</v>
      </c>
      <c r="E169" s="180" t="s">
        <v>361</v>
      </c>
      <c r="F169" s="181" t="s">
        <v>362</v>
      </c>
      <c r="G169" s="182" t="s">
        <v>339</v>
      </c>
      <c r="H169" s="183">
        <v>386.291</v>
      </c>
      <c r="I169" s="184"/>
      <c r="J169" s="185">
        <f>ROUND(I169*H169,2)</f>
        <v>0</v>
      </c>
      <c r="K169" s="181" t="s">
        <v>167</v>
      </c>
      <c r="L169" s="40"/>
      <c r="M169" s="186" t="s">
        <v>19</v>
      </c>
      <c r="N169" s="187" t="s">
        <v>46</v>
      </c>
      <c r="O169" s="65"/>
      <c r="P169" s="188">
        <f>O169*H169</f>
        <v>0</v>
      </c>
      <c r="Q169" s="188">
        <v>0</v>
      </c>
      <c r="R169" s="188">
        <f>Q169*H169</f>
        <v>0</v>
      </c>
      <c r="S169" s="188">
        <v>0</v>
      </c>
      <c r="T169" s="189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190" t="s">
        <v>183</v>
      </c>
      <c r="AT169" s="190" t="s">
        <v>163</v>
      </c>
      <c r="AU169" s="190" t="s">
        <v>85</v>
      </c>
      <c r="AY169" s="18" t="s">
        <v>160</v>
      </c>
      <c r="BE169" s="191">
        <f>IF(N169="základní",J169,0)</f>
        <v>0</v>
      </c>
      <c r="BF169" s="191">
        <f>IF(N169="snížená",J169,0)</f>
        <v>0</v>
      </c>
      <c r="BG169" s="191">
        <f>IF(N169="zákl. přenesená",J169,0)</f>
        <v>0</v>
      </c>
      <c r="BH169" s="191">
        <f>IF(N169="sníž. přenesená",J169,0)</f>
        <v>0</v>
      </c>
      <c r="BI169" s="191">
        <f>IF(N169="nulová",J169,0)</f>
        <v>0</v>
      </c>
      <c r="BJ169" s="18" t="s">
        <v>83</v>
      </c>
      <c r="BK169" s="191">
        <f>ROUND(I169*H169,2)</f>
        <v>0</v>
      </c>
      <c r="BL169" s="18" t="s">
        <v>183</v>
      </c>
      <c r="BM169" s="190" t="s">
        <v>1261</v>
      </c>
    </row>
    <row r="170" spans="1:65" s="2" customFormat="1">
      <c r="A170" s="35"/>
      <c r="B170" s="36"/>
      <c r="C170" s="37"/>
      <c r="D170" s="192" t="s">
        <v>170</v>
      </c>
      <c r="E170" s="37"/>
      <c r="F170" s="193" t="s">
        <v>364</v>
      </c>
      <c r="G170" s="37"/>
      <c r="H170" s="37"/>
      <c r="I170" s="194"/>
      <c r="J170" s="37"/>
      <c r="K170" s="37"/>
      <c r="L170" s="40"/>
      <c r="M170" s="195"/>
      <c r="N170" s="196"/>
      <c r="O170" s="65"/>
      <c r="P170" s="65"/>
      <c r="Q170" s="65"/>
      <c r="R170" s="65"/>
      <c r="S170" s="65"/>
      <c r="T170" s="66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8" t="s">
        <v>170</v>
      </c>
      <c r="AU170" s="18" t="s">
        <v>85</v>
      </c>
    </row>
    <row r="171" spans="1:65" s="13" customFormat="1">
      <c r="B171" s="199"/>
      <c r="C171" s="200"/>
      <c r="D171" s="197" t="s">
        <v>212</v>
      </c>
      <c r="E171" s="201" t="s">
        <v>19</v>
      </c>
      <c r="F171" s="202" t="s">
        <v>1262</v>
      </c>
      <c r="G171" s="200"/>
      <c r="H171" s="203">
        <v>386.291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212</v>
      </c>
      <c r="AU171" s="209" t="s">
        <v>85</v>
      </c>
      <c r="AV171" s="13" t="s">
        <v>85</v>
      </c>
      <c r="AW171" s="13" t="s">
        <v>36</v>
      </c>
      <c r="AX171" s="13" t="s">
        <v>83</v>
      </c>
      <c r="AY171" s="209" t="s">
        <v>160</v>
      </c>
    </row>
    <row r="172" spans="1:65" s="2" customFormat="1" ht="24.2" customHeight="1">
      <c r="A172" s="35"/>
      <c r="B172" s="36"/>
      <c r="C172" s="179" t="s">
        <v>387</v>
      </c>
      <c r="D172" s="179" t="s">
        <v>163</v>
      </c>
      <c r="E172" s="180" t="s">
        <v>366</v>
      </c>
      <c r="F172" s="181" t="s">
        <v>367</v>
      </c>
      <c r="G172" s="182" t="s">
        <v>339</v>
      </c>
      <c r="H172" s="183">
        <v>121.80500000000001</v>
      </c>
      <c r="I172" s="184"/>
      <c r="J172" s="185">
        <f>ROUND(I172*H172,2)</f>
        <v>0</v>
      </c>
      <c r="K172" s="181" t="s">
        <v>167</v>
      </c>
      <c r="L172" s="40"/>
      <c r="M172" s="186" t="s">
        <v>19</v>
      </c>
      <c r="N172" s="187" t="s">
        <v>46</v>
      </c>
      <c r="O172" s="65"/>
      <c r="P172" s="188">
        <f>O172*H172</f>
        <v>0</v>
      </c>
      <c r="Q172" s="188">
        <v>0</v>
      </c>
      <c r="R172" s="188">
        <f>Q172*H172</f>
        <v>0</v>
      </c>
      <c r="S172" s="188">
        <v>0</v>
      </c>
      <c r="T172" s="18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190" t="s">
        <v>183</v>
      </c>
      <c r="AT172" s="190" t="s">
        <v>163</v>
      </c>
      <c r="AU172" s="190" t="s">
        <v>85</v>
      </c>
      <c r="AY172" s="18" t="s">
        <v>160</v>
      </c>
      <c r="BE172" s="191">
        <f>IF(N172="základní",J172,0)</f>
        <v>0</v>
      </c>
      <c r="BF172" s="191">
        <f>IF(N172="snížená",J172,0)</f>
        <v>0</v>
      </c>
      <c r="BG172" s="191">
        <f>IF(N172="zákl. přenesená",J172,0)</f>
        <v>0</v>
      </c>
      <c r="BH172" s="191">
        <f>IF(N172="sníž. přenesená",J172,0)</f>
        <v>0</v>
      </c>
      <c r="BI172" s="191">
        <f>IF(N172="nulová",J172,0)</f>
        <v>0</v>
      </c>
      <c r="BJ172" s="18" t="s">
        <v>83</v>
      </c>
      <c r="BK172" s="191">
        <f>ROUND(I172*H172,2)</f>
        <v>0</v>
      </c>
      <c r="BL172" s="18" t="s">
        <v>183</v>
      </c>
      <c r="BM172" s="190" t="s">
        <v>1263</v>
      </c>
    </row>
    <row r="173" spans="1:65" s="2" customFormat="1">
      <c r="A173" s="35"/>
      <c r="B173" s="36"/>
      <c r="C173" s="37"/>
      <c r="D173" s="192" t="s">
        <v>170</v>
      </c>
      <c r="E173" s="37"/>
      <c r="F173" s="193" t="s">
        <v>369</v>
      </c>
      <c r="G173" s="37"/>
      <c r="H173" s="37"/>
      <c r="I173" s="194"/>
      <c r="J173" s="37"/>
      <c r="K173" s="37"/>
      <c r="L173" s="40"/>
      <c r="M173" s="195"/>
      <c r="N173" s="196"/>
      <c r="O173" s="65"/>
      <c r="P173" s="65"/>
      <c r="Q173" s="65"/>
      <c r="R173" s="65"/>
      <c r="S173" s="65"/>
      <c r="T173" s="66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8" t="s">
        <v>170</v>
      </c>
      <c r="AU173" s="18" t="s">
        <v>85</v>
      </c>
    </row>
    <row r="174" spans="1:65" s="13" customFormat="1">
      <c r="B174" s="199"/>
      <c r="C174" s="200"/>
      <c r="D174" s="197" t="s">
        <v>212</v>
      </c>
      <c r="E174" s="201" t="s">
        <v>19</v>
      </c>
      <c r="F174" s="202" t="s">
        <v>1264</v>
      </c>
      <c r="G174" s="200"/>
      <c r="H174" s="203">
        <v>121.80500000000001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212</v>
      </c>
      <c r="AU174" s="209" t="s">
        <v>85</v>
      </c>
      <c r="AV174" s="13" t="s">
        <v>85</v>
      </c>
      <c r="AW174" s="13" t="s">
        <v>36</v>
      </c>
      <c r="AX174" s="13" t="s">
        <v>83</v>
      </c>
      <c r="AY174" s="209" t="s">
        <v>160</v>
      </c>
    </row>
    <row r="175" spans="1:65" s="2" customFormat="1" ht="24.2" customHeight="1">
      <c r="A175" s="35"/>
      <c r="B175" s="36"/>
      <c r="C175" s="179" t="s">
        <v>393</v>
      </c>
      <c r="D175" s="179" t="s">
        <v>163</v>
      </c>
      <c r="E175" s="180" t="s">
        <v>370</v>
      </c>
      <c r="F175" s="181" t="s">
        <v>371</v>
      </c>
      <c r="G175" s="182" t="s">
        <v>339</v>
      </c>
      <c r="H175" s="183">
        <v>231.77500000000001</v>
      </c>
      <c r="I175" s="184"/>
      <c r="J175" s="185">
        <f>ROUND(I175*H175,2)</f>
        <v>0</v>
      </c>
      <c r="K175" s="181" t="s">
        <v>167</v>
      </c>
      <c r="L175" s="40"/>
      <c r="M175" s="186" t="s">
        <v>19</v>
      </c>
      <c r="N175" s="187" t="s">
        <v>46</v>
      </c>
      <c r="O175" s="65"/>
      <c r="P175" s="188">
        <f>O175*H175</f>
        <v>0</v>
      </c>
      <c r="Q175" s="188">
        <v>0</v>
      </c>
      <c r="R175" s="188">
        <f>Q175*H175</f>
        <v>0</v>
      </c>
      <c r="S175" s="188">
        <v>0</v>
      </c>
      <c r="T175" s="18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190" t="s">
        <v>183</v>
      </c>
      <c r="AT175" s="190" t="s">
        <v>163</v>
      </c>
      <c r="AU175" s="190" t="s">
        <v>85</v>
      </c>
      <c r="AY175" s="18" t="s">
        <v>160</v>
      </c>
      <c r="BE175" s="191">
        <f>IF(N175="základní",J175,0)</f>
        <v>0</v>
      </c>
      <c r="BF175" s="191">
        <f>IF(N175="snížená",J175,0)</f>
        <v>0</v>
      </c>
      <c r="BG175" s="191">
        <f>IF(N175="zákl. přenesená",J175,0)</f>
        <v>0</v>
      </c>
      <c r="BH175" s="191">
        <f>IF(N175="sníž. přenesená",J175,0)</f>
        <v>0</v>
      </c>
      <c r="BI175" s="191">
        <f>IF(N175="nulová",J175,0)</f>
        <v>0</v>
      </c>
      <c r="BJ175" s="18" t="s">
        <v>83</v>
      </c>
      <c r="BK175" s="191">
        <f>ROUND(I175*H175,2)</f>
        <v>0</v>
      </c>
      <c r="BL175" s="18" t="s">
        <v>183</v>
      </c>
      <c r="BM175" s="190" t="s">
        <v>1265</v>
      </c>
    </row>
    <row r="176" spans="1:65" s="2" customFormat="1">
      <c r="A176" s="35"/>
      <c r="B176" s="36"/>
      <c r="C176" s="37"/>
      <c r="D176" s="192" t="s">
        <v>170</v>
      </c>
      <c r="E176" s="37"/>
      <c r="F176" s="193" t="s">
        <v>373</v>
      </c>
      <c r="G176" s="37"/>
      <c r="H176" s="37"/>
      <c r="I176" s="194"/>
      <c r="J176" s="37"/>
      <c r="K176" s="37"/>
      <c r="L176" s="40"/>
      <c r="M176" s="195"/>
      <c r="N176" s="196"/>
      <c r="O176" s="65"/>
      <c r="P176" s="65"/>
      <c r="Q176" s="65"/>
      <c r="R176" s="65"/>
      <c r="S176" s="65"/>
      <c r="T176" s="66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8" t="s">
        <v>170</v>
      </c>
      <c r="AU176" s="18" t="s">
        <v>85</v>
      </c>
    </row>
    <row r="177" spans="1:65" s="13" customFormat="1">
      <c r="B177" s="199"/>
      <c r="C177" s="200"/>
      <c r="D177" s="197" t="s">
        <v>212</v>
      </c>
      <c r="E177" s="201" t="s">
        <v>19</v>
      </c>
      <c r="F177" s="202" t="s">
        <v>1266</v>
      </c>
      <c r="G177" s="200"/>
      <c r="H177" s="203">
        <v>231.77500000000001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212</v>
      </c>
      <c r="AU177" s="209" t="s">
        <v>85</v>
      </c>
      <c r="AV177" s="13" t="s">
        <v>85</v>
      </c>
      <c r="AW177" s="13" t="s">
        <v>36</v>
      </c>
      <c r="AX177" s="13" t="s">
        <v>83</v>
      </c>
      <c r="AY177" s="209" t="s">
        <v>160</v>
      </c>
    </row>
    <row r="178" spans="1:65" s="2" customFormat="1" ht="33" customHeight="1">
      <c r="A178" s="35"/>
      <c r="B178" s="36"/>
      <c r="C178" s="179" t="s">
        <v>399</v>
      </c>
      <c r="D178" s="179" t="s">
        <v>163</v>
      </c>
      <c r="E178" s="180" t="s">
        <v>376</v>
      </c>
      <c r="F178" s="181" t="s">
        <v>377</v>
      </c>
      <c r="G178" s="182" t="s">
        <v>339</v>
      </c>
      <c r="H178" s="183">
        <v>81.203000000000003</v>
      </c>
      <c r="I178" s="184"/>
      <c r="J178" s="185">
        <f>ROUND(I178*H178,2)</f>
        <v>0</v>
      </c>
      <c r="K178" s="181" t="s">
        <v>167</v>
      </c>
      <c r="L178" s="40"/>
      <c r="M178" s="186" t="s">
        <v>19</v>
      </c>
      <c r="N178" s="187" t="s">
        <v>46</v>
      </c>
      <c r="O178" s="65"/>
      <c r="P178" s="188">
        <f>O178*H178</f>
        <v>0</v>
      </c>
      <c r="Q178" s="188">
        <v>0</v>
      </c>
      <c r="R178" s="188">
        <f>Q178*H178</f>
        <v>0</v>
      </c>
      <c r="S178" s="188">
        <v>0</v>
      </c>
      <c r="T178" s="189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190" t="s">
        <v>183</v>
      </c>
      <c r="AT178" s="190" t="s">
        <v>163</v>
      </c>
      <c r="AU178" s="190" t="s">
        <v>85</v>
      </c>
      <c r="AY178" s="18" t="s">
        <v>160</v>
      </c>
      <c r="BE178" s="191">
        <f>IF(N178="základní",J178,0)</f>
        <v>0</v>
      </c>
      <c r="BF178" s="191">
        <f>IF(N178="snížená",J178,0)</f>
        <v>0</v>
      </c>
      <c r="BG178" s="191">
        <f>IF(N178="zákl. přenesená",J178,0)</f>
        <v>0</v>
      </c>
      <c r="BH178" s="191">
        <f>IF(N178="sníž. přenesená",J178,0)</f>
        <v>0</v>
      </c>
      <c r="BI178" s="191">
        <f>IF(N178="nulová",J178,0)</f>
        <v>0</v>
      </c>
      <c r="BJ178" s="18" t="s">
        <v>83</v>
      </c>
      <c r="BK178" s="191">
        <f>ROUND(I178*H178,2)</f>
        <v>0</v>
      </c>
      <c r="BL178" s="18" t="s">
        <v>183</v>
      </c>
      <c r="BM178" s="190" t="s">
        <v>1267</v>
      </c>
    </row>
    <row r="179" spans="1:65" s="2" customFormat="1">
      <c r="A179" s="35"/>
      <c r="B179" s="36"/>
      <c r="C179" s="37"/>
      <c r="D179" s="192" t="s">
        <v>170</v>
      </c>
      <c r="E179" s="37"/>
      <c r="F179" s="193" t="s">
        <v>379</v>
      </c>
      <c r="G179" s="37"/>
      <c r="H179" s="37"/>
      <c r="I179" s="194"/>
      <c r="J179" s="37"/>
      <c r="K179" s="37"/>
      <c r="L179" s="40"/>
      <c r="M179" s="195"/>
      <c r="N179" s="196"/>
      <c r="O179" s="65"/>
      <c r="P179" s="65"/>
      <c r="Q179" s="65"/>
      <c r="R179" s="65"/>
      <c r="S179" s="65"/>
      <c r="T179" s="66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T179" s="18" t="s">
        <v>170</v>
      </c>
      <c r="AU179" s="18" t="s">
        <v>85</v>
      </c>
    </row>
    <row r="180" spans="1:65" s="13" customFormat="1">
      <c r="B180" s="199"/>
      <c r="C180" s="200"/>
      <c r="D180" s="197" t="s">
        <v>212</v>
      </c>
      <c r="E180" s="201" t="s">
        <v>19</v>
      </c>
      <c r="F180" s="202" t="s">
        <v>1268</v>
      </c>
      <c r="G180" s="200"/>
      <c r="H180" s="203">
        <v>81.203000000000003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212</v>
      </c>
      <c r="AU180" s="209" t="s">
        <v>85</v>
      </c>
      <c r="AV180" s="13" t="s">
        <v>85</v>
      </c>
      <c r="AW180" s="13" t="s">
        <v>36</v>
      </c>
      <c r="AX180" s="13" t="s">
        <v>83</v>
      </c>
      <c r="AY180" s="209" t="s">
        <v>160</v>
      </c>
    </row>
    <row r="181" spans="1:65" s="2" customFormat="1" ht="33" customHeight="1">
      <c r="A181" s="35"/>
      <c r="B181" s="36"/>
      <c r="C181" s="179" t="s">
        <v>405</v>
      </c>
      <c r="D181" s="179" t="s">
        <v>163</v>
      </c>
      <c r="E181" s="180" t="s">
        <v>382</v>
      </c>
      <c r="F181" s="181" t="s">
        <v>383</v>
      </c>
      <c r="G181" s="182" t="s">
        <v>339</v>
      </c>
      <c r="H181" s="183">
        <v>154.51599999999999</v>
      </c>
      <c r="I181" s="184"/>
      <c r="J181" s="185">
        <f>ROUND(I181*H181,2)</f>
        <v>0</v>
      </c>
      <c r="K181" s="181" t="s">
        <v>167</v>
      </c>
      <c r="L181" s="40"/>
      <c r="M181" s="186" t="s">
        <v>19</v>
      </c>
      <c r="N181" s="187" t="s">
        <v>46</v>
      </c>
      <c r="O181" s="65"/>
      <c r="P181" s="188">
        <f>O181*H181</f>
        <v>0</v>
      </c>
      <c r="Q181" s="188">
        <v>0</v>
      </c>
      <c r="R181" s="188">
        <f>Q181*H181</f>
        <v>0</v>
      </c>
      <c r="S181" s="188">
        <v>0</v>
      </c>
      <c r="T181" s="189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190" t="s">
        <v>183</v>
      </c>
      <c r="AT181" s="190" t="s">
        <v>163</v>
      </c>
      <c r="AU181" s="190" t="s">
        <v>85</v>
      </c>
      <c r="AY181" s="18" t="s">
        <v>160</v>
      </c>
      <c r="BE181" s="191">
        <f>IF(N181="základní",J181,0)</f>
        <v>0</v>
      </c>
      <c r="BF181" s="191">
        <f>IF(N181="snížená",J181,0)</f>
        <v>0</v>
      </c>
      <c r="BG181" s="191">
        <f>IF(N181="zákl. přenesená",J181,0)</f>
        <v>0</v>
      </c>
      <c r="BH181" s="191">
        <f>IF(N181="sníž. přenesená",J181,0)</f>
        <v>0</v>
      </c>
      <c r="BI181" s="191">
        <f>IF(N181="nulová",J181,0)</f>
        <v>0</v>
      </c>
      <c r="BJ181" s="18" t="s">
        <v>83</v>
      </c>
      <c r="BK181" s="191">
        <f>ROUND(I181*H181,2)</f>
        <v>0</v>
      </c>
      <c r="BL181" s="18" t="s">
        <v>183</v>
      </c>
      <c r="BM181" s="190" t="s">
        <v>1269</v>
      </c>
    </row>
    <row r="182" spans="1:65" s="2" customFormat="1">
      <c r="A182" s="35"/>
      <c r="B182" s="36"/>
      <c r="C182" s="37"/>
      <c r="D182" s="192" t="s">
        <v>170</v>
      </c>
      <c r="E182" s="37"/>
      <c r="F182" s="193" t="s">
        <v>385</v>
      </c>
      <c r="G182" s="37"/>
      <c r="H182" s="37"/>
      <c r="I182" s="194"/>
      <c r="J182" s="37"/>
      <c r="K182" s="37"/>
      <c r="L182" s="40"/>
      <c r="M182" s="195"/>
      <c r="N182" s="196"/>
      <c r="O182" s="65"/>
      <c r="P182" s="65"/>
      <c r="Q182" s="65"/>
      <c r="R182" s="65"/>
      <c r="S182" s="65"/>
      <c r="T182" s="66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8" t="s">
        <v>170</v>
      </c>
      <c r="AU182" s="18" t="s">
        <v>85</v>
      </c>
    </row>
    <row r="183" spans="1:65" s="13" customFormat="1">
      <c r="B183" s="199"/>
      <c r="C183" s="200"/>
      <c r="D183" s="197" t="s">
        <v>212</v>
      </c>
      <c r="E183" s="201" t="s">
        <v>19</v>
      </c>
      <c r="F183" s="202" t="s">
        <v>1270</v>
      </c>
      <c r="G183" s="200"/>
      <c r="H183" s="203">
        <v>154.51599999999999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212</v>
      </c>
      <c r="AU183" s="209" t="s">
        <v>85</v>
      </c>
      <c r="AV183" s="13" t="s">
        <v>85</v>
      </c>
      <c r="AW183" s="13" t="s">
        <v>36</v>
      </c>
      <c r="AX183" s="13" t="s">
        <v>83</v>
      </c>
      <c r="AY183" s="209" t="s">
        <v>160</v>
      </c>
    </row>
    <row r="184" spans="1:65" s="2" customFormat="1" ht="24.2" customHeight="1">
      <c r="A184" s="35"/>
      <c r="B184" s="36"/>
      <c r="C184" s="179" t="s">
        <v>410</v>
      </c>
      <c r="D184" s="179" t="s">
        <v>163</v>
      </c>
      <c r="E184" s="180" t="s">
        <v>388</v>
      </c>
      <c r="F184" s="181" t="s">
        <v>389</v>
      </c>
      <c r="G184" s="182" t="s">
        <v>339</v>
      </c>
      <c r="H184" s="183">
        <v>172.22399999999999</v>
      </c>
      <c r="I184" s="184"/>
      <c r="J184" s="185">
        <f>ROUND(I184*H184,2)</f>
        <v>0</v>
      </c>
      <c r="K184" s="181" t="s">
        <v>167</v>
      </c>
      <c r="L184" s="40"/>
      <c r="M184" s="186" t="s">
        <v>19</v>
      </c>
      <c r="N184" s="187" t="s">
        <v>46</v>
      </c>
      <c r="O184" s="65"/>
      <c r="P184" s="188">
        <f>O184*H184</f>
        <v>0</v>
      </c>
      <c r="Q184" s="188">
        <v>0</v>
      </c>
      <c r="R184" s="188">
        <f>Q184*H184</f>
        <v>0</v>
      </c>
      <c r="S184" s="188">
        <v>0</v>
      </c>
      <c r="T184" s="189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190" t="s">
        <v>183</v>
      </c>
      <c r="AT184" s="190" t="s">
        <v>163</v>
      </c>
      <c r="AU184" s="190" t="s">
        <v>85</v>
      </c>
      <c r="AY184" s="18" t="s">
        <v>160</v>
      </c>
      <c r="BE184" s="191">
        <f>IF(N184="základní",J184,0)</f>
        <v>0</v>
      </c>
      <c r="BF184" s="191">
        <f>IF(N184="snížená",J184,0)</f>
        <v>0</v>
      </c>
      <c r="BG184" s="191">
        <f>IF(N184="zákl. přenesená",J184,0)</f>
        <v>0</v>
      </c>
      <c r="BH184" s="191">
        <f>IF(N184="sníž. přenesená",J184,0)</f>
        <v>0</v>
      </c>
      <c r="BI184" s="191">
        <f>IF(N184="nulová",J184,0)</f>
        <v>0</v>
      </c>
      <c r="BJ184" s="18" t="s">
        <v>83</v>
      </c>
      <c r="BK184" s="191">
        <f>ROUND(I184*H184,2)</f>
        <v>0</v>
      </c>
      <c r="BL184" s="18" t="s">
        <v>183</v>
      </c>
      <c r="BM184" s="190" t="s">
        <v>1271</v>
      </c>
    </row>
    <row r="185" spans="1:65" s="2" customFormat="1">
      <c r="A185" s="35"/>
      <c r="B185" s="36"/>
      <c r="C185" s="37"/>
      <c r="D185" s="192" t="s">
        <v>170</v>
      </c>
      <c r="E185" s="37"/>
      <c r="F185" s="193" t="s">
        <v>391</v>
      </c>
      <c r="G185" s="37"/>
      <c r="H185" s="37"/>
      <c r="I185" s="194"/>
      <c r="J185" s="37"/>
      <c r="K185" s="37"/>
      <c r="L185" s="40"/>
      <c r="M185" s="195"/>
      <c r="N185" s="196"/>
      <c r="O185" s="65"/>
      <c r="P185" s="65"/>
      <c r="Q185" s="65"/>
      <c r="R185" s="65"/>
      <c r="S185" s="65"/>
      <c r="T185" s="66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8" t="s">
        <v>170</v>
      </c>
      <c r="AU185" s="18" t="s">
        <v>85</v>
      </c>
    </row>
    <row r="186" spans="1:65" s="13" customFormat="1">
      <c r="B186" s="199"/>
      <c r="C186" s="200"/>
      <c r="D186" s="197" t="s">
        <v>212</v>
      </c>
      <c r="E186" s="201" t="s">
        <v>19</v>
      </c>
      <c r="F186" s="202" t="s">
        <v>1272</v>
      </c>
      <c r="G186" s="200"/>
      <c r="H186" s="203">
        <v>172.22399999999999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212</v>
      </c>
      <c r="AU186" s="209" t="s">
        <v>85</v>
      </c>
      <c r="AV186" s="13" t="s">
        <v>85</v>
      </c>
      <c r="AW186" s="13" t="s">
        <v>36</v>
      </c>
      <c r="AX186" s="13" t="s">
        <v>83</v>
      </c>
      <c r="AY186" s="209" t="s">
        <v>160</v>
      </c>
    </row>
    <row r="187" spans="1:65" s="2" customFormat="1" ht="21.75" customHeight="1">
      <c r="A187" s="35"/>
      <c r="B187" s="36"/>
      <c r="C187" s="179" t="s">
        <v>415</v>
      </c>
      <c r="D187" s="179" t="s">
        <v>163</v>
      </c>
      <c r="E187" s="180" t="s">
        <v>394</v>
      </c>
      <c r="F187" s="181" t="s">
        <v>395</v>
      </c>
      <c r="G187" s="182" t="s">
        <v>258</v>
      </c>
      <c r="H187" s="183">
        <v>242.88</v>
      </c>
      <c r="I187" s="184"/>
      <c r="J187" s="185">
        <f>ROUND(I187*H187,2)</f>
        <v>0</v>
      </c>
      <c r="K187" s="181" t="s">
        <v>167</v>
      </c>
      <c r="L187" s="40"/>
      <c r="M187" s="186" t="s">
        <v>19</v>
      </c>
      <c r="N187" s="187" t="s">
        <v>46</v>
      </c>
      <c r="O187" s="65"/>
      <c r="P187" s="188">
        <f>O187*H187</f>
        <v>0</v>
      </c>
      <c r="Q187" s="188">
        <v>8.4000000000000003E-4</v>
      </c>
      <c r="R187" s="188">
        <f>Q187*H187</f>
        <v>0.20401920000000001</v>
      </c>
      <c r="S187" s="188">
        <v>0</v>
      </c>
      <c r="T187" s="18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190" t="s">
        <v>183</v>
      </c>
      <c r="AT187" s="190" t="s">
        <v>163</v>
      </c>
      <c r="AU187" s="190" t="s">
        <v>85</v>
      </c>
      <c r="AY187" s="18" t="s">
        <v>160</v>
      </c>
      <c r="BE187" s="191">
        <f>IF(N187="základní",J187,0)</f>
        <v>0</v>
      </c>
      <c r="BF187" s="191">
        <f>IF(N187="snížená",J187,0)</f>
        <v>0</v>
      </c>
      <c r="BG187" s="191">
        <f>IF(N187="zákl. přenesená",J187,0)</f>
        <v>0</v>
      </c>
      <c r="BH187" s="191">
        <f>IF(N187="sníž. přenesená",J187,0)</f>
        <v>0</v>
      </c>
      <c r="BI187" s="191">
        <f>IF(N187="nulová",J187,0)</f>
        <v>0</v>
      </c>
      <c r="BJ187" s="18" t="s">
        <v>83</v>
      </c>
      <c r="BK187" s="191">
        <f>ROUND(I187*H187,2)</f>
        <v>0</v>
      </c>
      <c r="BL187" s="18" t="s">
        <v>183</v>
      </c>
      <c r="BM187" s="190" t="s">
        <v>1273</v>
      </c>
    </row>
    <row r="188" spans="1:65" s="2" customFormat="1">
      <c r="A188" s="35"/>
      <c r="B188" s="36"/>
      <c r="C188" s="37"/>
      <c r="D188" s="192" t="s">
        <v>170</v>
      </c>
      <c r="E188" s="37"/>
      <c r="F188" s="193" t="s">
        <v>397</v>
      </c>
      <c r="G188" s="37"/>
      <c r="H188" s="37"/>
      <c r="I188" s="194"/>
      <c r="J188" s="37"/>
      <c r="K188" s="37"/>
      <c r="L188" s="40"/>
      <c r="M188" s="195"/>
      <c r="N188" s="196"/>
      <c r="O188" s="65"/>
      <c r="P188" s="65"/>
      <c r="Q188" s="65"/>
      <c r="R188" s="65"/>
      <c r="S188" s="65"/>
      <c r="T188" s="66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8" t="s">
        <v>170</v>
      </c>
      <c r="AU188" s="18" t="s">
        <v>85</v>
      </c>
    </row>
    <row r="189" spans="1:65" s="13" customFormat="1">
      <c r="B189" s="199"/>
      <c r="C189" s="200"/>
      <c r="D189" s="197" t="s">
        <v>212</v>
      </c>
      <c r="E189" s="201" t="s">
        <v>19</v>
      </c>
      <c r="F189" s="202" t="s">
        <v>1274</v>
      </c>
      <c r="G189" s="200"/>
      <c r="H189" s="203">
        <v>242.88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212</v>
      </c>
      <c r="AU189" s="209" t="s">
        <v>85</v>
      </c>
      <c r="AV189" s="13" t="s">
        <v>85</v>
      </c>
      <c r="AW189" s="13" t="s">
        <v>36</v>
      </c>
      <c r="AX189" s="13" t="s">
        <v>83</v>
      </c>
      <c r="AY189" s="209" t="s">
        <v>160</v>
      </c>
    </row>
    <row r="190" spans="1:65" s="2" customFormat="1" ht="24.2" customHeight="1">
      <c r="A190" s="35"/>
      <c r="B190" s="36"/>
      <c r="C190" s="179" t="s">
        <v>421</v>
      </c>
      <c r="D190" s="179" t="s">
        <v>163</v>
      </c>
      <c r="E190" s="180" t="s">
        <v>400</v>
      </c>
      <c r="F190" s="181" t="s">
        <v>401</v>
      </c>
      <c r="G190" s="182" t="s">
        <v>258</v>
      </c>
      <c r="H190" s="183">
        <v>1107.4280000000001</v>
      </c>
      <c r="I190" s="184"/>
      <c r="J190" s="185">
        <f>ROUND(I190*H190,2)</f>
        <v>0</v>
      </c>
      <c r="K190" s="181" t="s">
        <v>167</v>
      </c>
      <c r="L190" s="40"/>
      <c r="M190" s="186" t="s">
        <v>19</v>
      </c>
      <c r="N190" s="187" t="s">
        <v>46</v>
      </c>
      <c r="O190" s="65"/>
      <c r="P190" s="188">
        <f>O190*H190</f>
        <v>0</v>
      </c>
      <c r="Q190" s="188">
        <v>8.4999999999999995E-4</v>
      </c>
      <c r="R190" s="188">
        <f>Q190*H190</f>
        <v>0.94131380000000009</v>
      </c>
      <c r="S190" s="188">
        <v>0</v>
      </c>
      <c r="T190" s="189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190" t="s">
        <v>183</v>
      </c>
      <c r="AT190" s="190" t="s">
        <v>163</v>
      </c>
      <c r="AU190" s="190" t="s">
        <v>85</v>
      </c>
      <c r="AY190" s="18" t="s">
        <v>160</v>
      </c>
      <c r="BE190" s="191">
        <f>IF(N190="základní",J190,0)</f>
        <v>0</v>
      </c>
      <c r="BF190" s="191">
        <f>IF(N190="snížená",J190,0)</f>
        <v>0</v>
      </c>
      <c r="BG190" s="191">
        <f>IF(N190="zákl. přenesená",J190,0)</f>
        <v>0</v>
      </c>
      <c r="BH190" s="191">
        <f>IF(N190="sníž. přenesená",J190,0)</f>
        <v>0</v>
      </c>
      <c r="BI190" s="191">
        <f>IF(N190="nulová",J190,0)</f>
        <v>0</v>
      </c>
      <c r="BJ190" s="18" t="s">
        <v>83</v>
      </c>
      <c r="BK190" s="191">
        <f>ROUND(I190*H190,2)</f>
        <v>0</v>
      </c>
      <c r="BL190" s="18" t="s">
        <v>183</v>
      </c>
      <c r="BM190" s="190" t="s">
        <v>1275</v>
      </c>
    </row>
    <row r="191" spans="1:65" s="2" customFormat="1">
      <c r="A191" s="35"/>
      <c r="B191" s="36"/>
      <c r="C191" s="37"/>
      <c r="D191" s="192" t="s">
        <v>170</v>
      </c>
      <c r="E191" s="37"/>
      <c r="F191" s="193" t="s">
        <v>403</v>
      </c>
      <c r="G191" s="37"/>
      <c r="H191" s="37"/>
      <c r="I191" s="194"/>
      <c r="J191" s="37"/>
      <c r="K191" s="37"/>
      <c r="L191" s="40"/>
      <c r="M191" s="195"/>
      <c r="N191" s="196"/>
      <c r="O191" s="65"/>
      <c r="P191" s="65"/>
      <c r="Q191" s="65"/>
      <c r="R191" s="65"/>
      <c r="S191" s="65"/>
      <c r="T191" s="66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8" t="s">
        <v>170</v>
      </c>
      <c r="AU191" s="18" t="s">
        <v>85</v>
      </c>
    </row>
    <row r="192" spans="1:65" s="13" customFormat="1">
      <c r="B192" s="199"/>
      <c r="C192" s="200"/>
      <c r="D192" s="197" t="s">
        <v>212</v>
      </c>
      <c r="E192" s="201" t="s">
        <v>19</v>
      </c>
      <c r="F192" s="202" t="s">
        <v>1276</v>
      </c>
      <c r="G192" s="200"/>
      <c r="H192" s="203">
        <v>1107.4280000000001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212</v>
      </c>
      <c r="AU192" s="209" t="s">
        <v>85</v>
      </c>
      <c r="AV192" s="13" t="s">
        <v>85</v>
      </c>
      <c r="AW192" s="13" t="s">
        <v>36</v>
      </c>
      <c r="AX192" s="13" t="s">
        <v>83</v>
      </c>
      <c r="AY192" s="209" t="s">
        <v>160</v>
      </c>
    </row>
    <row r="193" spans="1:65" s="2" customFormat="1" ht="24.2" customHeight="1">
      <c r="A193" s="35"/>
      <c r="B193" s="36"/>
      <c r="C193" s="179" t="s">
        <v>426</v>
      </c>
      <c r="D193" s="179" t="s">
        <v>163</v>
      </c>
      <c r="E193" s="180" t="s">
        <v>406</v>
      </c>
      <c r="F193" s="181" t="s">
        <v>407</v>
      </c>
      <c r="G193" s="182" t="s">
        <v>258</v>
      </c>
      <c r="H193" s="183">
        <v>242.88</v>
      </c>
      <c r="I193" s="184"/>
      <c r="J193" s="185">
        <f>ROUND(I193*H193,2)</f>
        <v>0</v>
      </c>
      <c r="K193" s="181" t="s">
        <v>167</v>
      </c>
      <c r="L193" s="40"/>
      <c r="M193" s="186" t="s">
        <v>19</v>
      </c>
      <c r="N193" s="187" t="s">
        <v>46</v>
      </c>
      <c r="O193" s="65"/>
      <c r="P193" s="188">
        <f>O193*H193</f>
        <v>0</v>
      </c>
      <c r="Q193" s="188">
        <v>0</v>
      </c>
      <c r="R193" s="188">
        <f>Q193*H193</f>
        <v>0</v>
      </c>
      <c r="S193" s="188">
        <v>0</v>
      </c>
      <c r="T193" s="18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190" t="s">
        <v>183</v>
      </c>
      <c r="AT193" s="190" t="s">
        <v>163</v>
      </c>
      <c r="AU193" s="190" t="s">
        <v>85</v>
      </c>
      <c r="AY193" s="18" t="s">
        <v>160</v>
      </c>
      <c r="BE193" s="191">
        <f>IF(N193="základní",J193,0)</f>
        <v>0</v>
      </c>
      <c r="BF193" s="191">
        <f>IF(N193="snížená",J193,0)</f>
        <v>0</v>
      </c>
      <c r="BG193" s="191">
        <f>IF(N193="zákl. přenesená",J193,0)</f>
        <v>0</v>
      </c>
      <c r="BH193" s="191">
        <f>IF(N193="sníž. přenesená",J193,0)</f>
        <v>0</v>
      </c>
      <c r="BI193" s="191">
        <f>IF(N193="nulová",J193,0)</f>
        <v>0</v>
      </c>
      <c r="BJ193" s="18" t="s">
        <v>83</v>
      </c>
      <c r="BK193" s="191">
        <f>ROUND(I193*H193,2)</f>
        <v>0</v>
      </c>
      <c r="BL193" s="18" t="s">
        <v>183</v>
      </c>
      <c r="BM193" s="190" t="s">
        <v>1277</v>
      </c>
    </row>
    <row r="194" spans="1:65" s="2" customFormat="1">
      <c r="A194" s="35"/>
      <c r="B194" s="36"/>
      <c r="C194" s="37"/>
      <c r="D194" s="192" t="s">
        <v>170</v>
      </c>
      <c r="E194" s="37"/>
      <c r="F194" s="193" t="s">
        <v>409</v>
      </c>
      <c r="G194" s="37"/>
      <c r="H194" s="37"/>
      <c r="I194" s="194"/>
      <c r="J194" s="37"/>
      <c r="K194" s="37"/>
      <c r="L194" s="40"/>
      <c r="M194" s="195"/>
      <c r="N194" s="196"/>
      <c r="O194" s="65"/>
      <c r="P194" s="65"/>
      <c r="Q194" s="65"/>
      <c r="R194" s="65"/>
      <c r="S194" s="65"/>
      <c r="T194" s="66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8" t="s">
        <v>170</v>
      </c>
      <c r="AU194" s="18" t="s">
        <v>85</v>
      </c>
    </row>
    <row r="195" spans="1:65" s="2" customFormat="1" ht="24.2" customHeight="1">
      <c r="A195" s="35"/>
      <c r="B195" s="36"/>
      <c r="C195" s="179" t="s">
        <v>432</v>
      </c>
      <c r="D195" s="179" t="s">
        <v>163</v>
      </c>
      <c r="E195" s="180" t="s">
        <v>411</v>
      </c>
      <c r="F195" s="181" t="s">
        <v>412</v>
      </c>
      <c r="G195" s="182" t="s">
        <v>258</v>
      </c>
      <c r="H195" s="183">
        <v>1107.4280000000001</v>
      </c>
      <c r="I195" s="184"/>
      <c r="J195" s="185">
        <f>ROUND(I195*H195,2)</f>
        <v>0</v>
      </c>
      <c r="K195" s="181" t="s">
        <v>167</v>
      </c>
      <c r="L195" s="40"/>
      <c r="M195" s="186" t="s">
        <v>19</v>
      </c>
      <c r="N195" s="187" t="s">
        <v>46</v>
      </c>
      <c r="O195" s="65"/>
      <c r="P195" s="188">
        <f>O195*H195</f>
        <v>0</v>
      </c>
      <c r="Q195" s="188">
        <v>0</v>
      </c>
      <c r="R195" s="188">
        <f>Q195*H195</f>
        <v>0</v>
      </c>
      <c r="S195" s="188">
        <v>0</v>
      </c>
      <c r="T195" s="189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190" t="s">
        <v>183</v>
      </c>
      <c r="AT195" s="190" t="s">
        <v>163</v>
      </c>
      <c r="AU195" s="190" t="s">
        <v>85</v>
      </c>
      <c r="AY195" s="18" t="s">
        <v>160</v>
      </c>
      <c r="BE195" s="191">
        <f>IF(N195="základní",J195,0)</f>
        <v>0</v>
      </c>
      <c r="BF195" s="191">
        <f>IF(N195="snížená",J195,0)</f>
        <v>0</v>
      </c>
      <c r="BG195" s="191">
        <f>IF(N195="zákl. přenesená",J195,0)</f>
        <v>0</v>
      </c>
      <c r="BH195" s="191">
        <f>IF(N195="sníž. přenesená",J195,0)</f>
        <v>0</v>
      </c>
      <c r="BI195" s="191">
        <f>IF(N195="nulová",J195,0)</f>
        <v>0</v>
      </c>
      <c r="BJ195" s="18" t="s">
        <v>83</v>
      </c>
      <c r="BK195" s="191">
        <f>ROUND(I195*H195,2)</f>
        <v>0</v>
      </c>
      <c r="BL195" s="18" t="s">
        <v>183</v>
      </c>
      <c r="BM195" s="190" t="s">
        <v>1278</v>
      </c>
    </row>
    <row r="196" spans="1:65" s="2" customFormat="1">
      <c r="A196" s="35"/>
      <c r="B196" s="36"/>
      <c r="C196" s="37"/>
      <c r="D196" s="192" t="s">
        <v>170</v>
      </c>
      <c r="E196" s="37"/>
      <c r="F196" s="193" t="s">
        <v>414</v>
      </c>
      <c r="G196" s="37"/>
      <c r="H196" s="37"/>
      <c r="I196" s="194"/>
      <c r="J196" s="37"/>
      <c r="K196" s="37"/>
      <c r="L196" s="40"/>
      <c r="M196" s="195"/>
      <c r="N196" s="196"/>
      <c r="O196" s="65"/>
      <c r="P196" s="65"/>
      <c r="Q196" s="65"/>
      <c r="R196" s="65"/>
      <c r="S196" s="65"/>
      <c r="T196" s="66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8" t="s">
        <v>170</v>
      </c>
      <c r="AU196" s="18" t="s">
        <v>85</v>
      </c>
    </row>
    <row r="197" spans="1:65" s="2" customFormat="1" ht="16.5" customHeight="1">
      <c r="A197" s="35"/>
      <c r="B197" s="36"/>
      <c r="C197" s="179" t="s">
        <v>437</v>
      </c>
      <c r="D197" s="179" t="s">
        <v>163</v>
      </c>
      <c r="E197" s="180" t="s">
        <v>416</v>
      </c>
      <c r="F197" s="181" t="s">
        <v>417</v>
      </c>
      <c r="G197" s="182" t="s">
        <v>258</v>
      </c>
      <c r="H197" s="183">
        <v>33.6</v>
      </c>
      <c r="I197" s="184"/>
      <c r="J197" s="185">
        <f>ROUND(I197*H197,2)</f>
        <v>0</v>
      </c>
      <c r="K197" s="181" t="s">
        <v>167</v>
      </c>
      <c r="L197" s="40"/>
      <c r="M197" s="186" t="s">
        <v>19</v>
      </c>
      <c r="N197" s="187" t="s">
        <v>46</v>
      </c>
      <c r="O197" s="65"/>
      <c r="P197" s="188">
        <f>O197*H197</f>
        <v>0</v>
      </c>
      <c r="Q197" s="188">
        <v>6.9999999999999999E-4</v>
      </c>
      <c r="R197" s="188">
        <f>Q197*H197</f>
        <v>2.3519999999999999E-2</v>
      </c>
      <c r="S197" s="188">
        <v>0</v>
      </c>
      <c r="T197" s="189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190" t="s">
        <v>183</v>
      </c>
      <c r="AT197" s="190" t="s">
        <v>163</v>
      </c>
      <c r="AU197" s="190" t="s">
        <v>85</v>
      </c>
      <c r="AY197" s="18" t="s">
        <v>160</v>
      </c>
      <c r="BE197" s="191">
        <f>IF(N197="základní",J197,0)</f>
        <v>0</v>
      </c>
      <c r="BF197" s="191">
        <f>IF(N197="snížená",J197,0)</f>
        <v>0</v>
      </c>
      <c r="BG197" s="191">
        <f>IF(N197="zákl. přenesená",J197,0)</f>
        <v>0</v>
      </c>
      <c r="BH197" s="191">
        <f>IF(N197="sníž. přenesená",J197,0)</f>
        <v>0</v>
      </c>
      <c r="BI197" s="191">
        <f>IF(N197="nulová",J197,0)</f>
        <v>0</v>
      </c>
      <c r="BJ197" s="18" t="s">
        <v>83</v>
      </c>
      <c r="BK197" s="191">
        <f>ROUND(I197*H197,2)</f>
        <v>0</v>
      </c>
      <c r="BL197" s="18" t="s">
        <v>183</v>
      </c>
      <c r="BM197" s="190" t="s">
        <v>1279</v>
      </c>
    </row>
    <row r="198" spans="1:65" s="2" customFormat="1">
      <c r="A198" s="35"/>
      <c r="B198" s="36"/>
      <c r="C198" s="37"/>
      <c r="D198" s="192" t="s">
        <v>170</v>
      </c>
      <c r="E198" s="37"/>
      <c r="F198" s="193" t="s">
        <v>419</v>
      </c>
      <c r="G198" s="37"/>
      <c r="H198" s="37"/>
      <c r="I198" s="194"/>
      <c r="J198" s="37"/>
      <c r="K198" s="37"/>
      <c r="L198" s="40"/>
      <c r="M198" s="195"/>
      <c r="N198" s="196"/>
      <c r="O198" s="65"/>
      <c r="P198" s="65"/>
      <c r="Q198" s="65"/>
      <c r="R198" s="65"/>
      <c r="S198" s="65"/>
      <c r="T198" s="66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8" t="s">
        <v>170</v>
      </c>
      <c r="AU198" s="18" t="s">
        <v>85</v>
      </c>
    </row>
    <row r="199" spans="1:65" s="13" customFormat="1">
      <c r="B199" s="199"/>
      <c r="C199" s="200"/>
      <c r="D199" s="197" t="s">
        <v>212</v>
      </c>
      <c r="E199" s="201" t="s">
        <v>19</v>
      </c>
      <c r="F199" s="202" t="s">
        <v>1280</v>
      </c>
      <c r="G199" s="200"/>
      <c r="H199" s="203">
        <v>33.6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212</v>
      </c>
      <c r="AU199" s="209" t="s">
        <v>85</v>
      </c>
      <c r="AV199" s="13" t="s">
        <v>85</v>
      </c>
      <c r="AW199" s="13" t="s">
        <v>36</v>
      </c>
      <c r="AX199" s="13" t="s">
        <v>83</v>
      </c>
      <c r="AY199" s="209" t="s">
        <v>160</v>
      </c>
    </row>
    <row r="200" spans="1:65" s="2" customFormat="1" ht="24.2" customHeight="1">
      <c r="A200" s="35"/>
      <c r="B200" s="36"/>
      <c r="C200" s="179" t="s">
        <v>446</v>
      </c>
      <c r="D200" s="179" t="s">
        <v>163</v>
      </c>
      <c r="E200" s="180" t="s">
        <v>422</v>
      </c>
      <c r="F200" s="181" t="s">
        <v>423</v>
      </c>
      <c r="G200" s="182" t="s">
        <v>258</v>
      </c>
      <c r="H200" s="183">
        <v>33.6</v>
      </c>
      <c r="I200" s="184"/>
      <c r="J200" s="185">
        <f>ROUND(I200*H200,2)</f>
        <v>0</v>
      </c>
      <c r="K200" s="181" t="s">
        <v>167</v>
      </c>
      <c r="L200" s="40"/>
      <c r="M200" s="186" t="s">
        <v>19</v>
      </c>
      <c r="N200" s="187" t="s">
        <v>46</v>
      </c>
      <c r="O200" s="65"/>
      <c r="P200" s="188">
        <f>O200*H200</f>
        <v>0</v>
      </c>
      <c r="Q200" s="188">
        <v>0</v>
      </c>
      <c r="R200" s="188">
        <f>Q200*H200</f>
        <v>0</v>
      </c>
      <c r="S200" s="188">
        <v>0</v>
      </c>
      <c r="T200" s="189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190" t="s">
        <v>183</v>
      </c>
      <c r="AT200" s="190" t="s">
        <v>163</v>
      </c>
      <c r="AU200" s="190" t="s">
        <v>85</v>
      </c>
      <c r="AY200" s="18" t="s">
        <v>160</v>
      </c>
      <c r="BE200" s="191">
        <f>IF(N200="základní",J200,0)</f>
        <v>0</v>
      </c>
      <c r="BF200" s="191">
        <f>IF(N200="snížená",J200,0)</f>
        <v>0</v>
      </c>
      <c r="BG200" s="191">
        <f>IF(N200="zákl. přenesená",J200,0)</f>
        <v>0</v>
      </c>
      <c r="BH200" s="191">
        <f>IF(N200="sníž. přenesená",J200,0)</f>
        <v>0</v>
      </c>
      <c r="BI200" s="191">
        <f>IF(N200="nulová",J200,0)</f>
        <v>0</v>
      </c>
      <c r="BJ200" s="18" t="s">
        <v>83</v>
      </c>
      <c r="BK200" s="191">
        <f>ROUND(I200*H200,2)</f>
        <v>0</v>
      </c>
      <c r="BL200" s="18" t="s">
        <v>183</v>
      </c>
      <c r="BM200" s="190" t="s">
        <v>1281</v>
      </c>
    </row>
    <row r="201" spans="1:65" s="2" customFormat="1">
      <c r="A201" s="35"/>
      <c r="B201" s="36"/>
      <c r="C201" s="37"/>
      <c r="D201" s="192" t="s">
        <v>170</v>
      </c>
      <c r="E201" s="37"/>
      <c r="F201" s="193" t="s">
        <v>425</v>
      </c>
      <c r="G201" s="37"/>
      <c r="H201" s="37"/>
      <c r="I201" s="194"/>
      <c r="J201" s="37"/>
      <c r="K201" s="37"/>
      <c r="L201" s="40"/>
      <c r="M201" s="195"/>
      <c r="N201" s="196"/>
      <c r="O201" s="65"/>
      <c r="P201" s="65"/>
      <c r="Q201" s="65"/>
      <c r="R201" s="65"/>
      <c r="S201" s="65"/>
      <c r="T201" s="66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8" t="s">
        <v>170</v>
      </c>
      <c r="AU201" s="18" t="s">
        <v>85</v>
      </c>
    </row>
    <row r="202" spans="1:65" s="2" customFormat="1" ht="21.75" customHeight="1">
      <c r="A202" s="35"/>
      <c r="B202" s="36"/>
      <c r="C202" s="179" t="s">
        <v>452</v>
      </c>
      <c r="D202" s="179" t="s">
        <v>163</v>
      </c>
      <c r="E202" s="180" t="s">
        <v>427</v>
      </c>
      <c r="F202" s="181" t="s">
        <v>428</v>
      </c>
      <c r="G202" s="182" t="s">
        <v>339</v>
      </c>
      <c r="H202" s="183">
        <v>67.2</v>
      </c>
      <c r="I202" s="184"/>
      <c r="J202" s="185">
        <f>ROUND(I202*H202,2)</f>
        <v>0</v>
      </c>
      <c r="K202" s="181" t="s">
        <v>167</v>
      </c>
      <c r="L202" s="40"/>
      <c r="M202" s="186" t="s">
        <v>19</v>
      </c>
      <c r="N202" s="187" t="s">
        <v>46</v>
      </c>
      <c r="O202" s="65"/>
      <c r="P202" s="188">
        <f>O202*H202</f>
        <v>0</v>
      </c>
      <c r="Q202" s="188">
        <v>4.6000000000000001E-4</v>
      </c>
      <c r="R202" s="188">
        <f>Q202*H202</f>
        <v>3.0912000000000002E-2</v>
      </c>
      <c r="S202" s="188">
        <v>0</v>
      </c>
      <c r="T202" s="189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190" t="s">
        <v>183</v>
      </c>
      <c r="AT202" s="190" t="s">
        <v>163</v>
      </c>
      <c r="AU202" s="190" t="s">
        <v>85</v>
      </c>
      <c r="AY202" s="18" t="s">
        <v>160</v>
      </c>
      <c r="BE202" s="191">
        <f>IF(N202="základní",J202,0)</f>
        <v>0</v>
      </c>
      <c r="BF202" s="191">
        <f>IF(N202="snížená",J202,0)</f>
        <v>0</v>
      </c>
      <c r="BG202" s="191">
        <f>IF(N202="zákl. přenesená",J202,0)</f>
        <v>0</v>
      </c>
      <c r="BH202" s="191">
        <f>IF(N202="sníž. přenesená",J202,0)</f>
        <v>0</v>
      </c>
      <c r="BI202" s="191">
        <f>IF(N202="nulová",J202,0)</f>
        <v>0</v>
      </c>
      <c r="BJ202" s="18" t="s">
        <v>83</v>
      </c>
      <c r="BK202" s="191">
        <f>ROUND(I202*H202,2)</f>
        <v>0</v>
      </c>
      <c r="BL202" s="18" t="s">
        <v>183</v>
      </c>
      <c r="BM202" s="190" t="s">
        <v>1282</v>
      </c>
    </row>
    <row r="203" spans="1:65" s="2" customFormat="1">
      <c r="A203" s="35"/>
      <c r="B203" s="36"/>
      <c r="C203" s="37"/>
      <c r="D203" s="192" t="s">
        <v>170</v>
      </c>
      <c r="E203" s="37"/>
      <c r="F203" s="193" t="s">
        <v>430</v>
      </c>
      <c r="G203" s="37"/>
      <c r="H203" s="37"/>
      <c r="I203" s="194"/>
      <c r="J203" s="37"/>
      <c r="K203" s="37"/>
      <c r="L203" s="40"/>
      <c r="M203" s="195"/>
      <c r="N203" s="196"/>
      <c r="O203" s="65"/>
      <c r="P203" s="65"/>
      <c r="Q203" s="65"/>
      <c r="R203" s="65"/>
      <c r="S203" s="65"/>
      <c r="T203" s="66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8" t="s">
        <v>170</v>
      </c>
      <c r="AU203" s="18" t="s">
        <v>85</v>
      </c>
    </row>
    <row r="204" spans="1:65" s="13" customFormat="1">
      <c r="B204" s="199"/>
      <c r="C204" s="200"/>
      <c r="D204" s="197" t="s">
        <v>212</v>
      </c>
      <c r="E204" s="201" t="s">
        <v>19</v>
      </c>
      <c r="F204" s="202" t="s">
        <v>1283</v>
      </c>
      <c r="G204" s="200"/>
      <c r="H204" s="203">
        <v>67.2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212</v>
      </c>
      <c r="AU204" s="209" t="s">
        <v>85</v>
      </c>
      <c r="AV204" s="13" t="s">
        <v>85</v>
      </c>
      <c r="AW204" s="13" t="s">
        <v>36</v>
      </c>
      <c r="AX204" s="13" t="s">
        <v>83</v>
      </c>
      <c r="AY204" s="209" t="s">
        <v>160</v>
      </c>
    </row>
    <row r="205" spans="1:65" s="2" customFormat="1" ht="24.2" customHeight="1">
      <c r="A205" s="35"/>
      <c r="B205" s="36"/>
      <c r="C205" s="179" t="s">
        <v>458</v>
      </c>
      <c r="D205" s="179" t="s">
        <v>163</v>
      </c>
      <c r="E205" s="180" t="s">
        <v>433</v>
      </c>
      <c r="F205" s="181" t="s">
        <v>434</v>
      </c>
      <c r="G205" s="182" t="s">
        <v>339</v>
      </c>
      <c r="H205" s="183">
        <v>67.2</v>
      </c>
      <c r="I205" s="184"/>
      <c r="J205" s="185">
        <f>ROUND(I205*H205,2)</f>
        <v>0</v>
      </c>
      <c r="K205" s="181" t="s">
        <v>167</v>
      </c>
      <c r="L205" s="40"/>
      <c r="M205" s="186" t="s">
        <v>19</v>
      </c>
      <c r="N205" s="187" t="s">
        <v>46</v>
      </c>
      <c r="O205" s="65"/>
      <c r="P205" s="188">
        <f>O205*H205</f>
        <v>0</v>
      </c>
      <c r="Q205" s="188">
        <v>0</v>
      </c>
      <c r="R205" s="188">
        <f>Q205*H205</f>
        <v>0</v>
      </c>
      <c r="S205" s="188">
        <v>0</v>
      </c>
      <c r="T205" s="189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190" t="s">
        <v>183</v>
      </c>
      <c r="AT205" s="190" t="s">
        <v>163</v>
      </c>
      <c r="AU205" s="190" t="s">
        <v>85</v>
      </c>
      <c r="AY205" s="18" t="s">
        <v>160</v>
      </c>
      <c r="BE205" s="191">
        <f>IF(N205="základní",J205,0)</f>
        <v>0</v>
      </c>
      <c r="BF205" s="191">
        <f>IF(N205="snížená",J205,0)</f>
        <v>0</v>
      </c>
      <c r="BG205" s="191">
        <f>IF(N205="zákl. přenesená",J205,0)</f>
        <v>0</v>
      </c>
      <c r="BH205" s="191">
        <f>IF(N205="sníž. přenesená",J205,0)</f>
        <v>0</v>
      </c>
      <c r="BI205" s="191">
        <f>IF(N205="nulová",J205,0)</f>
        <v>0</v>
      </c>
      <c r="BJ205" s="18" t="s">
        <v>83</v>
      </c>
      <c r="BK205" s="191">
        <f>ROUND(I205*H205,2)</f>
        <v>0</v>
      </c>
      <c r="BL205" s="18" t="s">
        <v>183</v>
      </c>
      <c r="BM205" s="190" t="s">
        <v>1284</v>
      </c>
    </row>
    <row r="206" spans="1:65" s="2" customFormat="1">
      <c r="A206" s="35"/>
      <c r="B206" s="36"/>
      <c r="C206" s="37"/>
      <c r="D206" s="192" t="s">
        <v>170</v>
      </c>
      <c r="E206" s="37"/>
      <c r="F206" s="193" t="s">
        <v>436</v>
      </c>
      <c r="G206" s="37"/>
      <c r="H206" s="37"/>
      <c r="I206" s="194"/>
      <c r="J206" s="37"/>
      <c r="K206" s="37"/>
      <c r="L206" s="40"/>
      <c r="M206" s="195"/>
      <c r="N206" s="196"/>
      <c r="O206" s="65"/>
      <c r="P206" s="65"/>
      <c r="Q206" s="65"/>
      <c r="R206" s="65"/>
      <c r="S206" s="65"/>
      <c r="T206" s="66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T206" s="18" t="s">
        <v>170</v>
      </c>
      <c r="AU206" s="18" t="s">
        <v>85</v>
      </c>
    </row>
    <row r="207" spans="1:65" s="2" customFormat="1" ht="37.9" customHeight="1">
      <c r="A207" s="35"/>
      <c r="B207" s="36"/>
      <c r="C207" s="179" t="s">
        <v>464</v>
      </c>
      <c r="D207" s="179" t="s">
        <v>163</v>
      </c>
      <c r="E207" s="180" t="s">
        <v>438</v>
      </c>
      <c r="F207" s="181" t="s">
        <v>439</v>
      </c>
      <c r="G207" s="182" t="s">
        <v>339</v>
      </c>
      <c r="H207" s="183">
        <v>358.49400000000003</v>
      </c>
      <c r="I207" s="184"/>
      <c r="J207" s="185">
        <f>ROUND(I207*H207,2)</f>
        <v>0</v>
      </c>
      <c r="K207" s="181" t="s">
        <v>167</v>
      </c>
      <c r="L207" s="40"/>
      <c r="M207" s="186" t="s">
        <v>19</v>
      </c>
      <c r="N207" s="187" t="s">
        <v>46</v>
      </c>
      <c r="O207" s="65"/>
      <c r="P207" s="188">
        <f>O207*H207</f>
        <v>0</v>
      </c>
      <c r="Q207" s="188">
        <v>0</v>
      </c>
      <c r="R207" s="188">
        <f>Q207*H207</f>
        <v>0</v>
      </c>
      <c r="S207" s="188">
        <v>0</v>
      </c>
      <c r="T207" s="189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190" t="s">
        <v>183</v>
      </c>
      <c r="AT207" s="190" t="s">
        <v>163</v>
      </c>
      <c r="AU207" s="190" t="s">
        <v>85</v>
      </c>
      <c r="AY207" s="18" t="s">
        <v>160</v>
      </c>
      <c r="BE207" s="191">
        <f>IF(N207="základní",J207,0)</f>
        <v>0</v>
      </c>
      <c r="BF207" s="191">
        <f>IF(N207="snížená",J207,0)</f>
        <v>0</v>
      </c>
      <c r="BG207" s="191">
        <f>IF(N207="zákl. přenesená",J207,0)</f>
        <v>0</v>
      </c>
      <c r="BH207" s="191">
        <f>IF(N207="sníž. přenesená",J207,0)</f>
        <v>0</v>
      </c>
      <c r="BI207" s="191">
        <f>IF(N207="nulová",J207,0)</f>
        <v>0</v>
      </c>
      <c r="BJ207" s="18" t="s">
        <v>83</v>
      </c>
      <c r="BK207" s="191">
        <f>ROUND(I207*H207,2)</f>
        <v>0</v>
      </c>
      <c r="BL207" s="18" t="s">
        <v>183</v>
      </c>
      <c r="BM207" s="190" t="s">
        <v>1285</v>
      </c>
    </row>
    <row r="208" spans="1:65" s="2" customFormat="1">
      <c r="A208" s="35"/>
      <c r="B208" s="36"/>
      <c r="C208" s="37"/>
      <c r="D208" s="192" t="s">
        <v>170</v>
      </c>
      <c r="E208" s="37"/>
      <c r="F208" s="193" t="s">
        <v>441</v>
      </c>
      <c r="G208" s="37"/>
      <c r="H208" s="37"/>
      <c r="I208" s="194"/>
      <c r="J208" s="37"/>
      <c r="K208" s="37"/>
      <c r="L208" s="40"/>
      <c r="M208" s="195"/>
      <c r="N208" s="196"/>
      <c r="O208" s="65"/>
      <c r="P208" s="65"/>
      <c r="Q208" s="65"/>
      <c r="R208" s="65"/>
      <c r="S208" s="65"/>
      <c r="T208" s="66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8" t="s">
        <v>170</v>
      </c>
      <c r="AU208" s="18" t="s">
        <v>85</v>
      </c>
    </row>
    <row r="209" spans="1:65" s="13" customFormat="1">
      <c r="B209" s="199"/>
      <c r="C209" s="200"/>
      <c r="D209" s="197" t="s">
        <v>212</v>
      </c>
      <c r="E209" s="201" t="s">
        <v>19</v>
      </c>
      <c r="F209" s="202" t="s">
        <v>1286</v>
      </c>
      <c r="G209" s="200"/>
      <c r="H209" s="203">
        <v>148.92500000000001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212</v>
      </c>
      <c r="AU209" s="209" t="s">
        <v>85</v>
      </c>
      <c r="AV209" s="13" t="s">
        <v>85</v>
      </c>
      <c r="AW209" s="13" t="s">
        <v>36</v>
      </c>
      <c r="AX209" s="13" t="s">
        <v>75</v>
      </c>
      <c r="AY209" s="209" t="s">
        <v>160</v>
      </c>
    </row>
    <row r="210" spans="1:65" s="13" customFormat="1">
      <c r="B210" s="199"/>
      <c r="C210" s="200"/>
      <c r="D210" s="197" t="s">
        <v>212</v>
      </c>
      <c r="E210" s="201" t="s">
        <v>19</v>
      </c>
      <c r="F210" s="202" t="s">
        <v>1287</v>
      </c>
      <c r="G210" s="200"/>
      <c r="H210" s="203">
        <v>20.631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212</v>
      </c>
      <c r="AU210" s="209" t="s">
        <v>85</v>
      </c>
      <c r="AV210" s="13" t="s">
        <v>85</v>
      </c>
      <c r="AW210" s="13" t="s">
        <v>36</v>
      </c>
      <c r="AX210" s="13" t="s">
        <v>75</v>
      </c>
      <c r="AY210" s="209" t="s">
        <v>160</v>
      </c>
    </row>
    <row r="211" spans="1:65" s="13" customFormat="1">
      <c r="B211" s="199"/>
      <c r="C211" s="200"/>
      <c r="D211" s="197" t="s">
        <v>212</v>
      </c>
      <c r="E211" s="201" t="s">
        <v>19</v>
      </c>
      <c r="F211" s="202" t="s">
        <v>1288</v>
      </c>
      <c r="G211" s="200"/>
      <c r="H211" s="203">
        <v>429.00900000000001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212</v>
      </c>
      <c r="AU211" s="209" t="s">
        <v>85</v>
      </c>
      <c r="AV211" s="13" t="s">
        <v>85</v>
      </c>
      <c r="AW211" s="13" t="s">
        <v>36</v>
      </c>
      <c r="AX211" s="13" t="s">
        <v>75</v>
      </c>
      <c r="AY211" s="209" t="s">
        <v>160</v>
      </c>
    </row>
    <row r="212" spans="1:65" s="13" customFormat="1">
      <c r="B212" s="199"/>
      <c r="C212" s="200"/>
      <c r="D212" s="197" t="s">
        <v>212</v>
      </c>
      <c r="E212" s="201" t="s">
        <v>19</v>
      </c>
      <c r="F212" s="202" t="s">
        <v>1289</v>
      </c>
      <c r="G212" s="200"/>
      <c r="H212" s="203">
        <v>-240.071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212</v>
      </c>
      <c r="AU212" s="209" t="s">
        <v>85</v>
      </c>
      <c r="AV212" s="13" t="s">
        <v>85</v>
      </c>
      <c r="AW212" s="13" t="s">
        <v>36</v>
      </c>
      <c r="AX212" s="13" t="s">
        <v>75</v>
      </c>
      <c r="AY212" s="209" t="s">
        <v>160</v>
      </c>
    </row>
    <row r="213" spans="1:65" s="14" customFormat="1">
      <c r="B213" s="214"/>
      <c r="C213" s="215"/>
      <c r="D213" s="197" t="s">
        <v>212</v>
      </c>
      <c r="E213" s="216" t="s">
        <v>19</v>
      </c>
      <c r="F213" s="217" t="s">
        <v>282</v>
      </c>
      <c r="G213" s="215"/>
      <c r="H213" s="218">
        <v>358.49400000000003</v>
      </c>
      <c r="I213" s="219"/>
      <c r="J213" s="215"/>
      <c r="K213" s="215"/>
      <c r="L213" s="220"/>
      <c r="M213" s="221"/>
      <c r="N213" s="222"/>
      <c r="O213" s="222"/>
      <c r="P213" s="222"/>
      <c r="Q213" s="222"/>
      <c r="R213" s="222"/>
      <c r="S213" s="222"/>
      <c r="T213" s="223"/>
      <c r="AT213" s="224" t="s">
        <v>212</v>
      </c>
      <c r="AU213" s="224" t="s">
        <v>85</v>
      </c>
      <c r="AV213" s="14" t="s">
        <v>183</v>
      </c>
      <c r="AW213" s="14" t="s">
        <v>36</v>
      </c>
      <c r="AX213" s="14" t="s">
        <v>83</v>
      </c>
      <c r="AY213" s="224" t="s">
        <v>160</v>
      </c>
    </row>
    <row r="214" spans="1:65" s="2" customFormat="1" ht="37.9" customHeight="1">
      <c r="A214" s="35"/>
      <c r="B214" s="36"/>
      <c r="C214" s="179" t="s">
        <v>469</v>
      </c>
      <c r="D214" s="179" t="s">
        <v>163</v>
      </c>
      <c r="E214" s="180" t="s">
        <v>447</v>
      </c>
      <c r="F214" s="181" t="s">
        <v>448</v>
      </c>
      <c r="G214" s="182" t="s">
        <v>339</v>
      </c>
      <c r="H214" s="183">
        <v>3584.94</v>
      </c>
      <c r="I214" s="184"/>
      <c r="J214" s="185">
        <f>ROUND(I214*H214,2)</f>
        <v>0</v>
      </c>
      <c r="K214" s="181" t="s">
        <v>167</v>
      </c>
      <c r="L214" s="40"/>
      <c r="M214" s="186" t="s">
        <v>19</v>
      </c>
      <c r="N214" s="187" t="s">
        <v>46</v>
      </c>
      <c r="O214" s="65"/>
      <c r="P214" s="188">
        <f>O214*H214</f>
        <v>0</v>
      </c>
      <c r="Q214" s="188">
        <v>0</v>
      </c>
      <c r="R214" s="188">
        <f>Q214*H214</f>
        <v>0</v>
      </c>
      <c r="S214" s="188">
        <v>0</v>
      </c>
      <c r="T214" s="189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190" t="s">
        <v>183</v>
      </c>
      <c r="AT214" s="190" t="s">
        <v>163</v>
      </c>
      <c r="AU214" s="190" t="s">
        <v>85</v>
      </c>
      <c r="AY214" s="18" t="s">
        <v>160</v>
      </c>
      <c r="BE214" s="191">
        <f>IF(N214="základní",J214,0)</f>
        <v>0</v>
      </c>
      <c r="BF214" s="191">
        <f>IF(N214="snížená",J214,0)</f>
        <v>0</v>
      </c>
      <c r="BG214" s="191">
        <f>IF(N214="zákl. přenesená",J214,0)</f>
        <v>0</v>
      </c>
      <c r="BH214" s="191">
        <f>IF(N214="sníž. přenesená",J214,0)</f>
        <v>0</v>
      </c>
      <c r="BI214" s="191">
        <f>IF(N214="nulová",J214,0)</f>
        <v>0</v>
      </c>
      <c r="BJ214" s="18" t="s">
        <v>83</v>
      </c>
      <c r="BK214" s="191">
        <f>ROUND(I214*H214,2)</f>
        <v>0</v>
      </c>
      <c r="BL214" s="18" t="s">
        <v>183</v>
      </c>
      <c r="BM214" s="190" t="s">
        <v>1290</v>
      </c>
    </row>
    <row r="215" spans="1:65" s="2" customFormat="1">
      <c r="A215" s="35"/>
      <c r="B215" s="36"/>
      <c r="C215" s="37"/>
      <c r="D215" s="192" t="s">
        <v>170</v>
      </c>
      <c r="E215" s="37"/>
      <c r="F215" s="193" t="s">
        <v>450</v>
      </c>
      <c r="G215" s="37"/>
      <c r="H215" s="37"/>
      <c r="I215" s="194"/>
      <c r="J215" s="37"/>
      <c r="K215" s="37"/>
      <c r="L215" s="40"/>
      <c r="M215" s="195"/>
      <c r="N215" s="196"/>
      <c r="O215" s="65"/>
      <c r="P215" s="65"/>
      <c r="Q215" s="65"/>
      <c r="R215" s="65"/>
      <c r="S215" s="65"/>
      <c r="T215" s="66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8" t="s">
        <v>170</v>
      </c>
      <c r="AU215" s="18" t="s">
        <v>85</v>
      </c>
    </row>
    <row r="216" spans="1:65" s="13" customFormat="1">
      <c r="B216" s="199"/>
      <c r="C216" s="200"/>
      <c r="D216" s="197" t="s">
        <v>212</v>
      </c>
      <c r="E216" s="200"/>
      <c r="F216" s="202" t="s">
        <v>1291</v>
      </c>
      <c r="G216" s="200"/>
      <c r="H216" s="203">
        <v>3584.94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212</v>
      </c>
      <c r="AU216" s="209" t="s">
        <v>85</v>
      </c>
      <c r="AV216" s="13" t="s">
        <v>85</v>
      </c>
      <c r="AW216" s="13" t="s">
        <v>4</v>
      </c>
      <c r="AX216" s="13" t="s">
        <v>83</v>
      </c>
      <c r="AY216" s="209" t="s">
        <v>160</v>
      </c>
    </row>
    <row r="217" spans="1:65" s="2" customFormat="1" ht="37.9" customHeight="1">
      <c r="A217" s="35"/>
      <c r="B217" s="36"/>
      <c r="C217" s="179" t="s">
        <v>474</v>
      </c>
      <c r="D217" s="179" t="s">
        <v>163</v>
      </c>
      <c r="E217" s="180" t="s">
        <v>453</v>
      </c>
      <c r="F217" s="181" t="s">
        <v>454</v>
      </c>
      <c r="G217" s="182" t="s">
        <v>339</v>
      </c>
      <c r="H217" s="183">
        <v>240.071</v>
      </c>
      <c r="I217" s="184"/>
      <c r="J217" s="185">
        <f>ROUND(I217*H217,2)</f>
        <v>0</v>
      </c>
      <c r="K217" s="181" t="s">
        <v>167</v>
      </c>
      <c r="L217" s="40"/>
      <c r="M217" s="186" t="s">
        <v>19</v>
      </c>
      <c r="N217" s="187" t="s">
        <v>46</v>
      </c>
      <c r="O217" s="65"/>
      <c r="P217" s="188">
        <f>O217*H217</f>
        <v>0</v>
      </c>
      <c r="Q217" s="188">
        <v>0</v>
      </c>
      <c r="R217" s="188">
        <f>Q217*H217</f>
        <v>0</v>
      </c>
      <c r="S217" s="188">
        <v>0</v>
      </c>
      <c r="T217" s="189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190" t="s">
        <v>183</v>
      </c>
      <c r="AT217" s="190" t="s">
        <v>163</v>
      </c>
      <c r="AU217" s="190" t="s">
        <v>85</v>
      </c>
      <c r="AY217" s="18" t="s">
        <v>160</v>
      </c>
      <c r="BE217" s="191">
        <f>IF(N217="základní",J217,0)</f>
        <v>0</v>
      </c>
      <c r="BF217" s="191">
        <f>IF(N217="snížená",J217,0)</f>
        <v>0</v>
      </c>
      <c r="BG217" s="191">
        <f>IF(N217="zákl. přenesená",J217,0)</f>
        <v>0</v>
      </c>
      <c r="BH217" s="191">
        <f>IF(N217="sníž. přenesená",J217,0)</f>
        <v>0</v>
      </c>
      <c r="BI217" s="191">
        <f>IF(N217="nulová",J217,0)</f>
        <v>0</v>
      </c>
      <c r="BJ217" s="18" t="s">
        <v>83</v>
      </c>
      <c r="BK217" s="191">
        <f>ROUND(I217*H217,2)</f>
        <v>0</v>
      </c>
      <c r="BL217" s="18" t="s">
        <v>183</v>
      </c>
      <c r="BM217" s="190" t="s">
        <v>1292</v>
      </c>
    </row>
    <row r="218" spans="1:65" s="2" customFormat="1">
      <c r="A218" s="35"/>
      <c r="B218" s="36"/>
      <c r="C218" s="37"/>
      <c r="D218" s="192" t="s">
        <v>170</v>
      </c>
      <c r="E218" s="37"/>
      <c r="F218" s="193" t="s">
        <v>456</v>
      </c>
      <c r="G218" s="37"/>
      <c r="H218" s="37"/>
      <c r="I218" s="194"/>
      <c r="J218" s="37"/>
      <c r="K218" s="37"/>
      <c r="L218" s="40"/>
      <c r="M218" s="195"/>
      <c r="N218" s="196"/>
      <c r="O218" s="65"/>
      <c r="P218" s="65"/>
      <c r="Q218" s="65"/>
      <c r="R218" s="65"/>
      <c r="S218" s="65"/>
      <c r="T218" s="66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8" t="s">
        <v>170</v>
      </c>
      <c r="AU218" s="18" t="s">
        <v>85</v>
      </c>
    </row>
    <row r="219" spans="1:65" s="13" customFormat="1">
      <c r="B219" s="199"/>
      <c r="C219" s="200"/>
      <c r="D219" s="197" t="s">
        <v>212</v>
      </c>
      <c r="E219" s="201" t="s">
        <v>19</v>
      </c>
      <c r="F219" s="202" t="s">
        <v>1293</v>
      </c>
      <c r="G219" s="200"/>
      <c r="H219" s="203">
        <v>240.071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212</v>
      </c>
      <c r="AU219" s="209" t="s">
        <v>85</v>
      </c>
      <c r="AV219" s="13" t="s">
        <v>85</v>
      </c>
      <c r="AW219" s="13" t="s">
        <v>36</v>
      </c>
      <c r="AX219" s="13" t="s">
        <v>83</v>
      </c>
      <c r="AY219" s="209" t="s">
        <v>160</v>
      </c>
    </row>
    <row r="220" spans="1:65" s="2" customFormat="1" ht="37.9" customHeight="1">
      <c r="A220" s="35"/>
      <c r="B220" s="36"/>
      <c r="C220" s="179" t="s">
        <v>480</v>
      </c>
      <c r="D220" s="179" t="s">
        <v>163</v>
      </c>
      <c r="E220" s="180" t="s">
        <v>459</v>
      </c>
      <c r="F220" s="181" t="s">
        <v>460</v>
      </c>
      <c r="G220" s="182" t="s">
        <v>339</v>
      </c>
      <c r="H220" s="183">
        <v>2400.71</v>
      </c>
      <c r="I220" s="184"/>
      <c r="J220" s="185">
        <f>ROUND(I220*H220,2)</f>
        <v>0</v>
      </c>
      <c r="K220" s="181" t="s">
        <v>167</v>
      </c>
      <c r="L220" s="40"/>
      <c r="M220" s="186" t="s">
        <v>19</v>
      </c>
      <c r="N220" s="187" t="s">
        <v>46</v>
      </c>
      <c r="O220" s="65"/>
      <c r="P220" s="188">
        <f>O220*H220</f>
        <v>0</v>
      </c>
      <c r="Q220" s="188">
        <v>0</v>
      </c>
      <c r="R220" s="188">
        <f>Q220*H220</f>
        <v>0</v>
      </c>
      <c r="S220" s="188">
        <v>0</v>
      </c>
      <c r="T220" s="189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190" t="s">
        <v>183</v>
      </c>
      <c r="AT220" s="190" t="s">
        <v>163</v>
      </c>
      <c r="AU220" s="190" t="s">
        <v>85</v>
      </c>
      <c r="AY220" s="18" t="s">
        <v>160</v>
      </c>
      <c r="BE220" s="191">
        <f>IF(N220="základní",J220,0)</f>
        <v>0</v>
      </c>
      <c r="BF220" s="191">
        <f>IF(N220="snížená",J220,0)</f>
        <v>0</v>
      </c>
      <c r="BG220" s="191">
        <f>IF(N220="zákl. přenesená",J220,0)</f>
        <v>0</v>
      </c>
      <c r="BH220" s="191">
        <f>IF(N220="sníž. přenesená",J220,0)</f>
        <v>0</v>
      </c>
      <c r="BI220" s="191">
        <f>IF(N220="nulová",J220,0)</f>
        <v>0</v>
      </c>
      <c r="BJ220" s="18" t="s">
        <v>83</v>
      </c>
      <c r="BK220" s="191">
        <f>ROUND(I220*H220,2)</f>
        <v>0</v>
      </c>
      <c r="BL220" s="18" t="s">
        <v>183</v>
      </c>
      <c r="BM220" s="190" t="s">
        <v>1294</v>
      </c>
    </row>
    <row r="221" spans="1:65" s="2" customFormat="1">
      <c r="A221" s="35"/>
      <c r="B221" s="36"/>
      <c r="C221" s="37"/>
      <c r="D221" s="192" t="s">
        <v>170</v>
      </c>
      <c r="E221" s="37"/>
      <c r="F221" s="193" t="s">
        <v>462</v>
      </c>
      <c r="G221" s="37"/>
      <c r="H221" s="37"/>
      <c r="I221" s="194"/>
      <c r="J221" s="37"/>
      <c r="K221" s="37"/>
      <c r="L221" s="40"/>
      <c r="M221" s="195"/>
      <c r="N221" s="196"/>
      <c r="O221" s="65"/>
      <c r="P221" s="65"/>
      <c r="Q221" s="65"/>
      <c r="R221" s="65"/>
      <c r="S221" s="65"/>
      <c r="T221" s="66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8" t="s">
        <v>170</v>
      </c>
      <c r="AU221" s="18" t="s">
        <v>85</v>
      </c>
    </row>
    <row r="222" spans="1:65" s="13" customFormat="1">
      <c r="B222" s="199"/>
      <c r="C222" s="200"/>
      <c r="D222" s="197" t="s">
        <v>212</v>
      </c>
      <c r="E222" s="200"/>
      <c r="F222" s="202" t="s">
        <v>1295</v>
      </c>
      <c r="G222" s="200"/>
      <c r="H222" s="203">
        <v>2400.71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212</v>
      </c>
      <c r="AU222" s="209" t="s">
        <v>85</v>
      </c>
      <c r="AV222" s="13" t="s">
        <v>85</v>
      </c>
      <c r="AW222" s="13" t="s">
        <v>4</v>
      </c>
      <c r="AX222" s="13" t="s">
        <v>83</v>
      </c>
      <c r="AY222" s="209" t="s">
        <v>160</v>
      </c>
    </row>
    <row r="223" spans="1:65" s="2" customFormat="1" ht="24.2" customHeight="1">
      <c r="A223" s="35"/>
      <c r="B223" s="36"/>
      <c r="C223" s="179" t="s">
        <v>487</v>
      </c>
      <c r="D223" s="179" t="s">
        <v>163</v>
      </c>
      <c r="E223" s="180" t="s">
        <v>465</v>
      </c>
      <c r="F223" s="181" t="s">
        <v>466</v>
      </c>
      <c r="G223" s="182" t="s">
        <v>339</v>
      </c>
      <c r="H223" s="183">
        <v>358.49400000000003</v>
      </c>
      <c r="I223" s="184"/>
      <c r="J223" s="185">
        <f>ROUND(I223*H223,2)</f>
        <v>0</v>
      </c>
      <c r="K223" s="181" t="s">
        <v>167</v>
      </c>
      <c r="L223" s="40"/>
      <c r="M223" s="186" t="s">
        <v>19</v>
      </c>
      <c r="N223" s="187" t="s">
        <v>46</v>
      </c>
      <c r="O223" s="65"/>
      <c r="P223" s="188">
        <f>O223*H223</f>
        <v>0</v>
      </c>
      <c r="Q223" s="188">
        <v>0</v>
      </c>
      <c r="R223" s="188">
        <f>Q223*H223</f>
        <v>0</v>
      </c>
      <c r="S223" s="188">
        <v>0</v>
      </c>
      <c r="T223" s="189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190" t="s">
        <v>183</v>
      </c>
      <c r="AT223" s="190" t="s">
        <v>163</v>
      </c>
      <c r="AU223" s="190" t="s">
        <v>85</v>
      </c>
      <c r="AY223" s="18" t="s">
        <v>160</v>
      </c>
      <c r="BE223" s="191">
        <f>IF(N223="základní",J223,0)</f>
        <v>0</v>
      </c>
      <c r="BF223" s="191">
        <f>IF(N223="snížená",J223,0)</f>
        <v>0</v>
      </c>
      <c r="BG223" s="191">
        <f>IF(N223="zákl. přenesená",J223,0)</f>
        <v>0</v>
      </c>
      <c r="BH223" s="191">
        <f>IF(N223="sníž. přenesená",J223,0)</f>
        <v>0</v>
      </c>
      <c r="BI223" s="191">
        <f>IF(N223="nulová",J223,0)</f>
        <v>0</v>
      </c>
      <c r="BJ223" s="18" t="s">
        <v>83</v>
      </c>
      <c r="BK223" s="191">
        <f>ROUND(I223*H223,2)</f>
        <v>0</v>
      </c>
      <c r="BL223" s="18" t="s">
        <v>183</v>
      </c>
      <c r="BM223" s="190" t="s">
        <v>1296</v>
      </c>
    </row>
    <row r="224" spans="1:65" s="2" customFormat="1">
      <c r="A224" s="35"/>
      <c r="B224" s="36"/>
      <c r="C224" s="37"/>
      <c r="D224" s="192" t="s">
        <v>170</v>
      </c>
      <c r="E224" s="37"/>
      <c r="F224" s="193" t="s">
        <v>468</v>
      </c>
      <c r="G224" s="37"/>
      <c r="H224" s="37"/>
      <c r="I224" s="194"/>
      <c r="J224" s="37"/>
      <c r="K224" s="37"/>
      <c r="L224" s="40"/>
      <c r="M224" s="195"/>
      <c r="N224" s="196"/>
      <c r="O224" s="65"/>
      <c r="P224" s="65"/>
      <c r="Q224" s="65"/>
      <c r="R224" s="65"/>
      <c r="S224" s="65"/>
      <c r="T224" s="66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8" t="s">
        <v>170</v>
      </c>
      <c r="AU224" s="18" t="s">
        <v>85</v>
      </c>
    </row>
    <row r="225" spans="1:65" s="2" customFormat="1" ht="24.2" customHeight="1">
      <c r="A225" s="35"/>
      <c r="B225" s="36"/>
      <c r="C225" s="179" t="s">
        <v>494</v>
      </c>
      <c r="D225" s="179" t="s">
        <v>163</v>
      </c>
      <c r="E225" s="180" t="s">
        <v>470</v>
      </c>
      <c r="F225" s="181" t="s">
        <v>471</v>
      </c>
      <c r="G225" s="182" t="s">
        <v>339</v>
      </c>
      <c r="H225" s="183">
        <v>240.071</v>
      </c>
      <c r="I225" s="184"/>
      <c r="J225" s="185">
        <f>ROUND(I225*H225,2)</f>
        <v>0</v>
      </c>
      <c r="K225" s="181" t="s">
        <v>167</v>
      </c>
      <c r="L225" s="40"/>
      <c r="M225" s="186" t="s">
        <v>19</v>
      </c>
      <c r="N225" s="187" t="s">
        <v>46</v>
      </c>
      <c r="O225" s="65"/>
      <c r="P225" s="188">
        <f>O225*H225</f>
        <v>0</v>
      </c>
      <c r="Q225" s="188">
        <v>0</v>
      </c>
      <c r="R225" s="188">
        <f>Q225*H225</f>
        <v>0</v>
      </c>
      <c r="S225" s="188">
        <v>0</v>
      </c>
      <c r="T225" s="189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190" t="s">
        <v>183</v>
      </c>
      <c r="AT225" s="190" t="s">
        <v>163</v>
      </c>
      <c r="AU225" s="190" t="s">
        <v>85</v>
      </c>
      <c r="AY225" s="18" t="s">
        <v>160</v>
      </c>
      <c r="BE225" s="191">
        <f>IF(N225="základní",J225,0)</f>
        <v>0</v>
      </c>
      <c r="BF225" s="191">
        <f>IF(N225="snížená",J225,0)</f>
        <v>0</v>
      </c>
      <c r="BG225" s="191">
        <f>IF(N225="zákl. přenesená",J225,0)</f>
        <v>0</v>
      </c>
      <c r="BH225" s="191">
        <f>IF(N225="sníž. přenesená",J225,0)</f>
        <v>0</v>
      </c>
      <c r="BI225" s="191">
        <f>IF(N225="nulová",J225,0)</f>
        <v>0</v>
      </c>
      <c r="BJ225" s="18" t="s">
        <v>83</v>
      </c>
      <c r="BK225" s="191">
        <f>ROUND(I225*H225,2)</f>
        <v>0</v>
      </c>
      <c r="BL225" s="18" t="s">
        <v>183</v>
      </c>
      <c r="BM225" s="190" t="s">
        <v>1297</v>
      </c>
    </row>
    <row r="226" spans="1:65" s="2" customFormat="1">
      <c r="A226" s="35"/>
      <c r="B226" s="36"/>
      <c r="C226" s="37"/>
      <c r="D226" s="192" t="s">
        <v>170</v>
      </c>
      <c r="E226" s="37"/>
      <c r="F226" s="193" t="s">
        <v>473</v>
      </c>
      <c r="G226" s="37"/>
      <c r="H226" s="37"/>
      <c r="I226" s="194"/>
      <c r="J226" s="37"/>
      <c r="K226" s="37"/>
      <c r="L226" s="40"/>
      <c r="M226" s="195"/>
      <c r="N226" s="196"/>
      <c r="O226" s="65"/>
      <c r="P226" s="65"/>
      <c r="Q226" s="65"/>
      <c r="R226" s="65"/>
      <c r="S226" s="65"/>
      <c r="T226" s="66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8" t="s">
        <v>170</v>
      </c>
      <c r="AU226" s="18" t="s">
        <v>85</v>
      </c>
    </row>
    <row r="227" spans="1:65" s="2" customFormat="1" ht="24.2" customHeight="1">
      <c r="A227" s="35"/>
      <c r="B227" s="36"/>
      <c r="C227" s="179" t="s">
        <v>502</v>
      </c>
      <c r="D227" s="179" t="s">
        <v>163</v>
      </c>
      <c r="E227" s="180" t="s">
        <v>475</v>
      </c>
      <c r="F227" s="181" t="s">
        <v>476</v>
      </c>
      <c r="G227" s="182" t="s">
        <v>339</v>
      </c>
      <c r="H227" s="183">
        <v>598.56500000000005</v>
      </c>
      <c r="I227" s="184"/>
      <c r="J227" s="185">
        <f>ROUND(I227*H227,2)</f>
        <v>0</v>
      </c>
      <c r="K227" s="181" t="s">
        <v>167</v>
      </c>
      <c r="L227" s="40"/>
      <c r="M227" s="186" t="s">
        <v>19</v>
      </c>
      <c r="N227" s="187" t="s">
        <v>46</v>
      </c>
      <c r="O227" s="65"/>
      <c r="P227" s="188">
        <f>O227*H227</f>
        <v>0</v>
      </c>
      <c r="Q227" s="188">
        <v>0</v>
      </c>
      <c r="R227" s="188">
        <f>Q227*H227</f>
        <v>0</v>
      </c>
      <c r="S227" s="188">
        <v>0</v>
      </c>
      <c r="T227" s="189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190" t="s">
        <v>183</v>
      </c>
      <c r="AT227" s="190" t="s">
        <v>163</v>
      </c>
      <c r="AU227" s="190" t="s">
        <v>85</v>
      </c>
      <c r="AY227" s="18" t="s">
        <v>160</v>
      </c>
      <c r="BE227" s="191">
        <f>IF(N227="základní",J227,0)</f>
        <v>0</v>
      </c>
      <c r="BF227" s="191">
        <f>IF(N227="snížená",J227,0)</f>
        <v>0</v>
      </c>
      <c r="BG227" s="191">
        <f>IF(N227="zákl. přenesená",J227,0)</f>
        <v>0</v>
      </c>
      <c r="BH227" s="191">
        <f>IF(N227="sníž. přenesená",J227,0)</f>
        <v>0</v>
      </c>
      <c r="BI227" s="191">
        <f>IF(N227="nulová",J227,0)</f>
        <v>0</v>
      </c>
      <c r="BJ227" s="18" t="s">
        <v>83</v>
      </c>
      <c r="BK227" s="191">
        <f>ROUND(I227*H227,2)</f>
        <v>0</v>
      </c>
      <c r="BL227" s="18" t="s">
        <v>183</v>
      </c>
      <c r="BM227" s="190" t="s">
        <v>1298</v>
      </c>
    </row>
    <row r="228" spans="1:65" s="2" customFormat="1">
      <c r="A228" s="35"/>
      <c r="B228" s="36"/>
      <c r="C228" s="37"/>
      <c r="D228" s="192" t="s">
        <v>170</v>
      </c>
      <c r="E228" s="37"/>
      <c r="F228" s="193" t="s">
        <v>478</v>
      </c>
      <c r="G228" s="37"/>
      <c r="H228" s="37"/>
      <c r="I228" s="194"/>
      <c r="J228" s="37"/>
      <c r="K228" s="37"/>
      <c r="L228" s="40"/>
      <c r="M228" s="195"/>
      <c r="N228" s="196"/>
      <c r="O228" s="65"/>
      <c r="P228" s="65"/>
      <c r="Q228" s="65"/>
      <c r="R228" s="65"/>
      <c r="S228" s="65"/>
      <c r="T228" s="66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T228" s="18" t="s">
        <v>170</v>
      </c>
      <c r="AU228" s="18" t="s">
        <v>85</v>
      </c>
    </row>
    <row r="229" spans="1:65" s="13" customFormat="1">
      <c r="B229" s="199"/>
      <c r="C229" s="200"/>
      <c r="D229" s="197" t="s">
        <v>212</v>
      </c>
      <c r="E229" s="201" t="s">
        <v>19</v>
      </c>
      <c r="F229" s="202" t="s">
        <v>1299</v>
      </c>
      <c r="G229" s="200"/>
      <c r="H229" s="203">
        <v>598.56500000000005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212</v>
      </c>
      <c r="AU229" s="209" t="s">
        <v>85</v>
      </c>
      <c r="AV229" s="13" t="s">
        <v>85</v>
      </c>
      <c r="AW229" s="13" t="s">
        <v>36</v>
      </c>
      <c r="AX229" s="13" t="s">
        <v>83</v>
      </c>
      <c r="AY229" s="209" t="s">
        <v>160</v>
      </c>
    </row>
    <row r="230" spans="1:65" s="2" customFormat="1" ht="24.2" customHeight="1">
      <c r="A230" s="35"/>
      <c r="B230" s="36"/>
      <c r="C230" s="179" t="s">
        <v>509</v>
      </c>
      <c r="D230" s="179" t="s">
        <v>163</v>
      </c>
      <c r="E230" s="180" t="s">
        <v>481</v>
      </c>
      <c r="F230" s="181" t="s">
        <v>482</v>
      </c>
      <c r="G230" s="182" t="s">
        <v>483</v>
      </c>
      <c r="H230" s="183">
        <v>1197.1300000000001</v>
      </c>
      <c r="I230" s="184"/>
      <c r="J230" s="185">
        <f>ROUND(I230*H230,2)</f>
        <v>0</v>
      </c>
      <c r="K230" s="181" t="s">
        <v>167</v>
      </c>
      <c r="L230" s="40"/>
      <c r="M230" s="186" t="s">
        <v>19</v>
      </c>
      <c r="N230" s="187" t="s">
        <v>46</v>
      </c>
      <c r="O230" s="65"/>
      <c r="P230" s="188">
        <f>O230*H230</f>
        <v>0</v>
      </c>
      <c r="Q230" s="188">
        <v>0</v>
      </c>
      <c r="R230" s="188">
        <f>Q230*H230</f>
        <v>0</v>
      </c>
      <c r="S230" s="188">
        <v>0</v>
      </c>
      <c r="T230" s="189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190" t="s">
        <v>183</v>
      </c>
      <c r="AT230" s="190" t="s">
        <v>163</v>
      </c>
      <c r="AU230" s="190" t="s">
        <v>85</v>
      </c>
      <c r="AY230" s="18" t="s">
        <v>160</v>
      </c>
      <c r="BE230" s="191">
        <f>IF(N230="základní",J230,0)</f>
        <v>0</v>
      </c>
      <c r="BF230" s="191">
        <f>IF(N230="snížená",J230,0)</f>
        <v>0</v>
      </c>
      <c r="BG230" s="191">
        <f>IF(N230="zákl. přenesená",J230,0)</f>
        <v>0</v>
      </c>
      <c r="BH230" s="191">
        <f>IF(N230="sníž. přenesená",J230,0)</f>
        <v>0</v>
      </c>
      <c r="BI230" s="191">
        <f>IF(N230="nulová",J230,0)</f>
        <v>0</v>
      </c>
      <c r="BJ230" s="18" t="s">
        <v>83</v>
      </c>
      <c r="BK230" s="191">
        <f>ROUND(I230*H230,2)</f>
        <v>0</v>
      </c>
      <c r="BL230" s="18" t="s">
        <v>183</v>
      </c>
      <c r="BM230" s="190" t="s">
        <v>1300</v>
      </c>
    </row>
    <row r="231" spans="1:65" s="2" customFormat="1">
      <c r="A231" s="35"/>
      <c r="B231" s="36"/>
      <c r="C231" s="37"/>
      <c r="D231" s="192" t="s">
        <v>170</v>
      </c>
      <c r="E231" s="37"/>
      <c r="F231" s="193" t="s">
        <v>485</v>
      </c>
      <c r="G231" s="37"/>
      <c r="H231" s="37"/>
      <c r="I231" s="194"/>
      <c r="J231" s="37"/>
      <c r="K231" s="37"/>
      <c r="L231" s="40"/>
      <c r="M231" s="195"/>
      <c r="N231" s="196"/>
      <c r="O231" s="65"/>
      <c r="P231" s="65"/>
      <c r="Q231" s="65"/>
      <c r="R231" s="65"/>
      <c r="S231" s="65"/>
      <c r="T231" s="66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8" t="s">
        <v>170</v>
      </c>
      <c r="AU231" s="18" t="s">
        <v>85</v>
      </c>
    </row>
    <row r="232" spans="1:65" s="13" customFormat="1">
      <c r="B232" s="199"/>
      <c r="C232" s="200"/>
      <c r="D232" s="197" t="s">
        <v>212</v>
      </c>
      <c r="E232" s="200"/>
      <c r="F232" s="202" t="s">
        <v>1301</v>
      </c>
      <c r="G232" s="200"/>
      <c r="H232" s="203">
        <v>1197.1300000000001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212</v>
      </c>
      <c r="AU232" s="209" t="s">
        <v>85</v>
      </c>
      <c r="AV232" s="13" t="s">
        <v>85</v>
      </c>
      <c r="AW232" s="13" t="s">
        <v>4</v>
      </c>
      <c r="AX232" s="13" t="s">
        <v>83</v>
      </c>
      <c r="AY232" s="209" t="s">
        <v>160</v>
      </c>
    </row>
    <row r="233" spans="1:65" s="2" customFormat="1" ht="24.2" customHeight="1">
      <c r="A233" s="35"/>
      <c r="B233" s="36"/>
      <c r="C233" s="179" t="s">
        <v>514</v>
      </c>
      <c r="D233" s="179" t="s">
        <v>163</v>
      </c>
      <c r="E233" s="180" t="s">
        <v>488</v>
      </c>
      <c r="F233" s="181" t="s">
        <v>489</v>
      </c>
      <c r="G233" s="182" t="s">
        <v>339</v>
      </c>
      <c r="H233" s="183">
        <v>750.71799999999996</v>
      </c>
      <c r="I233" s="184"/>
      <c r="J233" s="185">
        <f>ROUND(I233*H233,2)</f>
        <v>0</v>
      </c>
      <c r="K233" s="181" t="s">
        <v>167</v>
      </c>
      <c r="L233" s="40"/>
      <c r="M233" s="186" t="s">
        <v>19</v>
      </c>
      <c r="N233" s="187" t="s">
        <v>46</v>
      </c>
      <c r="O233" s="65"/>
      <c r="P233" s="188">
        <f>O233*H233</f>
        <v>0</v>
      </c>
      <c r="Q233" s="188">
        <v>0</v>
      </c>
      <c r="R233" s="188">
        <f>Q233*H233</f>
        <v>0</v>
      </c>
      <c r="S233" s="188">
        <v>0</v>
      </c>
      <c r="T233" s="189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190" t="s">
        <v>183</v>
      </c>
      <c r="AT233" s="190" t="s">
        <v>163</v>
      </c>
      <c r="AU233" s="190" t="s">
        <v>85</v>
      </c>
      <c r="AY233" s="18" t="s">
        <v>160</v>
      </c>
      <c r="BE233" s="191">
        <f>IF(N233="základní",J233,0)</f>
        <v>0</v>
      </c>
      <c r="BF233" s="191">
        <f>IF(N233="snížená",J233,0)</f>
        <v>0</v>
      </c>
      <c r="BG233" s="191">
        <f>IF(N233="zákl. přenesená",J233,0)</f>
        <v>0</v>
      </c>
      <c r="BH233" s="191">
        <f>IF(N233="sníž. přenesená",J233,0)</f>
        <v>0</v>
      </c>
      <c r="BI233" s="191">
        <f>IF(N233="nulová",J233,0)</f>
        <v>0</v>
      </c>
      <c r="BJ233" s="18" t="s">
        <v>83</v>
      </c>
      <c r="BK233" s="191">
        <f>ROUND(I233*H233,2)</f>
        <v>0</v>
      </c>
      <c r="BL233" s="18" t="s">
        <v>183</v>
      </c>
      <c r="BM233" s="190" t="s">
        <v>1302</v>
      </c>
    </row>
    <row r="234" spans="1:65" s="2" customFormat="1">
      <c r="A234" s="35"/>
      <c r="B234" s="36"/>
      <c r="C234" s="37"/>
      <c r="D234" s="192" t="s">
        <v>170</v>
      </c>
      <c r="E234" s="37"/>
      <c r="F234" s="193" t="s">
        <v>491</v>
      </c>
      <c r="G234" s="37"/>
      <c r="H234" s="37"/>
      <c r="I234" s="194"/>
      <c r="J234" s="37"/>
      <c r="K234" s="37"/>
      <c r="L234" s="40"/>
      <c r="M234" s="195"/>
      <c r="N234" s="196"/>
      <c r="O234" s="65"/>
      <c r="P234" s="65"/>
      <c r="Q234" s="65"/>
      <c r="R234" s="65"/>
      <c r="S234" s="65"/>
      <c r="T234" s="66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8" t="s">
        <v>170</v>
      </c>
      <c r="AU234" s="18" t="s">
        <v>85</v>
      </c>
    </row>
    <row r="235" spans="1:65" s="13" customFormat="1">
      <c r="B235" s="199"/>
      <c r="C235" s="200"/>
      <c r="D235" s="197" t="s">
        <v>212</v>
      </c>
      <c r="E235" s="201" t="s">
        <v>19</v>
      </c>
      <c r="F235" s="202" t="s">
        <v>1303</v>
      </c>
      <c r="G235" s="200"/>
      <c r="H235" s="203">
        <v>148.92500000000001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212</v>
      </c>
      <c r="AU235" s="209" t="s">
        <v>85</v>
      </c>
      <c r="AV235" s="13" t="s">
        <v>85</v>
      </c>
      <c r="AW235" s="13" t="s">
        <v>36</v>
      </c>
      <c r="AX235" s="13" t="s">
        <v>75</v>
      </c>
      <c r="AY235" s="209" t="s">
        <v>160</v>
      </c>
    </row>
    <row r="236" spans="1:65" s="13" customFormat="1">
      <c r="B236" s="199"/>
      <c r="C236" s="200"/>
      <c r="D236" s="197" t="s">
        <v>212</v>
      </c>
      <c r="E236" s="201" t="s">
        <v>19</v>
      </c>
      <c r="F236" s="202" t="s">
        <v>1304</v>
      </c>
      <c r="G236" s="200"/>
      <c r="H236" s="203">
        <v>601.79300000000001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212</v>
      </c>
      <c r="AU236" s="209" t="s">
        <v>85</v>
      </c>
      <c r="AV236" s="13" t="s">
        <v>85</v>
      </c>
      <c r="AW236" s="13" t="s">
        <v>36</v>
      </c>
      <c r="AX236" s="13" t="s">
        <v>75</v>
      </c>
      <c r="AY236" s="209" t="s">
        <v>160</v>
      </c>
    </row>
    <row r="237" spans="1:65" s="14" customFormat="1">
      <c r="B237" s="214"/>
      <c r="C237" s="215"/>
      <c r="D237" s="197" t="s">
        <v>212</v>
      </c>
      <c r="E237" s="216" t="s">
        <v>19</v>
      </c>
      <c r="F237" s="217" t="s">
        <v>282</v>
      </c>
      <c r="G237" s="215"/>
      <c r="H237" s="218">
        <v>750.71799999999996</v>
      </c>
      <c r="I237" s="219"/>
      <c r="J237" s="215"/>
      <c r="K237" s="215"/>
      <c r="L237" s="220"/>
      <c r="M237" s="221"/>
      <c r="N237" s="222"/>
      <c r="O237" s="222"/>
      <c r="P237" s="222"/>
      <c r="Q237" s="222"/>
      <c r="R237" s="222"/>
      <c r="S237" s="222"/>
      <c r="T237" s="223"/>
      <c r="AT237" s="224" t="s">
        <v>212</v>
      </c>
      <c r="AU237" s="224" t="s">
        <v>85</v>
      </c>
      <c r="AV237" s="14" t="s">
        <v>183</v>
      </c>
      <c r="AW237" s="14" t="s">
        <v>36</v>
      </c>
      <c r="AX237" s="14" t="s">
        <v>83</v>
      </c>
      <c r="AY237" s="224" t="s">
        <v>160</v>
      </c>
    </row>
    <row r="238" spans="1:65" s="2" customFormat="1" ht="16.5" customHeight="1">
      <c r="A238" s="35"/>
      <c r="B238" s="36"/>
      <c r="C238" s="225" t="s">
        <v>519</v>
      </c>
      <c r="D238" s="225" t="s">
        <v>495</v>
      </c>
      <c r="E238" s="226" t="s">
        <v>496</v>
      </c>
      <c r="F238" s="227" t="s">
        <v>497</v>
      </c>
      <c r="G238" s="228" t="s">
        <v>483</v>
      </c>
      <c r="H238" s="229">
        <v>297.85000000000002</v>
      </c>
      <c r="I238" s="230"/>
      <c r="J238" s="231">
        <f>ROUND(I238*H238,2)</f>
        <v>0</v>
      </c>
      <c r="K238" s="227" t="s">
        <v>167</v>
      </c>
      <c r="L238" s="232"/>
      <c r="M238" s="233" t="s">
        <v>19</v>
      </c>
      <c r="N238" s="234" t="s">
        <v>46</v>
      </c>
      <c r="O238" s="65"/>
      <c r="P238" s="188">
        <f>O238*H238</f>
        <v>0</v>
      </c>
      <c r="Q238" s="188">
        <v>0</v>
      </c>
      <c r="R238" s="188">
        <f>Q238*H238</f>
        <v>0</v>
      </c>
      <c r="S238" s="188">
        <v>0</v>
      </c>
      <c r="T238" s="189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190" t="s">
        <v>206</v>
      </c>
      <c r="AT238" s="190" t="s">
        <v>495</v>
      </c>
      <c r="AU238" s="190" t="s">
        <v>85</v>
      </c>
      <c r="AY238" s="18" t="s">
        <v>160</v>
      </c>
      <c r="BE238" s="191">
        <f>IF(N238="základní",J238,0)</f>
        <v>0</v>
      </c>
      <c r="BF238" s="191">
        <f>IF(N238="snížená",J238,0)</f>
        <v>0</v>
      </c>
      <c r="BG238" s="191">
        <f>IF(N238="zákl. přenesená",J238,0)</f>
        <v>0</v>
      </c>
      <c r="BH238" s="191">
        <f>IF(N238="sníž. přenesená",J238,0)</f>
        <v>0</v>
      </c>
      <c r="BI238" s="191">
        <f>IF(N238="nulová",J238,0)</f>
        <v>0</v>
      </c>
      <c r="BJ238" s="18" t="s">
        <v>83</v>
      </c>
      <c r="BK238" s="191">
        <f>ROUND(I238*H238,2)</f>
        <v>0</v>
      </c>
      <c r="BL238" s="18" t="s">
        <v>183</v>
      </c>
      <c r="BM238" s="190" t="s">
        <v>1305</v>
      </c>
    </row>
    <row r="239" spans="1:65" s="2" customFormat="1" ht="39">
      <c r="A239" s="35"/>
      <c r="B239" s="36"/>
      <c r="C239" s="37"/>
      <c r="D239" s="197" t="s">
        <v>172</v>
      </c>
      <c r="E239" s="37"/>
      <c r="F239" s="198" t="s">
        <v>499</v>
      </c>
      <c r="G239" s="37"/>
      <c r="H239" s="37"/>
      <c r="I239" s="194"/>
      <c r="J239" s="37"/>
      <c r="K239" s="37"/>
      <c r="L239" s="40"/>
      <c r="M239" s="195"/>
      <c r="N239" s="196"/>
      <c r="O239" s="65"/>
      <c r="P239" s="65"/>
      <c r="Q239" s="65"/>
      <c r="R239" s="65"/>
      <c r="S239" s="65"/>
      <c r="T239" s="66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8" t="s">
        <v>172</v>
      </c>
      <c r="AU239" s="18" t="s">
        <v>85</v>
      </c>
    </row>
    <row r="240" spans="1:65" s="13" customFormat="1">
      <c r="B240" s="199"/>
      <c r="C240" s="200"/>
      <c r="D240" s="197" t="s">
        <v>212</v>
      </c>
      <c r="E240" s="201" t="s">
        <v>19</v>
      </c>
      <c r="F240" s="202" t="s">
        <v>1306</v>
      </c>
      <c r="G240" s="200"/>
      <c r="H240" s="203">
        <v>148.92500000000001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212</v>
      </c>
      <c r="AU240" s="209" t="s">
        <v>85</v>
      </c>
      <c r="AV240" s="13" t="s">
        <v>85</v>
      </c>
      <c r="AW240" s="13" t="s">
        <v>36</v>
      </c>
      <c r="AX240" s="13" t="s">
        <v>83</v>
      </c>
      <c r="AY240" s="209" t="s">
        <v>160</v>
      </c>
    </row>
    <row r="241" spans="1:65" s="13" customFormat="1">
      <c r="B241" s="199"/>
      <c r="C241" s="200"/>
      <c r="D241" s="197" t="s">
        <v>212</v>
      </c>
      <c r="E241" s="200"/>
      <c r="F241" s="202" t="s">
        <v>1307</v>
      </c>
      <c r="G241" s="200"/>
      <c r="H241" s="203">
        <v>297.85000000000002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212</v>
      </c>
      <c r="AU241" s="209" t="s">
        <v>85</v>
      </c>
      <c r="AV241" s="13" t="s">
        <v>85</v>
      </c>
      <c r="AW241" s="13" t="s">
        <v>4</v>
      </c>
      <c r="AX241" s="13" t="s">
        <v>83</v>
      </c>
      <c r="AY241" s="209" t="s">
        <v>160</v>
      </c>
    </row>
    <row r="242" spans="1:65" s="2" customFormat="1" ht="37.9" customHeight="1">
      <c r="A242" s="35"/>
      <c r="B242" s="36"/>
      <c r="C242" s="179" t="s">
        <v>524</v>
      </c>
      <c r="D242" s="179" t="s">
        <v>163</v>
      </c>
      <c r="E242" s="180" t="s">
        <v>503</v>
      </c>
      <c r="F242" s="181" t="s">
        <v>504</v>
      </c>
      <c r="G242" s="182" t="s">
        <v>339</v>
      </c>
      <c r="H242" s="183">
        <v>308.87700000000001</v>
      </c>
      <c r="I242" s="184"/>
      <c r="J242" s="185">
        <f>ROUND(I242*H242,2)</f>
        <v>0</v>
      </c>
      <c r="K242" s="181" t="s">
        <v>167</v>
      </c>
      <c r="L242" s="40"/>
      <c r="M242" s="186" t="s">
        <v>19</v>
      </c>
      <c r="N242" s="187" t="s">
        <v>46</v>
      </c>
      <c r="O242" s="65"/>
      <c r="P242" s="188">
        <f>O242*H242</f>
        <v>0</v>
      </c>
      <c r="Q242" s="188">
        <v>0</v>
      </c>
      <c r="R242" s="188">
        <f>Q242*H242</f>
        <v>0</v>
      </c>
      <c r="S242" s="188">
        <v>0</v>
      </c>
      <c r="T242" s="189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190" t="s">
        <v>183</v>
      </c>
      <c r="AT242" s="190" t="s">
        <v>163</v>
      </c>
      <c r="AU242" s="190" t="s">
        <v>85</v>
      </c>
      <c r="AY242" s="18" t="s">
        <v>160</v>
      </c>
      <c r="BE242" s="191">
        <f>IF(N242="základní",J242,0)</f>
        <v>0</v>
      </c>
      <c r="BF242" s="191">
        <f>IF(N242="snížená",J242,0)</f>
        <v>0</v>
      </c>
      <c r="BG242" s="191">
        <f>IF(N242="zákl. přenesená",J242,0)</f>
        <v>0</v>
      </c>
      <c r="BH242" s="191">
        <f>IF(N242="sníž. přenesená",J242,0)</f>
        <v>0</v>
      </c>
      <c r="BI242" s="191">
        <f>IF(N242="nulová",J242,0)</f>
        <v>0</v>
      </c>
      <c r="BJ242" s="18" t="s">
        <v>83</v>
      </c>
      <c r="BK242" s="191">
        <f>ROUND(I242*H242,2)</f>
        <v>0</v>
      </c>
      <c r="BL242" s="18" t="s">
        <v>183</v>
      </c>
      <c r="BM242" s="190" t="s">
        <v>1308</v>
      </c>
    </row>
    <row r="243" spans="1:65" s="2" customFormat="1">
      <c r="A243" s="35"/>
      <c r="B243" s="36"/>
      <c r="C243" s="37"/>
      <c r="D243" s="192" t="s">
        <v>170</v>
      </c>
      <c r="E243" s="37"/>
      <c r="F243" s="193" t="s">
        <v>506</v>
      </c>
      <c r="G243" s="37"/>
      <c r="H243" s="37"/>
      <c r="I243" s="194"/>
      <c r="J243" s="37"/>
      <c r="K243" s="37"/>
      <c r="L243" s="40"/>
      <c r="M243" s="195"/>
      <c r="N243" s="196"/>
      <c r="O243" s="65"/>
      <c r="P243" s="65"/>
      <c r="Q243" s="65"/>
      <c r="R243" s="65"/>
      <c r="S243" s="65"/>
      <c r="T243" s="66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8" t="s">
        <v>170</v>
      </c>
      <c r="AU243" s="18" t="s">
        <v>85</v>
      </c>
    </row>
    <row r="244" spans="1:65" s="13" customFormat="1" ht="22.5">
      <c r="B244" s="199"/>
      <c r="C244" s="200"/>
      <c r="D244" s="197" t="s">
        <v>212</v>
      </c>
      <c r="E244" s="201" t="s">
        <v>19</v>
      </c>
      <c r="F244" s="202" t="s">
        <v>1309</v>
      </c>
      <c r="G244" s="200"/>
      <c r="H244" s="203">
        <v>308.87700000000001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212</v>
      </c>
      <c r="AU244" s="209" t="s">
        <v>85</v>
      </c>
      <c r="AV244" s="13" t="s">
        <v>85</v>
      </c>
      <c r="AW244" s="13" t="s">
        <v>36</v>
      </c>
      <c r="AX244" s="13" t="s">
        <v>83</v>
      </c>
      <c r="AY244" s="209" t="s">
        <v>160</v>
      </c>
    </row>
    <row r="245" spans="1:65" s="2" customFormat="1" ht="16.5" customHeight="1">
      <c r="A245" s="35"/>
      <c r="B245" s="36"/>
      <c r="C245" s="225" t="s">
        <v>530</v>
      </c>
      <c r="D245" s="225" t="s">
        <v>495</v>
      </c>
      <c r="E245" s="226" t="s">
        <v>510</v>
      </c>
      <c r="F245" s="227" t="s">
        <v>511</v>
      </c>
      <c r="G245" s="228" t="s">
        <v>483</v>
      </c>
      <c r="H245" s="229">
        <v>617.75400000000002</v>
      </c>
      <c r="I245" s="230"/>
      <c r="J245" s="231">
        <f>ROUND(I245*H245,2)</f>
        <v>0</v>
      </c>
      <c r="K245" s="227" t="s">
        <v>167</v>
      </c>
      <c r="L245" s="232"/>
      <c r="M245" s="233" t="s">
        <v>19</v>
      </c>
      <c r="N245" s="234" t="s">
        <v>46</v>
      </c>
      <c r="O245" s="65"/>
      <c r="P245" s="188">
        <f>O245*H245</f>
        <v>0</v>
      </c>
      <c r="Q245" s="188">
        <v>1</v>
      </c>
      <c r="R245" s="188">
        <f>Q245*H245</f>
        <v>617.75400000000002</v>
      </c>
      <c r="S245" s="188">
        <v>0</v>
      </c>
      <c r="T245" s="189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190" t="s">
        <v>206</v>
      </c>
      <c r="AT245" s="190" t="s">
        <v>495</v>
      </c>
      <c r="AU245" s="190" t="s">
        <v>85</v>
      </c>
      <c r="AY245" s="18" t="s">
        <v>160</v>
      </c>
      <c r="BE245" s="191">
        <f>IF(N245="základní",J245,0)</f>
        <v>0</v>
      </c>
      <c r="BF245" s="191">
        <f>IF(N245="snížená",J245,0)</f>
        <v>0</v>
      </c>
      <c r="BG245" s="191">
        <f>IF(N245="zákl. přenesená",J245,0)</f>
        <v>0</v>
      </c>
      <c r="BH245" s="191">
        <f>IF(N245="sníž. přenesená",J245,0)</f>
        <v>0</v>
      </c>
      <c r="BI245" s="191">
        <f>IF(N245="nulová",J245,0)</f>
        <v>0</v>
      </c>
      <c r="BJ245" s="18" t="s">
        <v>83</v>
      </c>
      <c r="BK245" s="191">
        <f>ROUND(I245*H245,2)</f>
        <v>0</v>
      </c>
      <c r="BL245" s="18" t="s">
        <v>183</v>
      </c>
      <c r="BM245" s="190" t="s">
        <v>1310</v>
      </c>
    </row>
    <row r="246" spans="1:65" s="13" customFormat="1">
      <c r="B246" s="199"/>
      <c r="C246" s="200"/>
      <c r="D246" s="197" t="s">
        <v>212</v>
      </c>
      <c r="E246" s="200"/>
      <c r="F246" s="202" t="s">
        <v>1311</v>
      </c>
      <c r="G246" s="200"/>
      <c r="H246" s="203">
        <v>617.75400000000002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212</v>
      </c>
      <c r="AU246" s="209" t="s">
        <v>85</v>
      </c>
      <c r="AV246" s="13" t="s">
        <v>85</v>
      </c>
      <c r="AW246" s="13" t="s">
        <v>4</v>
      </c>
      <c r="AX246" s="13" t="s">
        <v>83</v>
      </c>
      <c r="AY246" s="209" t="s">
        <v>160</v>
      </c>
    </row>
    <row r="247" spans="1:65" s="2" customFormat="1" ht="24.2" customHeight="1">
      <c r="A247" s="35"/>
      <c r="B247" s="36"/>
      <c r="C247" s="179" t="s">
        <v>535</v>
      </c>
      <c r="D247" s="179" t="s">
        <v>163</v>
      </c>
      <c r="E247" s="180" t="s">
        <v>515</v>
      </c>
      <c r="F247" s="181" t="s">
        <v>516</v>
      </c>
      <c r="G247" s="182" t="s">
        <v>258</v>
      </c>
      <c r="H247" s="183">
        <v>488</v>
      </c>
      <c r="I247" s="184"/>
      <c r="J247" s="185">
        <f>ROUND(I247*H247,2)</f>
        <v>0</v>
      </c>
      <c r="K247" s="181" t="s">
        <v>167</v>
      </c>
      <c r="L247" s="40"/>
      <c r="M247" s="186" t="s">
        <v>19</v>
      </c>
      <c r="N247" s="187" t="s">
        <v>46</v>
      </c>
      <c r="O247" s="65"/>
      <c r="P247" s="188">
        <f>O247*H247</f>
        <v>0</v>
      </c>
      <c r="Q247" s="188">
        <v>0</v>
      </c>
      <c r="R247" s="188">
        <f>Q247*H247</f>
        <v>0</v>
      </c>
      <c r="S247" s="188">
        <v>0</v>
      </c>
      <c r="T247" s="189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190" t="s">
        <v>183</v>
      </c>
      <c r="AT247" s="190" t="s">
        <v>163</v>
      </c>
      <c r="AU247" s="190" t="s">
        <v>85</v>
      </c>
      <c r="AY247" s="18" t="s">
        <v>160</v>
      </c>
      <c r="BE247" s="191">
        <f>IF(N247="základní",J247,0)</f>
        <v>0</v>
      </c>
      <c r="BF247" s="191">
        <f>IF(N247="snížená",J247,0)</f>
        <v>0</v>
      </c>
      <c r="BG247" s="191">
        <f>IF(N247="zákl. přenesená",J247,0)</f>
        <v>0</v>
      </c>
      <c r="BH247" s="191">
        <f>IF(N247="sníž. přenesená",J247,0)</f>
        <v>0</v>
      </c>
      <c r="BI247" s="191">
        <f>IF(N247="nulová",J247,0)</f>
        <v>0</v>
      </c>
      <c r="BJ247" s="18" t="s">
        <v>83</v>
      </c>
      <c r="BK247" s="191">
        <f>ROUND(I247*H247,2)</f>
        <v>0</v>
      </c>
      <c r="BL247" s="18" t="s">
        <v>183</v>
      </c>
      <c r="BM247" s="190" t="s">
        <v>1312</v>
      </c>
    </row>
    <row r="248" spans="1:65" s="2" customFormat="1">
      <c r="A248" s="35"/>
      <c r="B248" s="36"/>
      <c r="C248" s="37"/>
      <c r="D248" s="192" t="s">
        <v>170</v>
      </c>
      <c r="E248" s="37"/>
      <c r="F248" s="193" t="s">
        <v>518</v>
      </c>
      <c r="G248" s="37"/>
      <c r="H248" s="37"/>
      <c r="I248" s="194"/>
      <c r="J248" s="37"/>
      <c r="K248" s="37"/>
      <c r="L248" s="40"/>
      <c r="M248" s="195"/>
      <c r="N248" s="196"/>
      <c r="O248" s="65"/>
      <c r="P248" s="65"/>
      <c r="Q248" s="65"/>
      <c r="R248" s="65"/>
      <c r="S248" s="65"/>
      <c r="T248" s="66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T248" s="18" t="s">
        <v>170</v>
      </c>
      <c r="AU248" s="18" t="s">
        <v>85</v>
      </c>
    </row>
    <row r="249" spans="1:65" s="2" customFormat="1" ht="24.2" customHeight="1">
      <c r="A249" s="35"/>
      <c r="B249" s="36"/>
      <c r="C249" s="179" t="s">
        <v>541</v>
      </c>
      <c r="D249" s="179" t="s">
        <v>163</v>
      </c>
      <c r="E249" s="180" t="s">
        <v>520</v>
      </c>
      <c r="F249" s="181" t="s">
        <v>521</v>
      </c>
      <c r="G249" s="182" t="s">
        <v>258</v>
      </c>
      <c r="H249" s="183">
        <v>488</v>
      </c>
      <c r="I249" s="184"/>
      <c r="J249" s="185">
        <f>ROUND(I249*H249,2)</f>
        <v>0</v>
      </c>
      <c r="K249" s="181" t="s">
        <v>167</v>
      </c>
      <c r="L249" s="40"/>
      <c r="M249" s="186" t="s">
        <v>19</v>
      </c>
      <c r="N249" s="187" t="s">
        <v>46</v>
      </c>
      <c r="O249" s="65"/>
      <c r="P249" s="188">
        <f>O249*H249</f>
        <v>0</v>
      </c>
      <c r="Q249" s="188">
        <v>0</v>
      </c>
      <c r="R249" s="188">
        <f>Q249*H249</f>
        <v>0</v>
      </c>
      <c r="S249" s="188">
        <v>0</v>
      </c>
      <c r="T249" s="189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190" t="s">
        <v>183</v>
      </c>
      <c r="AT249" s="190" t="s">
        <v>163</v>
      </c>
      <c r="AU249" s="190" t="s">
        <v>85</v>
      </c>
      <c r="AY249" s="18" t="s">
        <v>160</v>
      </c>
      <c r="BE249" s="191">
        <f>IF(N249="základní",J249,0)</f>
        <v>0</v>
      </c>
      <c r="BF249" s="191">
        <f>IF(N249="snížená",J249,0)</f>
        <v>0</v>
      </c>
      <c r="BG249" s="191">
        <f>IF(N249="zákl. přenesená",J249,0)</f>
        <v>0</v>
      </c>
      <c r="BH249" s="191">
        <f>IF(N249="sníž. přenesená",J249,0)</f>
        <v>0</v>
      </c>
      <c r="BI249" s="191">
        <f>IF(N249="nulová",J249,0)</f>
        <v>0</v>
      </c>
      <c r="BJ249" s="18" t="s">
        <v>83</v>
      </c>
      <c r="BK249" s="191">
        <f>ROUND(I249*H249,2)</f>
        <v>0</v>
      </c>
      <c r="BL249" s="18" t="s">
        <v>183</v>
      </c>
      <c r="BM249" s="190" t="s">
        <v>1313</v>
      </c>
    </row>
    <row r="250" spans="1:65" s="2" customFormat="1">
      <c r="A250" s="35"/>
      <c r="B250" s="36"/>
      <c r="C250" s="37"/>
      <c r="D250" s="192" t="s">
        <v>170</v>
      </c>
      <c r="E250" s="37"/>
      <c r="F250" s="193" t="s">
        <v>523</v>
      </c>
      <c r="G250" s="37"/>
      <c r="H250" s="37"/>
      <c r="I250" s="194"/>
      <c r="J250" s="37"/>
      <c r="K250" s="37"/>
      <c r="L250" s="40"/>
      <c r="M250" s="195"/>
      <c r="N250" s="196"/>
      <c r="O250" s="65"/>
      <c r="P250" s="65"/>
      <c r="Q250" s="65"/>
      <c r="R250" s="65"/>
      <c r="S250" s="65"/>
      <c r="T250" s="66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T250" s="18" t="s">
        <v>170</v>
      </c>
      <c r="AU250" s="18" t="s">
        <v>85</v>
      </c>
    </row>
    <row r="251" spans="1:65" s="2" customFormat="1" ht="16.5" customHeight="1">
      <c r="A251" s="35"/>
      <c r="B251" s="36"/>
      <c r="C251" s="225" t="s">
        <v>549</v>
      </c>
      <c r="D251" s="225" t="s">
        <v>495</v>
      </c>
      <c r="E251" s="226" t="s">
        <v>525</v>
      </c>
      <c r="F251" s="227" t="s">
        <v>526</v>
      </c>
      <c r="G251" s="228" t="s">
        <v>527</v>
      </c>
      <c r="H251" s="229">
        <v>9.76</v>
      </c>
      <c r="I251" s="230"/>
      <c r="J251" s="231">
        <f>ROUND(I251*H251,2)</f>
        <v>0</v>
      </c>
      <c r="K251" s="227" t="s">
        <v>167</v>
      </c>
      <c r="L251" s="232"/>
      <c r="M251" s="233" t="s">
        <v>19</v>
      </c>
      <c r="N251" s="234" t="s">
        <v>46</v>
      </c>
      <c r="O251" s="65"/>
      <c r="P251" s="188">
        <f>O251*H251</f>
        <v>0</v>
      </c>
      <c r="Q251" s="188">
        <v>1E-3</v>
      </c>
      <c r="R251" s="188">
        <f>Q251*H251</f>
        <v>9.7599999999999996E-3</v>
      </c>
      <c r="S251" s="188">
        <v>0</v>
      </c>
      <c r="T251" s="189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190" t="s">
        <v>206</v>
      </c>
      <c r="AT251" s="190" t="s">
        <v>495</v>
      </c>
      <c r="AU251" s="190" t="s">
        <v>85</v>
      </c>
      <c r="AY251" s="18" t="s">
        <v>160</v>
      </c>
      <c r="BE251" s="191">
        <f>IF(N251="základní",J251,0)</f>
        <v>0</v>
      </c>
      <c r="BF251" s="191">
        <f>IF(N251="snížená",J251,0)</f>
        <v>0</v>
      </c>
      <c r="BG251" s="191">
        <f>IF(N251="zákl. přenesená",J251,0)</f>
        <v>0</v>
      </c>
      <c r="BH251" s="191">
        <f>IF(N251="sníž. přenesená",J251,0)</f>
        <v>0</v>
      </c>
      <c r="BI251" s="191">
        <f>IF(N251="nulová",J251,0)</f>
        <v>0</v>
      </c>
      <c r="BJ251" s="18" t="s">
        <v>83</v>
      </c>
      <c r="BK251" s="191">
        <f>ROUND(I251*H251,2)</f>
        <v>0</v>
      </c>
      <c r="BL251" s="18" t="s">
        <v>183</v>
      </c>
      <c r="BM251" s="190" t="s">
        <v>1314</v>
      </c>
    </row>
    <row r="252" spans="1:65" s="13" customFormat="1">
      <c r="B252" s="199"/>
      <c r="C252" s="200"/>
      <c r="D252" s="197" t="s">
        <v>212</v>
      </c>
      <c r="E252" s="200"/>
      <c r="F252" s="202" t="s">
        <v>1315</v>
      </c>
      <c r="G252" s="200"/>
      <c r="H252" s="203">
        <v>9.76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212</v>
      </c>
      <c r="AU252" s="209" t="s">
        <v>85</v>
      </c>
      <c r="AV252" s="13" t="s">
        <v>85</v>
      </c>
      <c r="AW252" s="13" t="s">
        <v>4</v>
      </c>
      <c r="AX252" s="13" t="s">
        <v>83</v>
      </c>
      <c r="AY252" s="209" t="s">
        <v>160</v>
      </c>
    </row>
    <row r="253" spans="1:65" s="2" customFormat="1" ht="24.2" customHeight="1">
      <c r="A253" s="35"/>
      <c r="B253" s="36"/>
      <c r="C253" s="179" t="s">
        <v>555</v>
      </c>
      <c r="D253" s="179" t="s">
        <v>163</v>
      </c>
      <c r="E253" s="180" t="s">
        <v>531</v>
      </c>
      <c r="F253" s="181" t="s">
        <v>532</v>
      </c>
      <c r="G253" s="182" t="s">
        <v>166</v>
      </c>
      <c r="H253" s="183">
        <v>8</v>
      </c>
      <c r="I253" s="184"/>
      <c r="J253" s="185">
        <f>ROUND(I253*H253,2)</f>
        <v>0</v>
      </c>
      <c r="K253" s="181" t="s">
        <v>167</v>
      </c>
      <c r="L253" s="40"/>
      <c r="M253" s="186" t="s">
        <v>19</v>
      </c>
      <c r="N253" s="187" t="s">
        <v>46</v>
      </c>
      <c r="O253" s="65"/>
      <c r="P253" s="188">
        <f>O253*H253</f>
        <v>0</v>
      </c>
      <c r="Q253" s="188">
        <v>1.281E-2</v>
      </c>
      <c r="R253" s="188">
        <f>Q253*H253</f>
        <v>0.10248</v>
      </c>
      <c r="S253" s="188">
        <v>0</v>
      </c>
      <c r="T253" s="189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190" t="s">
        <v>183</v>
      </c>
      <c r="AT253" s="190" t="s">
        <v>163</v>
      </c>
      <c r="AU253" s="190" t="s">
        <v>85</v>
      </c>
      <c r="AY253" s="18" t="s">
        <v>160</v>
      </c>
      <c r="BE253" s="191">
        <f>IF(N253="základní",J253,0)</f>
        <v>0</v>
      </c>
      <c r="BF253" s="191">
        <f>IF(N253="snížená",J253,0)</f>
        <v>0</v>
      </c>
      <c r="BG253" s="191">
        <f>IF(N253="zákl. přenesená",J253,0)</f>
        <v>0</v>
      </c>
      <c r="BH253" s="191">
        <f>IF(N253="sníž. přenesená",J253,0)</f>
        <v>0</v>
      </c>
      <c r="BI253" s="191">
        <f>IF(N253="nulová",J253,0)</f>
        <v>0</v>
      </c>
      <c r="BJ253" s="18" t="s">
        <v>83</v>
      </c>
      <c r="BK253" s="191">
        <f>ROUND(I253*H253,2)</f>
        <v>0</v>
      </c>
      <c r="BL253" s="18" t="s">
        <v>183</v>
      </c>
      <c r="BM253" s="190" t="s">
        <v>1316</v>
      </c>
    </row>
    <row r="254" spans="1:65" s="2" customFormat="1">
      <c r="A254" s="35"/>
      <c r="B254" s="36"/>
      <c r="C254" s="37"/>
      <c r="D254" s="192" t="s">
        <v>170</v>
      </c>
      <c r="E254" s="37"/>
      <c r="F254" s="193" t="s">
        <v>534</v>
      </c>
      <c r="G254" s="37"/>
      <c r="H254" s="37"/>
      <c r="I254" s="194"/>
      <c r="J254" s="37"/>
      <c r="K254" s="37"/>
      <c r="L254" s="40"/>
      <c r="M254" s="195"/>
      <c r="N254" s="196"/>
      <c r="O254" s="65"/>
      <c r="P254" s="65"/>
      <c r="Q254" s="65"/>
      <c r="R254" s="65"/>
      <c r="S254" s="65"/>
      <c r="T254" s="66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T254" s="18" t="s">
        <v>170</v>
      </c>
      <c r="AU254" s="18" t="s">
        <v>85</v>
      </c>
    </row>
    <row r="255" spans="1:65" s="12" customFormat="1" ht="22.9" customHeight="1">
      <c r="B255" s="163"/>
      <c r="C255" s="164"/>
      <c r="D255" s="165" t="s">
        <v>74</v>
      </c>
      <c r="E255" s="177" t="s">
        <v>85</v>
      </c>
      <c r="F255" s="177" t="s">
        <v>540</v>
      </c>
      <c r="G255" s="164"/>
      <c r="H255" s="164"/>
      <c r="I255" s="167"/>
      <c r="J255" s="178">
        <f>BK255</f>
        <v>0</v>
      </c>
      <c r="K255" s="164"/>
      <c r="L255" s="169"/>
      <c r="M255" s="170"/>
      <c r="N255" s="171"/>
      <c r="O255" s="171"/>
      <c r="P255" s="172">
        <f>SUM(P256:P259)</f>
        <v>0</v>
      </c>
      <c r="Q255" s="171"/>
      <c r="R255" s="172">
        <f>SUM(R256:R259)</f>
        <v>28.492847999999999</v>
      </c>
      <c r="S255" s="171"/>
      <c r="T255" s="173">
        <f>SUM(T256:T259)</f>
        <v>0</v>
      </c>
      <c r="AR255" s="174" t="s">
        <v>83</v>
      </c>
      <c r="AT255" s="175" t="s">
        <v>74</v>
      </c>
      <c r="AU255" s="175" t="s">
        <v>83</v>
      </c>
      <c r="AY255" s="174" t="s">
        <v>160</v>
      </c>
      <c r="BK255" s="176">
        <f>SUM(BK256:BK259)</f>
        <v>0</v>
      </c>
    </row>
    <row r="256" spans="1:65" s="2" customFormat="1" ht="33" customHeight="1">
      <c r="A256" s="35"/>
      <c r="B256" s="36"/>
      <c r="C256" s="179" t="s">
        <v>561</v>
      </c>
      <c r="D256" s="179" t="s">
        <v>163</v>
      </c>
      <c r="E256" s="180" t="s">
        <v>542</v>
      </c>
      <c r="F256" s="181" t="s">
        <v>543</v>
      </c>
      <c r="G256" s="182" t="s">
        <v>289</v>
      </c>
      <c r="H256" s="183">
        <v>139.19999999999999</v>
      </c>
      <c r="I256" s="184"/>
      <c r="J256" s="185">
        <f>ROUND(I256*H256,2)</f>
        <v>0</v>
      </c>
      <c r="K256" s="181" t="s">
        <v>167</v>
      </c>
      <c r="L256" s="40"/>
      <c r="M256" s="186" t="s">
        <v>19</v>
      </c>
      <c r="N256" s="187" t="s">
        <v>46</v>
      </c>
      <c r="O256" s="65"/>
      <c r="P256" s="188">
        <f>O256*H256</f>
        <v>0</v>
      </c>
      <c r="Q256" s="188">
        <v>0.20469000000000001</v>
      </c>
      <c r="R256" s="188">
        <f>Q256*H256</f>
        <v>28.492847999999999</v>
      </c>
      <c r="S256" s="188">
        <v>0</v>
      </c>
      <c r="T256" s="189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190" t="s">
        <v>183</v>
      </c>
      <c r="AT256" s="190" t="s">
        <v>163</v>
      </c>
      <c r="AU256" s="190" t="s">
        <v>85</v>
      </c>
      <c r="AY256" s="18" t="s">
        <v>160</v>
      </c>
      <c r="BE256" s="191">
        <f>IF(N256="základní",J256,0)</f>
        <v>0</v>
      </c>
      <c r="BF256" s="191">
        <f>IF(N256="snížená",J256,0)</f>
        <v>0</v>
      </c>
      <c r="BG256" s="191">
        <f>IF(N256="zákl. přenesená",J256,0)</f>
        <v>0</v>
      </c>
      <c r="BH256" s="191">
        <f>IF(N256="sníž. přenesená",J256,0)</f>
        <v>0</v>
      </c>
      <c r="BI256" s="191">
        <f>IF(N256="nulová",J256,0)</f>
        <v>0</v>
      </c>
      <c r="BJ256" s="18" t="s">
        <v>83</v>
      </c>
      <c r="BK256" s="191">
        <f>ROUND(I256*H256,2)</f>
        <v>0</v>
      </c>
      <c r="BL256" s="18" t="s">
        <v>183</v>
      </c>
      <c r="BM256" s="190" t="s">
        <v>1317</v>
      </c>
    </row>
    <row r="257" spans="1:65" s="2" customFormat="1">
      <c r="A257" s="35"/>
      <c r="B257" s="36"/>
      <c r="C257" s="37"/>
      <c r="D257" s="192" t="s">
        <v>170</v>
      </c>
      <c r="E257" s="37"/>
      <c r="F257" s="193" t="s">
        <v>545</v>
      </c>
      <c r="G257" s="37"/>
      <c r="H257" s="37"/>
      <c r="I257" s="194"/>
      <c r="J257" s="37"/>
      <c r="K257" s="37"/>
      <c r="L257" s="40"/>
      <c r="M257" s="195"/>
      <c r="N257" s="196"/>
      <c r="O257" s="65"/>
      <c r="P257" s="65"/>
      <c r="Q257" s="65"/>
      <c r="R257" s="65"/>
      <c r="S257" s="65"/>
      <c r="T257" s="66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T257" s="18" t="s">
        <v>170</v>
      </c>
      <c r="AU257" s="18" t="s">
        <v>85</v>
      </c>
    </row>
    <row r="258" spans="1:65" s="2" customFormat="1" ht="19.5">
      <c r="A258" s="35"/>
      <c r="B258" s="36"/>
      <c r="C258" s="37"/>
      <c r="D258" s="197" t="s">
        <v>172</v>
      </c>
      <c r="E258" s="37"/>
      <c r="F258" s="198" t="s">
        <v>546</v>
      </c>
      <c r="G258" s="37"/>
      <c r="H258" s="37"/>
      <c r="I258" s="194"/>
      <c r="J258" s="37"/>
      <c r="K258" s="37"/>
      <c r="L258" s="40"/>
      <c r="M258" s="195"/>
      <c r="N258" s="196"/>
      <c r="O258" s="65"/>
      <c r="P258" s="65"/>
      <c r="Q258" s="65"/>
      <c r="R258" s="65"/>
      <c r="S258" s="65"/>
      <c r="T258" s="66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T258" s="18" t="s">
        <v>172</v>
      </c>
      <c r="AU258" s="18" t="s">
        <v>85</v>
      </c>
    </row>
    <row r="259" spans="1:65" s="13" customFormat="1">
      <c r="B259" s="199"/>
      <c r="C259" s="200"/>
      <c r="D259" s="197" t="s">
        <v>212</v>
      </c>
      <c r="E259" s="201" t="s">
        <v>19</v>
      </c>
      <c r="F259" s="202" t="s">
        <v>1318</v>
      </c>
      <c r="G259" s="200"/>
      <c r="H259" s="203">
        <v>139.19999999999999</v>
      </c>
      <c r="I259" s="204"/>
      <c r="J259" s="200"/>
      <c r="K259" s="200"/>
      <c r="L259" s="205"/>
      <c r="M259" s="206"/>
      <c r="N259" s="207"/>
      <c r="O259" s="207"/>
      <c r="P259" s="207"/>
      <c r="Q259" s="207"/>
      <c r="R259" s="207"/>
      <c r="S259" s="207"/>
      <c r="T259" s="208"/>
      <c r="AT259" s="209" t="s">
        <v>212</v>
      </c>
      <c r="AU259" s="209" t="s">
        <v>85</v>
      </c>
      <c r="AV259" s="13" t="s">
        <v>85</v>
      </c>
      <c r="AW259" s="13" t="s">
        <v>36</v>
      </c>
      <c r="AX259" s="13" t="s">
        <v>83</v>
      </c>
      <c r="AY259" s="209" t="s">
        <v>160</v>
      </c>
    </row>
    <row r="260" spans="1:65" s="12" customFormat="1" ht="22.9" customHeight="1">
      <c r="B260" s="163"/>
      <c r="C260" s="164"/>
      <c r="D260" s="165" t="s">
        <v>74</v>
      </c>
      <c r="E260" s="177" t="s">
        <v>95</v>
      </c>
      <c r="F260" s="177" t="s">
        <v>548</v>
      </c>
      <c r="G260" s="164"/>
      <c r="H260" s="164"/>
      <c r="I260" s="167"/>
      <c r="J260" s="178">
        <f>BK260</f>
        <v>0</v>
      </c>
      <c r="K260" s="164"/>
      <c r="L260" s="169"/>
      <c r="M260" s="170"/>
      <c r="N260" s="171"/>
      <c r="O260" s="171"/>
      <c r="P260" s="172">
        <f>SUM(P261:P272)</f>
        <v>0</v>
      </c>
      <c r="Q260" s="171"/>
      <c r="R260" s="172">
        <f>SUM(R261:R272)</f>
        <v>0</v>
      </c>
      <c r="S260" s="171"/>
      <c r="T260" s="173">
        <f>SUM(T261:T272)</f>
        <v>39</v>
      </c>
      <c r="AR260" s="174" t="s">
        <v>83</v>
      </c>
      <c r="AT260" s="175" t="s">
        <v>74</v>
      </c>
      <c r="AU260" s="175" t="s">
        <v>83</v>
      </c>
      <c r="AY260" s="174" t="s">
        <v>160</v>
      </c>
      <c r="BK260" s="176">
        <f>SUM(BK261:BK272)</f>
        <v>0</v>
      </c>
    </row>
    <row r="261" spans="1:65" s="2" customFormat="1" ht="21.75" customHeight="1">
      <c r="A261" s="35"/>
      <c r="B261" s="36"/>
      <c r="C261" s="179" t="s">
        <v>568</v>
      </c>
      <c r="D261" s="179" t="s">
        <v>163</v>
      </c>
      <c r="E261" s="180" t="s">
        <v>550</v>
      </c>
      <c r="F261" s="181" t="s">
        <v>551</v>
      </c>
      <c r="G261" s="182" t="s">
        <v>339</v>
      </c>
      <c r="H261" s="183">
        <v>6.6</v>
      </c>
      <c r="I261" s="184"/>
      <c r="J261" s="185">
        <f>ROUND(I261*H261,2)</f>
        <v>0</v>
      </c>
      <c r="K261" s="181" t="s">
        <v>167</v>
      </c>
      <c r="L261" s="40"/>
      <c r="M261" s="186" t="s">
        <v>19</v>
      </c>
      <c r="N261" s="187" t="s">
        <v>46</v>
      </c>
      <c r="O261" s="65"/>
      <c r="P261" s="188">
        <f>O261*H261</f>
        <v>0</v>
      </c>
      <c r="Q261" s="188">
        <v>0</v>
      </c>
      <c r="R261" s="188">
        <f>Q261*H261</f>
        <v>0</v>
      </c>
      <c r="S261" s="188">
        <v>2.2000000000000002</v>
      </c>
      <c r="T261" s="189">
        <f>S261*H261</f>
        <v>14.52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190" t="s">
        <v>183</v>
      </c>
      <c r="AT261" s="190" t="s">
        <v>163</v>
      </c>
      <c r="AU261" s="190" t="s">
        <v>85</v>
      </c>
      <c r="AY261" s="18" t="s">
        <v>160</v>
      </c>
      <c r="BE261" s="191">
        <f>IF(N261="základní",J261,0)</f>
        <v>0</v>
      </c>
      <c r="BF261" s="191">
        <f>IF(N261="snížená",J261,0)</f>
        <v>0</v>
      </c>
      <c r="BG261" s="191">
        <f>IF(N261="zákl. přenesená",J261,0)</f>
        <v>0</v>
      </c>
      <c r="BH261" s="191">
        <f>IF(N261="sníž. přenesená",J261,0)</f>
        <v>0</v>
      </c>
      <c r="BI261" s="191">
        <f>IF(N261="nulová",J261,0)</f>
        <v>0</v>
      </c>
      <c r="BJ261" s="18" t="s">
        <v>83</v>
      </c>
      <c r="BK261" s="191">
        <f>ROUND(I261*H261,2)</f>
        <v>0</v>
      </c>
      <c r="BL261" s="18" t="s">
        <v>183</v>
      </c>
      <c r="BM261" s="190" t="s">
        <v>1319</v>
      </c>
    </row>
    <row r="262" spans="1:65" s="2" customFormat="1">
      <c r="A262" s="35"/>
      <c r="B262" s="36"/>
      <c r="C262" s="37"/>
      <c r="D262" s="192" t="s">
        <v>170</v>
      </c>
      <c r="E262" s="37"/>
      <c r="F262" s="193" t="s">
        <v>553</v>
      </c>
      <c r="G262" s="37"/>
      <c r="H262" s="37"/>
      <c r="I262" s="194"/>
      <c r="J262" s="37"/>
      <c r="K262" s="37"/>
      <c r="L262" s="40"/>
      <c r="M262" s="195"/>
      <c r="N262" s="196"/>
      <c r="O262" s="65"/>
      <c r="P262" s="65"/>
      <c r="Q262" s="65"/>
      <c r="R262" s="65"/>
      <c r="S262" s="65"/>
      <c r="T262" s="66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T262" s="18" t="s">
        <v>170</v>
      </c>
      <c r="AU262" s="18" t="s">
        <v>85</v>
      </c>
    </row>
    <row r="263" spans="1:65" s="13" customFormat="1">
      <c r="B263" s="199"/>
      <c r="C263" s="200"/>
      <c r="D263" s="197" t="s">
        <v>212</v>
      </c>
      <c r="E263" s="201" t="s">
        <v>19</v>
      </c>
      <c r="F263" s="202" t="s">
        <v>1320</v>
      </c>
      <c r="G263" s="200"/>
      <c r="H263" s="203">
        <v>6.6</v>
      </c>
      <c r="I263" s="204"/>
      <c r="J263" s="200"/>
      <c r="K263" s="200"/>
      <c r="L263" s="205"/>
      <c r="M263" s="206"/>
      <c r="N263" s="207"/>
      <c r="O263" s="207"/>
      <c r="P263" s="207"/>
      <c r="Q263" s="207"/>
      <c r="R263" s="207"/>
      <c r="S263" s="207"/>
      <c r="T263" s="208"/>
      <c r="AT263" s="209" t="s">
        <v>212</v>
      </c>
      <c r="AU263" s="209" t="s">
        <v>85</v>
      </c>
      <c r="AV263" s="13" t="s">
        <v>85</v>
      </c>
      <c r="AW263" s="13" t="s">
        <v>36</v>
      </c>
      <c r="AX263" s="13" t="s">
        <v>83</v>
      </c>
      <c r="AY263" s="209" t="s">
        <v>160</v>
      </c>
    </row>
    <row r="264" spans="1:65" s="2" customFormat="1" ht="21.75" customHeight="1">
      <c r="A264" s="35"/>
      <c r="B264" s="36"/>
      <c r="C264" s="179" t="s">
        <v>574</v>
      </c>
      <c r="D264" s="179" t="s">
        <v>163</v>
      </c>
      <c r="E264" s="180" t="s">
        <v>556</v>
      </c>
      <c r="F264" s="181" t="s">
        <v>557</v>
      </c>
      <c r="G264" s="182" t="s">
        <v>339</v>
      </c>
      <c r="H264" s="183">
        <v>10.199999999999999</v>
      </c>
      <c r="I264" s="184"/>
      <c r="J264" s="185">
        <f>ROUND(I264*H264,2)</f>
        <v>0</v>
      </c>
      <c r="K264" s="181" t="s">
        <v>167</v>
      </c>
      <c r="L264" s="40"/>
      <c r="M264" s="186" t="s">
        <v>19</v>
      </c>
      <c r="N264" s="187" t="s">
        <v>46</v>
      </c>
      <c r="O264" s="65"/>
      <c r="P264" s="188">
        <f>O264*H264</f>
        <v>0</v>
      </c>
      <c r="Q264" s="188">
        <v>0</v>
      </c>
      <c r="R264" s="188">
        <f>Q264*H264</f>
        <v>0</v>
      </c>
      <c r="S264" s="188">
        <v>2.4</v>
      </c>
      <c r="T264" s="189">
        <f>S264*H264</f>
        <v>24.479999999999997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190" t="s">
        <v>183</v>
      </c>
      <c r="AT264" s="190" t="s">
        <v>163</v>
      </c>
      <c r="AU264" s="190" t="s">
        <v>85</v>
      </c>
      <c r="AY264" s="18" t="s">
        <v>160</v>
      </c>
      <c r="BE264" s="191">
        <f>IF(N264="základní",J264,0)</f>
        <v>0</v>
      </c>
      <c r="BF264" s="191">
        <f>IF(N264="snížená",J264,0)</f>
        <v>0</v>
      </c>
      <c r="BG264" s="191">
        <f>IF(N264="zákl. přenesená",J264,0)</f>
        <v>0</v>
      </c>
      <c r="BH264" s="191">
        <f>IF(N264="sníž. přenesená",J264,0)</f>
        <v>0</v>
      </c>
      <c r="BI264" s="191">
        <f>IF(N264="nulová",J264,0)</f>
        <v>0</v>
      </c>
      <c r="BJ264" s="18" t="s">
        <v>83</v>
      </c>
      <c r="BK264" s="191">
        <f>ROUND(I264*H264,2)</f>
        <v>0</v>
      </c>
      <c r="BL264" s="18" t="s">
        <v>183</v>
      </c>
      <c r="BM264" s="190" t="s">
        <v>1321</v>
      </c>
    </row>
    <row r="265" spans="1:65" s="2" customFormat="1">
      <c r="A265" s="35"/>
      <c r="B265" s="36"/>
      <c r="C265" s="37"/>
      <c r="D265" s="192" t="s">
        <v>170</v>
      </c>
      <c r="E265" s="37"/>
      <c r="F265" s="193" t="s">
        <v>559</v>
      </c>
      <c r="G265" s="37"/>
      <c r="H265" s="37"/>
      <c r="I265" s="194"/>
      <c r="J265" s="37"/>
      <c r="K265" s="37"/>
      <c r="L265" s="40"/>
      <c r="M265" s="195"/>
      <c r="N265" s="196"/>
      <c r="O265" s="65"/>
      <c r="P265" s="65"/>
      <c r="Q265" s="65"/>
      <c r="R265" s="65"/>
      <c r="S265" s="65"/>
      <c r="T265" s="66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8" t="s">
        <v>170</v>
      </c>
      <c r="AU265" s="18" t="s">
        <v>85</v>
      </c>
    </row>
    <row r="266" spans="1:65" s="13" customFormat="1">
      <c r="B266" s="199"/>
      <c r="C266" s="200"/>
      <c r="D266" s="197" t="s">
        <v>212</v>
      </c>
      <c r="E266" s="201" t="s">
        <v>19</v>
      </c>
      <c r="F266" s="202" t="s">
        <v>1322</v>
      </c>
      <c r="G266" s="200"/>
      <c r="H266" s="203">
        <v>10.199999999999999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212</v>
      </c>
      <c r="AU266" s="209" t="s">
        <v>85</v>
      </c>
      <c r="AV266" s="13" t="s">
        <v>85</v>
      </c>
      <c r="AW266" s="13" t="s">
        <v>36</v>
      </c>
      <c r="AX266" s="13" t="s">
        <v>83</v>
      </c>
      <c r="AY266" s="209" t="s">
        <v>160</v>
      </c>
    </row>
    <row r="267" spans="1:65" s="2" customFormat="1" ht="16.5" customHeight="1">
      <c r="A267" s="35"/>
      <c r="B267" s="36"/>
      <c r="C267" s="179" t="s">
        <v>580</v>
      </c>
      <c r="D267" s="179" t="s">
        <v>163</v>
      </c>
      <c r="E267" s="180" t="s">
        <v>562</v>
      </c>
      <c r="F267" s="181" t="s">
        <v>563</v>
      </c>
      <c r="G267" s="182" t="s">
        <v>289</v>
      </c>
      <c r="H267" s="183">
        <v>606</v>
      </c>
      <c r="I267" s="184"/>
      <c r="J267" s="185">
        <f>ROUND(I267*H267,2)</f>
        <v>0</v>
      </c>
      <c r="K267" s="181" t="s">
        <v>167</v>
      </c>
      <c r="L267" s="40"/>
      <c r="M267" s="186" t="s">
        <v>19</v>
      </c>
      <c r="N267" s="187" t="s">
        <v>46</v>
      </c>
      <c r="O267" s="65"/>
      <c r="P267" s="188">
        <f>O267*H267</f>
        <v>0</v>
      </c>
      <c r="Q267" s="188">
        <v>0</v>
      </c>
      <c r="R267" s="188">
        <f>Q267*H267</f>
        <v>0</v>
      </c>
      <c r="S267" s="188">
        <v>0</v>
      </c>
      <c r="T267" s="189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190" t="s">
        <v>183</v>
      </c>
      <c r="AT267" s="190" t="s">
        <v>163</v>
      </c>
      <c r="AU267" s="190" t="s">
        <v>85</v>
      </c>
      <c r="AY267" s="18" t="s">
        <v>160</v>
      </c>
      <c r="BE267" s="191">
        <f>IF(N267="základní",J267,0)</f>
        <v>0</v>
      </c>
      <c r="BF267" s="191">
        <f>IF(N267="snížená",J267,0)</f>
        <v>0</v>
      </c>
      <c r="BG267" s="191">
        <f>IF(N267="zákl. přenesená",J267,0)</f>
        <v>0</v>
      </c>
      <c r="BH267" s="191">
        <f>IF(N267="sníž. přenesená",J267,0)</f>
        <v>0</v>
      </c>
      <c r="BI267" s="191">
        <f>IF(N267="nulová",J267,0)</f>
        <v>0</v>
      </c>
      <c r="BJ267" s="18" t="s">
        <v>83</v>
      </c>
      <c r="BK267" s="191">
        <f>ROUND(I267*H267,2)</f>
        <v>0</v>
      </c>
      <c r="BL267" s="18" t="s">
        <v>183</v>
      </c>
      <c r="BM267" s="190" t="s">
        <v>1323</v>
      </c>
    </row>
    <row r="268" spans="1:65" s="2" customFormat="1">
      <c r="A268" s="35"/>
      <c r="B268" s="36"/>
      <c r="C268" s="37"/>
      <c r="D268" s="192" t="s">
        <v>170</v>
      </c>
      <c r="E268" s="37"/>
      <c r="F268" s="193" t="s">
        <v>565</v>
      </c>
      <c r="G268" s="37"/>
      <c r="H268" s="37"/>
      <c r="I268" s="194"/>
      <c r="J268" s="37"/>
      <c r="K268" s="37"/>
      <c r="L268" s="40"/>
      <c r="M268" s="195"/>
      <c r="N268" s="196"/>
      <c r="O268" s="65"/>
      <c r="P268" s="65"/>
      <c r="Q268" s="65"/>
      <c r="R268" s="65"/>
      <c r="S268" s="65"/>
      <c r="T268" s="66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T268" s="18" t="s">
        <v>170</v>
      </c>
      <c r="AU268" s="18" t="s">
        <v>85</v>
      </c>
    </row>
    <row r="269" spans="1:65" s="13" customFormat="1">
      <c r="B269" s="199"/>
      <c r="C269" s="200"/>
      <c r="D269" s="197" t="s">
        <v>212</v>
      </c>
      <c r="E269" s="201" t="s">
        <v>19</v>
      </c>
      <c r="F269" s="202" t="s">
        <v>1324</v>
      </c>
      <c r="G269" s="200"/>
      <c r="H269" s="203">
        <v>606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212</v>
      </c>
      <c r="AU269" s="209" t="s">
        <v>85</v>
      </c>
      <c r="AV269" s="13" t="s">
        <v>85</v>
      </c>
      <c r="AW269" s="13" t="s">
        <v>36</v>
      </c>
      <c r="AX269" s="13" t="s">
        <v>83</v>
      </c>
      <c r="AY269" s="209" t="s">
        <v>160</v>
      </c>
    </row>
    <row r="270" spans="1:65" s="2" customFormat="1" ht="16.5" customHeight="1">
      <c r="A270" s="35"/>
      <c r="B270" s="36"/>
      <c r="C270" s="179" t="s">
        <v>586</v>
      </c>
      <c r="D270" s="179" t="s">
        <v>163</v>
      </c>
      <c r="E270" s="180" t="s">
        <v>569</v>
      </c>
      <c r="F270" s="181" t="s">
        <v>570</v>
      </c>
      <c r="G270" s="182" t="s">
        <v>289</v>
      </c>
      <c r="H270" s="183">
        <v>606</v>
      </c>
      <c r="I270" s="184"/>
      <c r="J270" s="185">
        <f>ROUND(I270*H270,2)</f>
        <v>0</v>
      </c>
      <c r="K270" s="181" t="s">
        <v>167</v>
      </c>
      <c r="L270" s="40"/>
      <c r="M270" s="186" t="s">
        <v>19</v>
      </c>
      <c r="N270" s="187" t="s">
        <v>46</v>
      </c>
      <c r="O270" s="65"/>
      <c r="P270" s="188">
        <f>O270*H270</f>
        <v>0</v>
      </c>
      <c r="Q270" s="188">
        <v>0</v>
      </c>
      <c r="R270" s="188">
        <f>Q270*H270</f>
        <v>0</v>
      </c>
      <c r="S270" s="188">
        <v>0</v>
      </c>
      <c r="T270" s="189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190" t="s">
        <v>183</v>
      </c>
      <c r="AT270" s="190" t="s">
        <v>163</v>
      </c>
      <c r="AU270" s="190" t="s">
        <v>85</v>
      </c>
      <c r="AY270" s="18" t="s">
        <v>160</v>
      </c>
      <c r="BE270" s="191">
        <f>IF(N270="základní",J270,0)</f>
        <v>0</v>
      </c>
      <c r="BF270" s="191">
        <f>IF(N270="snížená",J270,0)</f>
        <v>0</v>
      </c>
      <c r="BG270" s="191">
        <f>IF(N270="zákl. přenesená",J270,0)</f>
        <v>0</v>
      </c>
      <c r="BH270" s="191">
        <f>IF(N270="sníž. přenesená",J270,0)</f>
        <v>0</v>
      </c>
      <c r="BI270" s="191">
        <f>IF(N270="nulová",J270,0)</f>
        <v>0</v>
      </c>
      <c r="BJ270" s="18" t="s">
        <v>83</v>
      </c>
      <c r="BK270" s="191">
        <f>ROUND(I270*H270,2)</f>
        <v>0</v>
      </c>
      <c r="BL270" s="18" t="s">
        <v>183</v>
      </c>
      <c r="BM270" s="190" t="s">
        <v>1325</v>
      </c>
    </row>
    <row r="271" spans="1:65" s="2" customFormat="1">
      <c r="A271" s="35"/>
      <c r="B271" s="36"/>
      <c r="C271" s="37"/>
      <c r="D271" s="192" t="s">
        <v>170</v>
      </c>
      <c r="E271" s="37"/>
      <c r="F271" s="193" t="s">
        <v>572</v>
      </c>
      <c r="G271" s="37"/>
      <c r="H271" s="37"/>
      <c r="I271" s="194"/>
      <c r="J271" s="37"/>
      <c r="K271" s="37"/>
      <c r="L271" s="40"/>
      <c r="M271" s="195"/>
      <c r="N271" s="196"/>
      <c r="O271" s="65"/>
      <c r="P271" s="65"/>
      <c r="Q271" s="65"/>
      <c r="R271" s="65"/>
      <c r="S271" s="65"/>
      <c r="T271" s="66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8" t="s">
        <v>170</v>
      </c>
      <c r="AU271" s="18" t="s">
        <v>85</v>
      </c>
    </row>
    <row r="272" spans="1:65" s="13" customFormat="1">
      <c r="B272" s="199"/>
      <c r="C272" s="200"/>
      <c r="D272" s="197" t="s">
        <v>212</v>
      </c>
      <c r="E272" s="201" t="s">
        <v>19</v>
      </c>
      <c r="F272" s="202" t="s">
        <v>1324</v>
      </c>
      <c r="G272" s="200"/>
      <c r="H272" s="203">
        <v>606</v>
      </c>
      <c r="I272" s="204"/>
      <c r="J272" s="200"/>
      <c r="K272" s="200"/>
      <c r="L272" s="205"/>
      <c r="M272" s="206"/>
      <c r="N272" s="207"/>
      <c r="O272" s="207"/>
      <c r="P272" s="207"/>
      <c r="Q272" s="207"/>
      <c r="R272" s="207"/>
      <c r="S272" s="207"/>
      <c r="T272" s="208"/>
      <c r="AT272" s="209" t="s">
        <v>212</v>
      </c>
      <c r="AU272" s="209" t="s">
        <v>85</v>
      </c>
      <c r="AV272" s="13" t="s">
        <v>85</v>
      </c>
      <c r="AW272" s="13" t="s">
        <v>36</v>
      </c>
      <c r="AX272" s="13" t="s">
        <v>83</v>
      </c>
      <c r="AY272" s="209" t="s">
        <v>160</v>
      </c>
    </row>
    <row r="273" spans="1:65" s="12" customFormat="1" ht="22.9" customHeight="1">
      <c r="B273" s="163"/>
      <c r="C273" s="164"/>
      <c r="D273" s="165" t="s">
        <v>74</v>
      </c>
      <c r="E273" s="177" t="s">
        <v>183</v>
      </c>
      <c r="F273" s="177" t="s">
        <v>579</v>
      </c>
      <c r="G273" s="164"/>
      <c r="H273" s="164"/>
      <c r="I273" s="167"/>
      <c r="J273" s="178">
        <f>BK273</f>
        <v>0</v>
      </c>
      <c r="K273" s="164"/>
      <c r="L273" s="169"/>
      <c r="M273" s="170"/>
      <c r="N273" s="171"/>
      <c r="O273" s="171"/>
      <c r="P273" s="172">
        <f>SUM(P274:P301)</f>
        <v>0</v>
      </c>
      <c r="Q273" s="171"/>
      <c r="R273" s="172">
        <f>SUM(R274:R301)</f>
        <v>1.1724268</v>
      </c>
      <c r="S273" s="171"/>
      <c r="T273" s="173">
        <f>SUM(T274:T301)</f>
        <v>0</v>
      </c>
      <c r="AR273" s="174" t="s">
        <v>83</v>
      </c>
      <c r="AT273" s="175" t="s">
        <v>74</v>
      </c>
      <c r="AU273" s="175" t="s">
        <v>83</v>
      </c>
      <c r="AY273" s="174" t="s">
        <v>160</v>
      </c>
      <c r="BK273" s="176">
        <f>SUM(BK274:BK301)</f>
        <v>0</v>
      </c>
    </row>
    <row r="274" spans="1:65" s="2" customFormat="1" ht="16.5" customHeight="1">
      <c r="A274" s="35"/>
      <c r="B274" s="36"/>
      <c r="C274" s="179" t="s">
        <v>592</v>
      </c>
      <c r="D274" s="179" t="s">
        <v>163</v>
      </c>
      <c r="E274" s="180" t="s">
        <v>581</v>
      </c>
      <c r="F274" s="181" t="s">
        <v>582</v>
      </c>
      <c r="G274" s="182" t="s">
        <v>339</v>
      </c>
      <c r="H274" s="183">
        <v>73.64</v>
      </c>
      <c r="I274" s="184"/>
      <c r="J274" s="185">
        <f>ROUND(I274*H274,2)</f>
        <v>0</v>
      </c>
      <c r="K274" s="181" t="s">
        <v>167</v>
      </c>
      <c r="L274" s="40"/>
      <c r="M274" s="186" t="s">
        <v>19</v>
      </c>
      <c r="N274" s="187" t="s">
        <v>46</v>
      </c>
      <c r="O274" s="65"/>
      <c r="P274" s="188">
        <f>O274*H274</f>
        <v>0</v>
      </c>
      <c r="Q274" s="188">
        <v>0</v>
      </c>
      <c r="R274" s="188">
        <f>Q274*H274</f>
        <v>0</v>
      </c>
      <c r="S274" s="188">
        <v>0</v>
      </c>
      <c r="T274" s="189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190" t="s">
        <v>183</v>
      </c>
      <c r="AT274" s="190" t="s">
        <v>163</v>
      </c>
      <c r="AU274" s="190" t="s">
        <v>85</v>
      </c>
      <c r="AY274" s="18" t="s">
        <v>160</v>
      </c>
      <c r="BE274" s="191">
        <f>IF(N274="základní",J274,0)</f>
        <v>0</v>
      </c>
      <c r="BF274" s="191">
        <f>IF(N274="snížená",J274,0)</f>
        <v>0</v>
      </c>
      <c r="BG274" s="191">
        <f>IF(N274="zákl. přenesená",J274,0)</f>
        <v>0</v>
      </c>
      <c r="BH274" s="191">
        <f>IF(N274="sníž. přenesená",J274,0)</f>
        <v>0</v>
      </c>
      <c r="BI274" s="191">
        <f>IF(N274="nulová",J274,0)</f>
        <v>0</v>
      </c>
      <c r="BJ274" s="18" t="s">
        <v>83</v>
      </c>
      <c r="BK274" s="191">
        <f>ROUND(I274*H274,2)</f>
        <v>0</v>
      </c>
      <c r="BL274" s="18" t="s">
        <v>183</v>
      </c>
      <c r="BM274" s="190" t="s">
        <v>1326</v>
      </c>
    </row>
    <row r="275" spans="1:65" s="2" customFormat="1">
      <c r="A275" s="35"/>
      <c r="B275" s="36"/>
      <c r="C275" s="37"/>
      <c r="D275" s="192" t="s">
        <v>170</v>
      </c>
      <c r="E275" s="37"/>
      <c r="F275" s="193" t="s">
        <v>584</v>
      </c>
      <c r="G275" s="37"/>
      <c r="H275" s="37"/>
      <c r="I275" s="194"/>
      <c r="J275" s="37"/>
      <c r="K275" s="37"/>
      <c r="L275" s="40"/>
      <c r="M275" s="195"/>
      <c r="N275" s="196"/>
      <c r="O275" s="65"/>
      <c r="P275" s="65"/>
      <c r="Q275" s="65"/>
      <c r="R275" s="65"/>
      <c r="S275" s="65"/>
      <c r="T275" s="66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8" t="s">
        <v>170</v>
      </c>
      <c r="AU275" s="18" t="s">
        <v>85</v>
      </c>
    </row>
    <row r="276" spans="1:65" s="13" customFormat="1">
      <c r="B276" s="199"/>
      <c r="C276" s="200"/>
      <c r="D276" s="197" t="s">
        <v>212</v>
      </c>
      <c r="E276" s="201" t="s">
        <v>19</v>
      </c>
      <c r="F276" s="202" t="s">
        <v>1327</v>
      </c>
      <c r="G276" s="200"/>
      <c r="H276" s="203">
        <v>73.64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212</v>
      </c>
      <c r="AU276" s="209" t="s">
        <v>85</v>
      </c>
      <c r="AV276" s="13" t="s">
        <v>85</v>
      </c>
      <c r="AW276" s="13" t="s">
        <v>36</v>
      </c>
      <c r="AX276" s="13" t="s">
        <v>83</v>
      </c>
      <c r="AY276" s="209" t="s">
        <v>160</v>
      </c>
    </row>
    <row r="277" spans="1:65" s="2" customFormat="1" ht="21.75" customHeight="1">
      <c r="A277" s="35"/>
      <c r="B277" s="36"/>
      <c r="C277" s="179" t="s">
        <v>597</v>
      </c>
      <c r="D277" s="179" t="s">
        <v>163</v>
      </c>
      <c r="E277" s="180" t="s">
        <v>587</v>
      </c>
      <c r="F277" s="181" t="s">
        <v>588</v>
      </c>
      <c r="G277" s="182" t="s">
        <v>166</v>
      </c>
      <c r="H277" s="183">
        <v>13</v>
      </c>
      <c r="I277" s="184"/>
      <c r="J277" s="185">
        <f>ROUND(I277*H277,2)</f>
        <v>0</v>
      </c>
      <c r="K277" s="181" t="s">
        <v>167</v>
      </c>
      <c r="L277" s="40"/>
      <c r="M277" s="186" t="s">
        <v>19</v>
      </c>
      <c r="N277" s="187" t="s">
        <v>46</v>
      </c>
      <c r="O277" s="65"/>
      <c r="P277" s="188">
        <f>O277*H277</f>
        <v>0</v>
      </c>
      <c r="Q277" s="188">
        <v>6.6E-3</v>
      </c>
      <c r="R277" s="188">
        <f>Q277*H277</f>
        <v>8.5800000000000001E-2</v>
      </c>
      <c r="S277" s="188">
        <v>0</v>
      </c>
      <c r="T277" s="189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190" t="s">
        <v>183</v>
      </c>
      <c r="AT277" s="190" t="s">
        <v>163</v>
      </c>
      <c r="AU277" s="190" t="s">
        <v>85</v>
      </c>
      <c r="AY277" s="18" t="s">
        <v>160</v>
      </c>
      <c r="BE277" s="191">
        <f>IF(N277="základní",J277,0)</f>
        <v>0</v>
      </c>
      <c r="BF277" s="191">
        <f>IF(N277="snížená",J277,0)</f>
        <v>0</v>
      </c>
      <c r="BG277" s="191">
        <f>IF(N277="zákl. přenesená",J277,0)</f>
        <v>0</v>
      </c>
      <c r="BH277" s="191">
        <f>IF(N277="sníž. přenesená",J277,0)</f>
        <v>0</v>
      </c>
      <c r="BI277" s="191">
        <f>IF(N277="nulová",J277,0)</f>
        <v>0</v>
      </c>
      <c r="BJ277" s="18" t="s">
        <v>83</v>
      </c>
      <c r="BK277" s="191">
        <f>ROUND(I277*H277,2)</f>
        <v>0</v>
      </c>
      <c r="BL277" s="18" t="s">
        <v>183</v>
      </c>
      <c r="BM277" s="190" t="s">
        <v>1328</v>
      </c>
    </row>
    <row r="278" spans="1:65" s="2" customFormat="1">
      <c r="A278" s="35"/>
      <c r="B278" s="36"/>
      <c r="C278" s="37"/>
      <c r="D278" s="192" t="s">
        <v>170</v>
      </c>
      <c r="E278" s="37"/>
      <c r="F278" s="193" t="s">
        <v>590</v>
      </c>
      <c r="G278" s="37"/>
      <c r="H278" s="37"/>
      <c r="I278" s="194"/>
      <c r="J278" s="37"/>
      <c r="K278" s="37"/>
      <c r="L278" s="40"/>
      <c r="M278" s="195"/>
      <c r="N278" s="196"/>
      <c r="O278" s="65"/>
      <c r="P278" s="65"/>
      <c r="Q278" s="65"/>
      <c r="R278" s="65"/>
      <c r="S278" s="65"/>
      <c r="T278" s="66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T278" s="18" t="s">
        <v>170</v>
      </c>
      <c r="AU278" s="18" t="s">
        <v>85</v>
      </c>
    </row>
    <row r="279" spans="1:65" s="13" customFormat="1">
      <c r="B279" s="199"/>
      <c r="C279" s="200"/>
      <c r="D279" s="197" t="s">
        <v>212</v>
      </c>
      <c r="E279" s="201" t="s">
        <v>19</v>
      </c>
      <c r="F279" s="202" t="s">
        <v>1329</v>
      </c>
      <c r="G279" s="200"/>
      <c r="H279" s="203">
        <v>13</v>
      </c>
      <c r="I279" s="204"/>
      <c r="J279" s="200"/>
      <c r="K279" s="200"/>
      <c r="L279" s="205"/>
      <c r="M279" s="206"/>
      <c r="N279" s="207"/>
      <c r="O279" s="207"/>
      <c r="P279" s="207"/>
      <c r="Q279" s="207"/>
      <c r="R279" s="207"/>
      <c r="S279" s="207"/>
      <c r="T279" s="208"/>
      <c r="AT279" s="209" t="s">
        <v>212</v>
      </c>
      <c r="AU279" s="209" t="s">
        <v>85</v>
      </c>
      <c r="AV279" s="13" t="s">
        <v>85</v>
      </c>
      <c r="AW279" s="13" t="s">
        <v>36</v>
      </c>
      <c r="AX279" s="13" t="s">
        <v>83</v>
      </c>
      <c r="AY279" s="209" t="s">
        <v>160</v>
      </c>
    </row>
    <row r="280" spans="1:65" s="2" customFormat="1" ht="16.5" customHeight="1">
      <c r="A280" s="35"/>
      <c r="B280" s="36"/>
      <c r="C280" s="225" t="s">
        <v>602</v>
      </c>
      <c r="D280" s="225" t="s">
        <v>495</v>
      </c>
      <c r="E280" s="226" t="s">
        <v>593</v>
      </c>
      <c r="F280" s="227" t="s">
        <v>594</v>
      </c>
      <c r="G280" s="228" t="s">
        <v>166</v>
      </c>
      <c r="H280" s="229">
        <v>5.05</v>
      </c>
      <c r="I280" s="230"/>
      <c r="J280" s="231">
        <f>ROUND(I280*H280,2)</f>
        <v>0</v>
      </c>
      <c r="K280" s="227" t="s">
        <v>167</v>
      </c>
      <c r="L280" s="232"/>
      <c r="M280" s="233" t="s">
        <v>19</v>
      </c>
      <c r="N280" s="234" t="s">
        <v>46</v>
      </c>
      <c r="O280" s="65"/>
      <c r="P280" s="188">
        <f>O280*H280</f>
        <v>0</v>
      </c>
      <c r="Q280" s="188">
        <v>6.8000000000000005E-2</v>
      </c>
      <c r="R280" s="188">
        <f>Q280*H280</f>
        <v>0.34340000000000004</v>
      </c>
      <c r="S280" s="188">
        <v>0</v>
      </c>
      <c r="T280" s="189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190" t="s">
        <v>206</v>
      </c>
      <c r="AT280" s="190" t="s">
        <v>495</v>
      </c>
      <c r="AU280" s="190" t="s">
        <v>85</v>
      </c>
      <c r="AY280" s="18" t="s">
        <v>160</v>
      </c>
      <c r="BE280" s="191">
        <f>IF(N280="základní",J280,0)</f>
        <v>0</v>
      </c>
      <c r="BF280" s="191">
        <f>IF(N280="snížená",J280,0)</f>
        <v>0</v>
      </c>
      <c r="BG280" s="191">
        <f>IF(N280="zákl. přenesená",J280,0)</f>
        <v>0</v>
      </c>
      <c r="BH280" s="191">
        <f>IF(N280="sníž. přenesená",J280,0)</f>
        <v>0</v>
      </c>
      <c r="BI280" s="191">
        <f>IF(N280="nulová",J280,0)</f>
        <v>0</v>
      </c>
      <c r="BJ280" s="18" t="s">
        <v>83</v>
      </c>
      <c r="BK280" s="191">
        <f>ROUND(I280*H280,2)</f>
        <v>0</v>
      </c>
      <c r="BL280" s="18" t="s">
        <v>183</v>
      </c>
      <c r="BM280" s="190" t="s">
        <v>1330</v>
      </c>
    </row>
    <row r="281" spans="1:65" s="13" customFormat="1">
      <c r="B281" s="199"/>
      <c r="C281" s="200"/>
      <c r="D281" s="197" t="s">
        <v>212</v>
      </c>
      <c r="E281" s="200"/>
      <c r="F281" s="202" t="s">
        <v>1331</v>
      </c>
      <c r="G281" s="200"/>
      <c r="H281" s="203">
        <v>5.05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212</v>
      </c>
      <c r="AU281" s="209" t="s">
        <v>85</v>
      </c>
      <c r="AV281" s="13" t="s">
        <v>85</v>
      </c>
      <c r="AW281" s="13" t="s">
        <v>4</v>
      </c>
      <c r="AX281" s="13" t="s">
        <v>83</v>
      </c>
      <c r="AY281" s="209" t="s">
        <v>160</v>
      </c>
    </row>
    <row r="282" spans="1:65" s="2" customFormat="1" ht="16.5" customHeight="1">
      <c r="A282" s="35"/>
      <c r="B282" s="36"/>
      <c r="C282" s="225" t="s">
        <v>607</v>
      </c>
      <c r="D282" s="225" t="s">
        <v>495</v>
      </c>
      <c r="E282" s="226" t="s">
        <v>598</v>
      </c>
      <c r="F282" s="227" t="s">
        <v>599</v>
      </c>
      <c r="G282" s="228" t="s">
        <v>166</v>
      </c>
      <c r="H282" s="229">
        <v>5.05</v>
      </c>
      <c r="I282" s="230"/>
      <c r="J282" s="231">
        <f>ROUND(I282*H282,2)</f>
        <v>0</v>
      </c>
      <c r="K282" s="227" t="s">
        <v>167</v>
      </c>
      <c r="L282" s="232"/>
      <c r="M282" s="233" t="s">
        <v>19</v>
      </c>
      <c r="N282" s="234" t="s">
        <v>46</v>
      </c>
      <c r="O282" s="65"/>
      <c r="P282" s="188">
        <f>O282*H282</f>
        <v>0</v>
      </c>
      <c r="Q282" s="188">
        <v>5.0999999999999997E-2</v>
      </c>
      <c r="R282" s="188">
        <f>Q282*H282</f>
        <v>0.25755</v>
      </c>
      <c r="S282" s="188">
        <v>0</v>
      </c>
      <c r="T282" s="189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190" t="s">
        <v>206</v>
      </c>
      <c r="AT282" s="190" t="s">
        <v>495</v>
      </c>
      <c r="AU282" s="190" t="s">
        <v>85</v>
      </c>
      <c r="AY282" s="18" t="s">
        <v>160</v>
      </c>
      <c r="BE282" s="191">
        <f>IF(N282="základní",J282,0)</f>
        <v>0</v>
      </c>
      <c r="BF282" s="191">
        <f>IF(N282="snížená",J282,0)</f>
        <v>0</v>
      </c>
      <c r="BG282" s="191">
        <f>IF(N282="zákl. přenesená",J282,0)</f>
        <v>0</v>
      </c>
      <c r="BH282" s="191">
        <f>IF(N282="sníž. přenesená",J282,0)</f>
        <v>0</v>
      </c>
      <c r="BI282" s="191">
        <f>IF(N282="nulová",J282,0)</f>
        <v>0</v>
      </c>
      <c r="BJ282" s="18" t="s">
        <v>83</v>
      </c>
      <c r="BK282" s="191">
        <f>ROUND(I282*H282,2)</f>
        <v>0</v>
      </c>
      <c r="BL282" s="18" t="s">
        <v>183</v>
      </c>
      <c r="BM282" s="190" t="s">
        <v>1332</v>
      </c>
    </row>
    <row r="283" spans="1:65" s="13" customFormat="1">
      <c r="B283" s="199"/>
      <c r="C283" s="200"/>
      <c r="D283" s="197" t="s">
        <v>212</v>
      </c>
      <c r="E283" s="200"/>
      <c r="F283" s="202" t="s">
        <v>1331</v>
      </c>
      <c r="G283" s="200"/>
      <c r="H283" s="203">
        <v>5.05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212</v>
      </c>
      <c r="AU283" s="209" t="s">
        <v>85</v>
      </c>
      <c r="AV283" s="13" t="s">
        <v>85</v>
      </c>
      <c r="AW283" s="13" t="s">
        <v>4</v>
      </c>
      <c r="AX283" s="13" t="s">
        <v>83</v>
      </c>
      <c r="AY283" s="209" t="s">
        <v>160</v>
      </c>
    </row>
    <row r="284" spans="1:65" s="2" customFormat="1" ht="16.5" customHeight="1">
      <c r="A284" s="35"/>
      <c r="B284" s="36"/>
      <c r="C284" s="225" t="s">
        <v>611</v>
      </c>
      <c r="D284" s="225" t="s">
        <v>495</v>
      </c>
      <c r="E284" s="226" t="s">
        <v>603</v>
      </c>
      <c r="F284" s="227" t="s">
        <v>604</v>
      </c>
      <c r="G284" s="228" t="s">
        <v>166</v>
      </c>
      <c r="H284" s="229">
        <v>3.03</v>
      </c>
      <c r="I284" s="230"/>
      <c r="J284" s="231">
        <f>ROUND(I284*H284,2)</f>
        <v>0</v>
      </c>
      <c r="K284" s="227" t="s">
        <v>167</v>
      </c>
      <c r="L284" s="232"/>
      <c r="M284" s="233" t="s">
        <v>19</v>
      </c>
      <c r="N284" s="234" t="s">
        <v>46</v>
      </c>
      <c r="O284" s="65"/>
      <c r="P284" s="188">
        <f>O284*H284</f>
        <v>0</v>
      </c>
      <c r="Q284" s="188">
        <v>0.04</v>
      </c>
      <c r="R284" s="188">
        <f>Q284*H284</f>
        <v>0.12119999999999999</v>
      </c>
      <c r="S284" s="188">
        <v>0</v>
      </c>
      <c r="T284" s="189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190" t="s">
        <v>206</v>
      </c>
      <c r="AT284" s="190" t="s">
        <v>495</v>
      </c>
      <c r="AU284" s="190" t="s">
        <v>85</v>
      </c>
      <c r="AY284" s="18" t="s">
        <v>160</v>
      </c>
      <c r="BE284" s="191">
        <f>IF(N284="základní",J284,0)</f>
        <v>0</v>
      </c>
      <c r="BF284" s="191">
        <f>IF(N284="snížená",J284,0)</f>
        <v>0</v>
      </c>
      <c r="BG284" s="191">
        <f>IF(N284="zákl. přenesená",J284,0)</f>
        <v>0</v>
      </c>
      <c r="BH284" s="191">
        <f>IF(N284="sníž. přenesená",J284,0)</f>
        <v>0</v>
      </c>
      <c r="BI284" s="191">
        <f>IF(N284="nulová",J284,0)</f>
        <v>0</v>
      </c>
      <c r="BJ284" s="18" t="s">
        <v>83</v>
      </c>
      <c r="BK284" s="191">
        <f>ROUND(I284*H284,2)</f>
        <v>0</v>
      </c>
      <c r="BL284" s="18" t="s">
        <v>183</v>
      </c>
      <c r="BM284" s="190" t="s">
        <v>1333</v>
      </c>
    </row>
    <row r="285" spans="1:65" s="13" customFormat="1">
      <c r="B285" s="199"/>
      <c r="C285" s="200"/>
      <c r="D285" s="197" t="s">
        <v>212</v>
      </c>
      <c r="E285" s="200"/>
      <c r="F285" s="202" t="s">
        <v>844</v>
      </c>
      <c r="G285" s="200"/>
      <c r="H285" s="203">
        <v>3.03</v>
      </c>
      <c r="I285" s="204"/>
      <c r="J285" s="200"/>
      <c r="K285" s="200"/>
      <c r="L285" s="205"/>
      <c r="M285" s="206"/>
      <c r="N285" s="207"/>
      <c r="O285" s="207"/>
      <c r="P285" s="207"/>
      <c r="Q285" s="207"/>
      <c r="R285" s="207"/>
      <c r="S285" s="207"/>
      <c r="T285" s="208"/>
      <c r="AT285" s="209" t="s">
        <v>212</v>
      </c>
      <c r="AU285" s="209" t="s">
        <v>85</v>
      </c>
      <c r="AV285" s="13" t="s">
        <v>85</v>
      </c>
      <c r="AW285" s="13" t="s">
        <v>4</v>
      </c>
      <c r="AX285" s="13" t="s">
        <v>83</v>
      </c>
      <c r="AY285" s="209" t="s">
        <v>160</v>
      </c>
    </row>
    <row r="286" spans="1:65" s="2" customFormat="1" ht="21.75" customHeight="1">
      <c r="A286" s="35"/>
      <c r="B286" s="36"/>
      <c r="C286" s="179" t="s">
        <v>616</v>
      </c>
      <c r="D286" s="179" t="s">
        <v>163</v>
      </c>
      <c r="E286" s="180" t="s">
        <v>612</v>
      </c>
      <c r="F286" s="181" t="s">
        <v>613</v>
      </c>
      <c r="G286" s="182" t="s">
        <v>166</v>
      </c>
      <c r="H286" s="183">
        <v>3</v>
      </c>
      <c r="I286" s="184"/>
      <c r="J286" s="185">
        <f>ROUND(I286*H286,2)</f>
        <v>0</v>
      </c>
      <c r="K286" s="181" t="s">
        <v>167</v>
      </c>
      <c r="L286" s="40"/>
      <c r="M286" s="186" t="s">
        <v>19</v>
      </c>
      <c r="N286" s="187" t="s">
        <v>46</v>
      </c>
      <c r="O286" s="65"/>
      <c r="P286" s="188">
        <f>O286*H286</f>
        <v>0</v>
      </c>
      <c r="Q286" s="188">
        <v>6.6E-3</v>
      </c>
      <c r="R286" s="188">
        <f>Q286*H286</f>
        <v>1.9799999999999998E-2</v>
      </c>
      <c r="S286" s="188">
        <v>0</v>
      </c>
      <c r="T286" s="189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190" t="s">
        <v>183</v>
      </c>
      <c r="AT286" s="190" t="s">
        <v>163</v>
      </c>
      <c r="AU286" s="190" t="s">
        <v>85</v>
      </c>
      <c r="AY286" s="18" t="s">
        <v>160</v>
      </c>
      <c r="BE286" s="191">
        <f>IF(N286="základní",J286,0)</f>
        <v>0</v>
      </c>
      <c r="BF286" s="191">
        <f>IF(N286="snížená",J286,0)</f>
        <v>0</v>
      </c>
      <c r="BG286" s="191">
        <f>IF(N286="zákl. přenesená",J286,0)</f>
        <v>0</v>
      </c>
      <c r="BH286" s="191">
        <f>IF(N286="sníž. přenesená",J286,0)</f>
        <v>0</v>
      </c>
      <c r="BI286" s="191">
        <f>IF(N286="nulová",J286,0)</f>
        <v>0</v>
      </c>
      <c r="BJ286" s="18" t="s">
        <v>83</v>
      </c>
      <c r="BK286" s="191">
        <f>ROUND(I286*H286,2)</f>
        <v>0</v>
      </c>
      <c r="BL286" s="18" t="s">
        <v>183</v>
      </c>
      <c r="BM286" s="190" t="s">
        <v>1334</v>
      </c>
    </row>
    <row r="287" spans="1:65" s="2" customFormat="1">
      <c r="A287" s="35"/>
      <c r="B287" s="36"/>
      <c r="C287" s="37"/>
      <c r="D287" s="192" t="s">
        <v>170</v>
      </c>
      <c r="E287" s="37"/>
      <c r="F287" s="193" t="s">
        <v>615</v>
      </c>
      <c r="G287" s="37"/>
      <c r="H287" s="37"/>
      <c r="I287" s="194"/>
      <c r="J287" s="37"/>
      <c r="K287" s="37"/>
      <c r="L287" s="40"/>
      <c r="M287" s="195"/>
      <c r="N287" s="196"/>
      <c r="O287" s="65"/>
      <c r="P287" s="65"/>
      <c r="Q287" s="65"/>
      <c r="R287" s="65"/>
      <c r="S287" s="65"/>
      <c r="T287" s="66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8" t="s">
        <v>170</v>
      </c>
      <c r="AU287" s="18" t="s">
        <v>85</v>
      </c>
    </row>
    <row r="288" spans="1:65" s="2" customFormat="1" ht="16.5" customHeight="1">
      <c r="A288" s="35"/>
      <c r="B288" s="36"/>
      <c r="C288" s="225" t="s">
        <v>621</v>
      </c>
      <c r="D288" s="225" t="s">
        <v>495</v>
      </c>
      <c r="E288" s="226" t="s">
        <v>617</v>
      </c>
      <c r="F288" s="227" t="s">
        <v>618</v>
      </c>
      <c r="G288" s="228" t="s">
        <v>166</v>
      </c>
      <c r="H288" s="229">
        <v>3.03</v>
      </c>
      <c r="I288" s="230"/>
      <c r="J288" s="231">
        <f>ROUND(I288*H288,2)</f>
        <v>0</v>
      </c>
      <c r="K288" s="227" t="s">
        <v>167</v>
      </c>
      <c r="L288" s="232"/>
      <c r="M288" s="233" t="s">
        <v>19</v>
      </c>
      <c r="N288" s="234" t="s">
        <v>46</v>
      </c>
      <c r="O288" s="65"/>
      <c r="P288" s="188">
        <f>O288*H288</f>
        <v>0</v>
      </c>
      <c r="Q288" s="188">
        <v>8.1000000000000003E-2</v>
      </c>
      <c r="R288" s="188">
        <f>Q288*H288</f>
        <v>0.24542999999999998</v>
      </c>
      <c r="S288" s="188">
        <v>0</v>
      </c>
      <c r="T288" s="189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190" t="s">
        <v>206</v>
      </c>
      <c r="AT288" s="190" t="s">
        <v>495</v>
      </c>
      <c r="AU288" s="190" t="s">
        <v>85</v>
      </c>
      <c r="AY288" s="18" t="s">
        <v>160</v>
      </c>
      <c r="BE288" s="191">
        <f>IF(N288="základní",J288,0)</f>
        <v>0</v>
      </c>
      <c r="BF288" s="191">
        <f>IF(N288="snížená",J288,0)</f>
        <v>0</v>
      </c>
      <c r="BG288" s="191">
        <f>IF(N288="zákl. přenesená",J288,0)</f>
        <v>0</v>
      </c>
      <c r="BH288" s="191">
        <f>IF(N288="sníž. přenesená",J288,0)</f>
        <v>0</v>
      </c>
      <c r="BI288" s="191">
        <f>IF(N288="nulová",J288,0)</f>
        <v>0</v>
      </c>
      <c r="BJ288" s="18" t="s">
        <v>83</v>
      </c>
      <c r="BK288" s="191">
        <f>ROUND(I288*H288,2)</f>
        <v>0</v>
      </c>
      <c r="BL288" s="18" t="s">
        <v>183</v>
      </c>
      <c r="BM288" s="190" t="s">
        <v>1335</v>
      </c>
    </row>
    <row r="289" spans="1:65" s="13" customFormat="1">
      <c r="B289" s="199"/>
      <c r="C289" s="200"/>
      <c r="D289" s="197" t="s">
        <v>212</v>
      </c>
      <c r="E289" s="200"/>
      <c r="F289" s="202" t="s">
        <v>844</v>
      </c>
      <c r="G289" s="200"/>
      <c r="H289" s="203">
        <v>3.03</v>
      </c>
      <c r="I289" s="204"/>
      <c r="J289" s="200"/>
      <c r="K289" s="200"/>
      <c r="L289" s="205"/>
      <c r="M289" s="206"/>
      <c r="N289" s="207"/>
      <c r="O289" s="207"/>
      <c r="P289" s="207"/>
      <c r="Q289" s="207"/>
      <c r="R289" s="207"/>
      <c r="S289" s="207"/>
      <c r="T289" s="208"/>
      <c r="AT289" s="209" t="s">
        <v>212</v>
      </c>
      <c r="AU289" s="209" t="s">
        <v>85</v>
      </c>
      <c r="AV289" s="13" t="s">
        <v>85</v>
      </c>
      <c r="AW289" s="13" t="s">
        <v>4</v>
      </c>
      <c r="AX289" s="13" t="s">
        <v>83</v>
      </c>
      <c r="AY289" s="209" t="s">
        <v>160</v>
      </c>
    </row>
    <row r="290" spans="1:65" s="2" customFormat="1" ht="24.2" customHeight="1">
      <c r="A290" s="35"/>
      <c r="B290" s="36"/>
      <c r="C290" s="179" t="s">
        <v>627</v>
      </c>
      <c r="D290" s="179" t="s">
        <v>163</v>
      </c>
      <c r="E290" s="180" t="s">
        <v>622</v>
      </c>
      <c r="F290" s="181" t="s">
        <v>623</v>
      </c>
      <c r="G290" s="182" t="s">
        <v>339</v>
      </c>
      <c r="H290" s="183">
        <v>2.7</v>
      </c>
      <c r="I290" s="184"/>
      <c r="J290" s="185">
        <f>ROUND(I290*H290,2)</f>
        <v>0</v>
      </c>
      <c r="K290" s="181" t="s">
        <v>167</v>
      </c>
      <c r="L290" s="40"/>
      <c r="M290" s="186" t="s">
        <v>19</v>
      </c>
      <c r="N290" s="187" t="s">
        <v>46</v>
      </c>
      <c r="O290" s="65"/>
      <c r="P290" s="188">
        <f>O290*H290</f>
        <v>0</v>
      </c>
      <c r="Q290" s="188">
        <v>0</v>
      </c>
      <c r="R290" s="188">
        <f>Q290*H290</f>
        <v>0</v>
      </c>
      <c r="S290" s="188">
        <v>0</v>
      </c>
      <c r="T290" s="189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190" t="s">
        <v>183</v>
      </c>
      <c r="AT290" s="190" t="s">
        <v>163</v>
      </c>
      <c r="AU290" s="190" t="s">
        <v>85</v>
      </c>
      <c r="AY290" s="18" t="s">
        <v>160</v>
      </c>
      <c r="BE290" s="191">
        <f>IF(N290="základní",J290,0)</f>
        <v>0</v>
      </c>
      <c r="BF290" s="191">
        <f>IF(N290="snížená",J290,0)</f>
        <v>0</v>
      </c>
      <c r="BG290" s="191">
        <f>IF(N290="zákl. přenesená",J290,0)</f>
        <v>0</v>
      </c>
      <c r="BH290" s="191">
        <f>IF(N290="sníž. přenesená",J290,0)</f>
        <v>0</v>
      </c>
      <c r="BI290" s="191">
        <f>IF(N290="nulová",J290,0)</f>
        <v>0</v>
      </c>
      <c r="BJ290" s="18" t="s">
        <v>83</v>
      </c>
      <c r="BK290" s="191">
        <f>ROUND(I290*H290,2)</f>
        <v>0</v>
      </c>
      <c r="BL290" s="18" t="s">
        <v>183</v>
      </c>
      <c r="BM290" s="190" t="s">
        <v>1336</v>
      </c>
    </row>
    <row r="291" spans="1:65" s="2" customFormat="1">
      <c r="A291" s="35"/>
      <c r="B291" s="36"/>
      <c r="C291" s="37"/>
      <c r="D291" s="192" t="s">
        <v>170</v>
      </c>
      <c r="E291" s="37"/>
      <c r="F291" s="193" t="s">
        <v>625</v>
      </c>
      <c r="G291" s="37"/>
      <c r="H291" s="37"/>
      <c r="I291" s="194"/>
      <c r="J291" s="37"/>
      <c r="K291" s="37"/>
      <c r="L291" s="40"/>
      <c r="M291" s="195"/>
      <c r="N291" s="196"/>
      <c r="O291" s="65"/>
      <c r="P291" s="65"/>
      <c r="Q291" s="65"/>
      <c r="R291" s="65"/>
      <c r="S291" s="65"/>
      <c r="T291" s="66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T291" s="18" t="s">
        <v>170</v>
      </c>
      <c r="AU291" s="18" t="s">
        <v>85</v>
      </c>
    </row>
    <row r="292" spans="1:65" s="13" customFormat="1">
      <c r="B292" s="199"/>
      <c r="C292" s="200"/>
      <c r="D292" s="197" t="s">
        <v>212</v>
      </c>
      <c r="E292" s="201" t="s">
        <v>19</v>
      </c>
      <c r="F292" s="202" t="s">
        <v>1337</v>
      </c>
      <c r="G292" s="200"/>
      <c r="H292" s="203">
        <v>2.7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212</v>
      </c>
      <c r="AU292" s="209" t="s">
        <v>85</v>
      </c>
      <c r="AV292" s="13" t="s">
        <v>85</v>
      </c>
      <c r="AW292" s="13" t="s">
        <v>36</v>
      </c>
      <c r="AX292" s="13" t="s">
        <v>83</v>
      </c>
      <c r="AY292" s="209" t="s">
        <v>160</v>
      </c>
    </row>
    <row r="293" spans="1:65" s="2" customFormat="1" ht="24.2" customHeight="1">
      <c r="A293" s="35"/>
      <c r="B293" s="36"/>
      <c r="C293" s="179" t="s">
        <v>633</v>
      </c>
      <c r="D293" s="179" t="s">
        <v>163</v>
      </c>
      <c r="E293" s="180" t="s">
        <v>628</v>
      </c>
      <c r="F293" s="181" t="s">
        <v>629</v>
      </c>
      <c r="G293" s="182" t="s">
        <v>258</v>
      </c>
      <c r="H293" s="183">
        <v>7.2</v>
      </c>
      <c r="I293" s="184"/>
      <c r="J293" s="185">
        <f>ROUND(I293*H293,2)</f>
        <v>0</v>
      </c>
      <c r="K293" s="181" t="s">
        <v>167</v>
      </c>
      <c r="L293" s="40"/>
      <c r="M293" s="186" t="s">
        <v>19</v>
      </c>
      <c r="N293" s="187" t="s">
        <v>46</v>
      </c>
      <c r="O293" s="65"/>
      <c r="P293" s="188">
        <f>O293*H293</f>
        <v>0</v>
      </c>
      <c r="Q293" s="188">
        <v>7.8799999999999999E-3</v>
      </c>
      <c r="R293" s="188">
        <f>Q293*H293</f>
        <v>5.6736000000000002E-2</v>
      </c>
      <c r="S293" s="188">
        <v>0</v>
      </c>
      <c r="T293" s="189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190" t="s">
        <v>183</v>
      </c>
      <c r="AT293" s="190" t="s">
        <v>163</v>
      </c>
      <c r="AU293" s="190" t="s">
        <v>85</v>
      </c>
      <c r="AY293" s="18" t="s">
        <v>160</v>
      </c>
      <c r="BE293" s="191">
        <f>IF(N293="základní",J293,0)</f>
        <v>0</v>
      </c>
      <c r="BF293" s="191">
        <f>IF(N293="snížená",J293,0)</f>
        <v>0</v>
      </c>
      <c r="BG293" s="191">
        <f>IF(N293="zákl. přenesená",J293,0)</f>
        <v>0</v>
      </c>
      <c r="BH293" s="191">
        <f>IF(N293="sníž. přenesená",J293,0)</f>
        <v>0</v>
      </c>
      <c r="BI293" s="191">
        <f>IF(N293="nulová",J293,0)</f>
        <v>0</v>
      </c>
      <c r="BJ293" s="18" t="s">
        <v>83</v>
      </c>
      <c r="BK293" s="191">
        <f>ROUND(I293*H293,2)</f>
        <v>0</v>
      </c>
      <c r="BL293" s="18" t="s">
        <v>183</v>
      </c>
      <c r="BM293" s="190" t="s">
        <v>1338</v>
      </c>
    </row>
    <row r="294" spans="1:65" s="2" customFormat="1">
      <c r="A294" s="35"/>
      <c r="B294" s="36"/>
      <c r="C294" s="37"/>
      <c r="D294" s="192" t="s">
        <v>170</v>
      </c>
      <c r="E294" s="37"/>
      <c r="F294" s="193" t="s">
        <v>631</v>
      </c>
      <c r="G294" s="37"/>
      <c r="H294" s="37"/>
      <c r="I294" s="194"/>
      <c r="J294" s="37"/>
      <c r="K294" s="37"/>
      <c r="L294" s="40"/>
      <c r="M294" s="195"/>
      <c r="N294" s="196"/>
      <c r="O294" s="65"/>
      <c r="P294" s="65"/>
      <c r="Q294" s="65"/>
      <c r="R294" s="65"/>
      <c r="S294" s="65"/>
      <c r="T294" s="66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T294" s="18" t="s">
        <v>170</v>
      </c>
      <c r="AU294" s="18" t="s">
        <v>85</v>
      </c>
    </row>
    <row r="295" spans="1:65" s="13" customFormat="1">
      <c r="B295" s="199"/>
      <c r="C295" s="200"/>
      <c r="D295" s="197" t="s">
        <v>212</v>
      </c>
      <c r="E295" s="201" t="s">
        <v>19</v>
      </c>
      <c r="F295" s="202" t="s">
        <v>1339</v>
      </c>
      <c r="G295" s="200"/>
      <c r="H295" s="203">
        <v>7.2</v>
      </c>
      <c r="I295" s="204"/>
      <c r="J295" s="200"/>
      <c r="K295" s="200"/>
      <c r="L295" s="205"/>
      <c r="M295" s="206"/>
      <c r="N295" s="207"/>
      <c r="O295" s="207"/>
      <c r="P295" s="207"/>
      <c r="Q295" s="207"/>
      <c r="R295" s="207"/>
      <c r="S295" s="207"/>
      <c r="T295" s="208"/>
      <c r="AT295" s="209" t="s">
        <v>212</v>
      </c>
      <c r="AU295" s="209" t="s">
        <v>85</v>
      </c>
      <c r="AV295" s="13" t="s">
        <v>85</v>
      </c>
      <c r="AW295" s="13" t="s">
        <v>36</v>
      </c>
      <c r="AX295" s="13" t="s">
        <v>83</v>
      </c>
      <c r="AY295" s="209" t="s">
        <v>160</v>
      </c>
    </row>
    <row r="296" spans="1:65" s="2" customFormat="1" ht="24.2" customHeight="1">
      <c r="A296" s="35"/>
      <c r="B296" s="36"/>
      <c r="C296" s="179" t="s">
        <v>638</v>
      </c>
      <c r="D296" s="179" t="s">
        <v>163</v>
      </c>
      <c r="E296" s="180" t="s">
        <v>634</v>
      </c>
      <c r="F296" s="181" t="s">
        <v>635</v>
      </c>
      <c r="G296" s="182" t="s">
        <v>258</v>
      </c>
      <c r="H296" s="183">
        <v>7.2</v>
      </c>
      <c r="I296" s="184"/>
      <c r="J296" s="185">
        <f>ROUND(I296*H296,2)</f>
        <v>0</v>
      </c>
      <c r="K296" s="181" t="s">
        <v>167</v>
      </c>
      <c r="L296" s="40"/>
      <c r="M296" s="186" t="s">
        <v>19</v>
      </c>
      <c r="N296" s="187" t="s">
        <v>46</v>
      </c>
      <c r="O296" s="65"/>
      <c r="P296" s="188">
        <f>O296*H296</f>
        <v>0</v>
      </c>
      <c r="Q296" s="188">
        <v>0</v>
      </c>
      <c r="R296" s="188">
        <f>Q296*H296</f>
        <v>0</v>
      </c>
      <c r="S296" s="188">
        <v>0</v>
      </c>
      <c r="T296" s="189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190" t="s">
        <v>183</v>
      </c>
      <c r="AT296" s="190" t="s">
        <v>163</v>
      </c>
      <c r="AU296" s="190" t="s">
        <v>85</v>
      </c>
      <c r="AY296" s="18" t="s">
        <v>160</v>
      </c>
      <c r="BE296" s="191">
        <f>IF(N296="základní",J296,0)</f>
        <v>0</v>
      </c>
      <c r="BF296" s="191">
        <f>IF(N296="snížená",J296,0)</f>
        <v>0</v>
      </c>
      <c r="BG296" s="191">
        <f>IF(N296="zákl. přenesená",J296,0)</f>
        <v>0</v>
      </c>
      <c r="BH296" s="191">
        <f>IF(N296="sníž. přenesená",J296,0)</f>
        <v>0</v>
      </c>
      <c r="BI296" s="191">
        <f>IF(N296="nulová",J296,0)</f>
        <v>0</v>
      </c>
      <c r="BJ296" s="18" t="s">
        <v>83</v>
      </c>
      <c r="BK296" s="191">
        <f>ROUND(I296*H296,2)</f>
        <v>0</v>
      </c>
      <c r="BL296" s="18" t="s">
        <v>183</v>
      </c>
      <c r="BM296" s="190" t="s">
        <v>1340</v>
      </c>
    </row>
    <row r="297" spans="1:65" s="2" customFormat="1">
      <c r="A297" s="35"/>
      <c r="B297" s="36"/>
      <c r="C297" s="37"/>
      <c r="D297" s="192" t="s">
        <v>170</v>
      </c>
      <c r="E297" s="37"/>
      <c r="F297" s="193" t="s">
        <v>637</v>
      </c>
      <c r="G297" s="37"/>
      <c r="H297" s="37"/>
      <c r="I297" s="194"/>
      <c r="J297" s="37"/>
      <c r="K297" s="37"/>
      <c r="L297" s="40"/>
      <c r="M297" s="195"/>
      <c r="N297" s="196"/>
      <c r="O297" s="65"/>
      <c r="P297" s="65"/>
      <c r="Q297" s="65"/>
      <c r="R297" s="65"/>
      <c r="S297" s="65"/>
      <c r="T297" s="66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T297" s="18" t="s">
        <v>170</v>
      </c>
      <c r="AU297" s="18" t="s">
        <v>85</v>
      </c>
    </row>
    <row r="298" spans="1:65" s="2" customFormat="1" ht="16.5" customHeight="1">
      <c r="A298" s="35"/>
      <c r="B298" s="36"/>
      <c r="C298" s="179" t="s">
        <v>646</v>
      </c>
      <c r="D298" s="179" t="s">
        <v>163</v>
      </c>
      <c r="E298" s="180" t="s">
        <v>639</v>
      </c>
      <c r="F298" s="181" t="s">
        <v>640</v>
      </c>
      <c r="G298" s="182" t="s">
        <v>483</v>
      </c>
      <c r="H298" s="183">
        <v>0.04</v>
      </c>
      <c r="I298" s="184"/>
      <c r="J298" s="185">
        <f>ROUND(I298*H298,2)</f>
        <v>0</v>
      </c>
      <c r="K298" s="181" t="s">
        <v>167</v>
      </c>
      <c r="L298" s="40"/>
      <c r="M298" s="186" t="s">
        <v>19</v>
      </c>
      <c r="N298" s="187" t="s">
        <v>46</v>
      </c>
      <c r="O298" s="65"/>
      <c r="P298" s="188">
        <f>O298*H298</f>
        <v>0</v>
      </c>
      <c r="Q298" s="188">
        <v>1.06277</v>
      </c>
      <c r="R298" s="188">
        <f>Q298*H298</f>
        <v>4.2510800000000001E-2</v>
      </c>
      <c r="S298" s="188">
        <v>0</v>
      </c>
      <c r="T298" s="189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190" t="s">
        <v>183</v>
      </c>
      <c r="AT298" s="190" t="s">
        <v>163</v>
      </c>
      <c r="AU298" s="190" t="s">
        <v>85</v>
      </c>
      <c r="AY298" s="18" t="s">
        <v>160</v>
      </c>
      <c r="BE298" s="191">
        <f>IF(N298="základní",J298,0)</f>
        <v>0</v>
      </c>
      <c r="BF298" s="191">
        <f>IF(N298="snížená",J298,0)</f>
        <v>0</v>
      </c>
      <c r="BG298" s="191">
        <f>IF(N298="zákl. přenesená",J298,0)</f>
        <v>0</v>
      </c>
      <c r="BH298" s="191">
        <f>IF(N298="sníž. přenesená",J298,0)</f>
        <v>0</v>
      </c>
      <c r="BI298" s="191">
        <f>IF(N298="nulová",J298,0)</f>
        <v>0</v>
      </c>
      <c r="BJ298" s="18" t="s">
        <v>83</v>
      </c>
      <c r="BK298" s="191">
        <f>ROUND(I298*H298,2)</f>
        <v>0</v>
      </c>
      <c r="BL298" s="18" t="s">
        <v>183</v>
      </c>
      <c r="BM298" s="190" t="s">
        <v>1341</v>
      </c>
    </row>
    <row r="299" spans="1:65" s="2" customFormat="1">
      <c r="A299" s="35"/>
      <c r="B299" s="36"/>
      <c r="C299" s="37"/>
      <c r="D299" s="192" t="s">
        <v>170</v>
      </c>
      <c r="E299" s="37"/>
      <c r="F299" s="193" t="s">
        <v>642</v>
      </c>
      <c r="G299" s="37"/>
      <c r="H299" s="37"/>
      <c r="I299" s="194"/>
      <c r="J299" s="37"/>
      <c r="K299" s="37"/>
      <c r="L299" s="40"/>
      <c r="M299" s="195"/>
      <c r="N299" s="196"/>
      <c r="O299" s="65"/>
      <c r="P299" s="65"/>
      <c r="Q299" s="65"/>
      <c r="R299" s="65"/>
      <c r="S299" s="65"/>
      <c r="T299" s="66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T299" s="18" t="s">
        <v>170</v>
      </c>
      <c r="AU299" s="18" t="s">
        <v>85</v>
      </c>
    </row>
    <row r="300" spans="1:65" s="13" customFormat="1">
      <c r="B300" s="199"/>
      <c r="C300" s="200"/>
      <c r="D300" s="197" t="s">
        <v>212</v>
      </c>
      <c r="E300" s="201" t="s">
        <v>19</v>
      </c>
      <c r="F300" s="202" t="s">
        <v>1342</v>
      </c>
      <c r="G300" s="200"/>
      <c r="H300" s="203">
        <v>3.7999999999999999E-2</v>
      </c>
      <c r="I300" s="204"/>
      <c r="J300" s="200"/>
      <c r="K300" s="200"/>
      <c r="L300" s="205"/>
      <c r="M300" s="206"/>
      <c r="N300" s="207"/>
      <c r="O300" s="207"/>
      <c r="P300" s="207"/>
      <c r="Q300" s="207"/>
      <c r="R300" s="207"/>
      <c r="S300" s="207"/>
      <c r="T300" s="208"/>
      <c r="AT300" s="209" t="s">
        <v>212</v>
      </c>
      <c r="AU300" s="209" t="s">
        <v>85</v>
      </c>
      <c r="AV300" s="13" t="s">
        <v>85</v>
      </c>
      <c r="AW300" s="13" t="s">
        <v>36</v>
      </c>
      <c r="AX300" s="13" t="s">
        <v>83</v>
      </c>
      <c r="AY300" s="209" t="s">
        <v>160</v>
      </c>
    </row>
    <row r="301" spans="1:65" s="13" customFormat="1">
      <c r="B301" s="199"/>
      <c r="C301" s="200"/>
      <c r="D301" s="197" t="s">
        <v>212</v>
      </c>
      <c r="E301" s="200"/>
      <c r="F301" s="202" t="s">
        <v>1343</v>
      </c>
      <c r="G301" s="200"/>
      <c r="H301" s="203">
        <v>0.04</v>
      </c>
      <c r="I301" s="204"/>
      <c r="J301" s="200"/>
      <c r="K301" s="200"/>
      <c r="L301" s="205"/>
      <c r="M301" s="206"/>
      <c r="N301" s="207"/>
      <c r="O301" s="207"/>
      <c r="P301" s="207"/>
      <c r="Q301" s="207"/>
      <c r="R301" s="207"/>
      <c r="S301" s="207"/>
      <c r="T301" s="208"/>
      <c r="AT301" s="209" t="s">
        <v>212</v>
      </c>
      <c r="AU301" s="209" t="s">
        <v>85</v>
      </c>
      <c r="AV301" s="13" t="s">
        <v>85</v>
      </c>
      <c r="AW301" s="13" t="s">
        <v>4</v>
      </c>
      <c r="AX301" s="13" t="s">
        <v>83</v>
      </c>
      <c r="AY301" s="209" t="s">
        <v>160</v>
      </c>
    </row>
    <row r="302" spans="1:65" s="12" customFormat="1" ht="22.9" customHeight="1">
      <c r="B302" s="163"/>
      <c r="C302" s="164"/>
      <c r="D302" s="165" t="s">
        <v>74</v>
      </c>
      <c r="E302" s="177" t="s">
        <v>159</v>
      </c>
      <c r="F302" s="177" t="s">
        <v>645</v>
      </c>
      <c r="G302" s="164"/>
      <c r="H302" s="164"/>
      <c r="I302" s="167"/>
      <c r="J302" s="178">
        <f>BK302</f>
        <v>0</v>
      </c>
      <c r="K302" s="164"/>
      <c r="L302" s="169"/>
      <c r="M302" s="170"/>
      <c r="N302" s="171"/>
      <c r="O302" s="171"/>
      <c r="P302" s="172">
        <f>SUM(P303:P319)</f>
        <v>0</v>
      </c>
      <c r="Q302" s="171"/>
      <c r="R302" s="172">
        <f>SUM(R303:R319)</f>
        <v>27.133565599999997</v>
      </c>
      <c r="S302" s="171"/>
      <c r="T302" s="173">
        <f>SUM(T303:T319)</f>
        <v>0</v>
      </c>
      <c r="AR302" s="174" t="s">
        <v>83</v>
      </c>
      <c r="AT302" s="175" t="s">
        <v>74</v>
      </c>
      <c r="AU302" s="175" t="s">
        <v>83</v>
      </c>
      <c r="AY302" s="174" t="s">
        <v>160</v>
      </c>
      <c r="BK302" s="176">
        <f>SUM(BK303:BK319)</f>
        <v>0</v>
      </c>
    </row>
    <row r="303" spans="1:65" s="2" customFormat="1" ht="21.75" customHeight="1">
      <c r="A303" s="35"/>
      <c r="B303" s="36"/>
      <c r="C303" s="179" t="s">
        <v>653</v>
      </c>
      <c r="D303" s="179" t="s">
        <v>163</v>
      </c>
      <c r="E303" s="180" t="s">
        <v>647</v>
      </c>
      <c r="F303" s="181" t="s">
        <v>648</v>
      </c>
      <c r="G303" s="182" t="s">
        <v>258</v>
      </c>
      <c r="H303" s="183">
        <v>689.78</v>
      </c>
      <c r="I303" s="184"/>
      <c r="J303" s="185">
        <f>ROUND(I303*H303,2)</f>
        <v>0</v>
      </c>
      <c r="K303" s="181" t="s">
        <v>167</v>
      </c>
      <c r="L303" s="40"/>
      <c r="M303" s="186" t="s">
        <v>19</v>
      </c>
      <c r="N303" s="187" t="s">
        <v>46</v>
      </c>
      <c r="O303" s="65"/>
      <c r="P303" s="188">
        <f>O303*H303</f>
        <v>0</v>
      </c>
      <c r="Q303" s="188">
        <v>0</v>
      </c>
      <c r="R303" s="188">
        <f>Q303*H303</f>
        <v>0</v>
      </c>
      <c r="S303" s="188">
        <v>0</v>
      </c>
      <c r="T303" s="189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190" t="s">
        <v>183</v>
      </c>
      <c r="AT303" s="190" t="s">
        <v>163</v>
      </c>
      <c r="AU303" s="190" t="s">
        <v>85</v>
      </c>
      <c r="AY303" s="18" t="s">
        <v>160</v>
      </c>
      <c r="BE303" s="191">
        <f>IF(N303="základní",J303,0)</f>
        <v>0</v>
      </c>
      <c r="BF303" s="191">
        <f>IF(N303="snížená",J303,0)</f>
        <v>0</v>
      </c>
      <c r="BG303" s="191">
        <f>IF(N303="zákl. přenesená",J303,0)</f>
        <v>0</v>
      </c>
      <c r="BH303" s="191">
        <f>IF(N303="sníž. přenesená",J303,0)</f>
        <v>0</v>
      </c>
      <c r="BI303" s="191">
        <f>IF(N303="nulová",J303,0)</f>
        <v>0</v>
      </c>
      <c r="BJ303" s="18" t="s">
        <v>83</v>
      </c>
      <c r="BK303" s="191">
        <f>ROUND(I303*H303,2)</f>
        <v>0</v>
      </c>
      <c r="BL303" s="18" t="s">
        <v>183</v>
      </c>
      <c r="BM303" s="190" t="s">
        <v>1344</v>
      </c>
    </row>
    <row r="304" spans="1:65" s="2" customFormat="1">
      <c r="A304" s="35"/>
      <c r="B304" s="36"/>
      <c r="C304" s="37"/>
      <c r="D304" s="192" t="s">
        <v>170</v>
      </c>
      <c r="E304" s="37"/>
      <c r="F304" s="193" t="s">
        <v>650</v>
      </c>
      <c r="G304" s="37"/>
      <c r="H304" s="37"/>
      <c r="I304" s="194"/>
      <c r="J304" s="37"/>
      <c r="K304" s="37"/>
      <c r="L304" s="40"/>
      <c r="M304" s="195"/>
      <c r="N304" s="196"/>
      <c r="O304" s="65"/>
      <c r="P304" s="65"/>
      <c r="Q304" s="65"/>
      <c r="R304" s="65"/>
      <c r="S304" s="65"/>
      <c r="T304" s="66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T304" s="18" t="s">
        <v>170</v>
      </c>
      <c r="AU304" s="18" t="s">
        <v>85</v>
      </c>
    </row>
    <row r="305" spans="1:65" s="13" customFormat="1">
      <c r="B305" s="199"/>
      <c r="C305" s="200"/>
      <c r="D305" s="197" t="s">
        <v>212</v>
      </c>
      <c r="E305" s="201" t="s">
        <v>19</v>
      </c>
      <c r="F305" s="202" t="s">
        <v>1345</v>
      </c>
      <c r="G305" s="200"/>
      <c r="H305" s="203">
        <v>595.70000000000005</v>
      </c>
      <c r="I305" s="204"/>
      <c r="J305" s="200"/>
      <c r="K305" s="200"/>
      <c r="L305" s="205"/>
      <c r="M305" s="206"/>
      <c r="N305" s="207"/>
      <c r="O305" s="207"/>
      <c r="P305" s="207"/>
      <c r="Q305" s="207"/>
      <c r="R305" s="207"/>
      <c r="S305" s="207"/>
      <c r="T305" s="208"/>
      <c r="AT305" s="209" t="s">
        <v>212</v>
      </c>
      <c r="AU305" s="209" t="s">
        <v>85</v>
      </c>
      <c r="AV305" s="13" t="s">
        <v>85</v>
      </c>
      <c r="AW305" s="13" t="s">
        <v>36</v>
      </c>
      <c r="AX305" s="13" t="s">
        <v>75</v>
      </c>
      <c r="AY305" s="209" t="s">
        <v>160</v>
      </c>
    </row>
    <row r="306" spans="1:65" s="13" customFormat="1">
      <c r="B306" s="199"/>
      <c r="C306" s="200"/>
      <c r="D306" s="197" t="s">
        <v>212</v>
      </c>
      <c r="E306" s="201" t="s">
        <v>19</v>
      </c>
      <c r="F306" s="202" t="s">
        <v>1346</v>
      </c>
      <c r="G306" s="200"/>
      <c r="H306" s="203">
        <v>94.08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212</v>
      </c>
      <c r="AU306" s="209" t="s">
        <v>85</v>
      </c>
      <c r="AV306" s="13" t="s">
        <v>85</v>
      </c>
      <c r="AW306" s="13" t="s">
        <v>36</v>
      </c>
      <c r="AX306" s="13" t="s">
        <v>75</v>
      </c>
      <c r="AY306" s="209" t="s">
        <v>160</v>
      </c>
    </row>
    <row r="307" spans="1:65" s="14" customFormat="1">
      <c r="B307" s="214"/>
      <c r="C307" s="215"/>
      <c r="D307" s="197" t="s">
        <v>212</v>
      </c>
      <c r="E307" s="216" t="s">
        <v>19</v>
      </c>
      <c r="F307" s="217" t="s">
        <v>282</v>
      </c>
      <c r="G307" s="215"/>
      <c r="H307" s="218">
        <v>689.78</v>
      </c>
      <c r="I307" s="219"/>
      <c r="J307" s="215"/>
      <c r="K307" s="215"/>
      <c r="L307" s="220"/>
      <c r="M307" s="221"/>
      <c r="N307" s="222"/>
      <c r="O307" s="222"/>
      <c r="P307" s="222"/>
      <c r="Q307" s="222"/>
      <c r="R307" s="222"/>
      <c r="S307" s="222"/>
      <c r="T307" s="223"/>
      <c r="AT307" s="224" t="s">
        <v>212</v>
      </c>
      <c r="AU307" s="224" t="s">
        <v>85</v>
      </c>
      <c r="AV307" s="14" t="s">
        <v>183</v>
      </c>
      <c r="AW307" s="14" t="s">
        <v>36</v>
      </c>
      <c r="AX307" s="14" t="s">
        <v>83</v>
      </c>
      <c r="AY307" s="224" t="s">
        <v>160</v>
      </c>
    </row>
    <row r="308" spans="1:65" s="2" customFormat="1" ht="21.75" customHeight="1">
      <c r="A308" s="35"/>
      <c r="B308" s="36"/>
      <c r="C308" s="179" t="s">
        <v>658</v>
      </c>
      <c r="D308" s="179" t="s">
        <v>163</v>
      </c>
      <c r="E308" s="180" t="s">
        <v>654</v>
      </c>
      <c r="F308" s="181" t="s">
        <v>655</v>
      </c>
      <c r="G308" s="182" t="s">
        <v>258</v>
      </c>
      <c r="H308" s="183">
        <v>39.450000000000003</v>
      </c>
      <c r="I308" s="184"/>
      <c r="J308" s="185">
        <f>ROUND(I308*H308,2)</f>
        <v>0</v>
      </c>
      <c r="K308" s="181" t="s">
        <v>167</v>
      </c>
      <c r="L308" s="40"/>
      <c r="M308" s="186" t="s">
        <v>19</v>
      </c>
      <c r="N308" s="187" t="s">
        <v>46</v>
      </c>
      <c r="O308" s="65"/>
      <c r="P308" s="188">
        <f>O308*H308</f>
        <v>0</v>
      </c>
      <c r="Q308" s="188">
        <v>0</v>
      </c>
      <c r="R308" s="188">
        <f>Q308*H308</f>
        <v>0</v>
      </c>
      <c r="S308" s="188">
        <v>0</v>
      </c>
      <c r="T308" s="18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190" t="s">
        <v>183</v>
      </c>
      <c r="AT308" s="190" t="s">
        <v>163</v>
      </c>
      <c r="AU308" s="190" t="s">
        <v>85</v>
      </c>
      <c r="AY308" s="18" t="s">
        <v>160</v>
      </c>
      <c r="BE308" s="191">
        <f>IF(N308="základní",J308,0)</f>
        <v>0</v>
      </c>
      <c r="BF308" s="191">
        <f>IF(N308="snížená",J308,0)</f>
        <v>0</v>
      </c>
      <c r="BG308" s="191">
        <f>IF(N308="zákl. přenesená",J308,0)</f>
        <v>0</v>
      </c>
      <c r="BH308" s="191">
        <f>IF(N308="sníž. přenesená",J308,0)</f>
        <v>0</v>
      </c>
      <c r="BI308" s="191">
        <f>IF(N308="nulová",J308,0)</f>
        <v>0</v>
      </c>
      <c r="BJ308" s="18" t="s">
        <v>83</v>
      </c>
      <c r="BK308" s="191">
        <f>ROUND(I308*H308,2)</f>
        <v>0</v>
      </c>
      <c r="BL308" s="18" t="s">
        <v>183</v>
      </c>
      <c r="BM308" s="190" t="s">
        <v>1347</v>
      </c>
    </row>
    <row r="309" spans="1:65" s="2" customFormat="1">
      <c r="A309" s="35"/>
      <c r="B309" s="36"/>
      <c r="C309" s="37"/>
      <c r="D309" s="192" t="s">
        <v>170</v>
      </c>
      <c r="E309" s="37"/>
      <c r="F309" s="193" t="s">
        <v>657</v>
      </c>
      <c r="G309" s="37"/>
      <c r="H309" s="37"/>
      <c r="I309" s="194"/>
      <c r="J309" s="37"/>
      <c r="K309" s="37"/>
      <c r="L309" s="40"/>
      <c r="M309" s="195"/>
      <c r="N309" s="196"/>
      <c r="O309" s="65"/>
      <c r="P309" s="65"/>
      <c r="Q309" s="65"/>
      <c r="R309" s="65"/>
      <c r="S309" s="65"/>
      <c r="T309" s="66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T309" s="18" t="s">
        <v>170</v>
      </c>
      <c r="AU309" s="18" t="s">
        <v>85</v>
      </c>
    </row>
    <row r="310" spans="1:65" s="2" customFormat="1" ht="24.2" customHeight="1">
      <c r="A310" s="35"/>
      <c r="B310" s="36"/>
      <c r="C310" s="179" t="s">
        <v>663</v>
      </c>
      <c r="D310" s="179" t="s">
        <v>163</v>
      </c>
      <c r="E310" s="180" t="s">
        <v>659</v>
      </c>
      <c r="F310" s="181" t="s">
        <v>660</v>
      </c>
      <c r="G310" s="182" t="s">
        <v>258</v>
      </c>
      <c r="H310" s="183">
        <v>297.85000000000002</v>
      </c>
      <c r="I310" s="184"/>
      <c r="J310" s="185">
        <f>ROUND(I310*H310,2)</f>
        <v>0</v>
      </c>
      <c r="K310" s="181" t="s">
        <v>167</v>
      </c>
      <c r="L310" s="40"/>
      <c r="M310" s="186" t="s">
        <v>19</v>
      </c>
      <c r="N310" s="187" t="s">
        <v>46</v>
      </c>
      <c r="O310" s="65"/>
      <c r="P310" s="188">
        <f>O310*H310</f>
        <v>0</v>
      </c>
      <c r="Q310" s="188">
        <v>0</v>
      </c>
      <c r="R310" s="188">
        <f>Q310*H310</f>
        <v>0</v>
      </c>
      <c r="S310" s="188">
        <v>0</v>
      </c>
      <c r="T310" s="189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190" t="s">
        <v>183</v>
      </c>
      <c r="AT310" s="190" t="s">
        <v>163</v>
      </c>
      <c r="AU310" s="190" t="s">
        <v>85</v>
      </c>
      <c r="AY310" s="18" t="s">
        <v>160</v>
      </c>
      <c r="BE310" s="191">
        <f>IF(N310="základní",J310,0)</f>
        <v>0</v>
      </c>
      <c r="BF310" s="191">
        <f>IF(N310="snížená",J310,0)</f>
        <v>0</v>
      </c>
      <c r="BG310" s="191">
        <f>IF(N310="zákl. přenesená",J310,0)</f>
        <v>0</v>
      </c>
      <c r="BH310" s="191">
        <f>IF(N310="sníž. přenesená",J310,0)</f>
        <v>0</v>
      </c>
      <c r="BI310" s="191">
        <f>IF(N310="nulová",J310,0)</f>
        <v>0</v>
      </c>
      <c r="BJ310" s="18" t="s">
        <v>83</v>
      </c>
      <c r="BK310" s="191">
        <f>ROUND(I310*H310,2)</f>
        <v>0</v>
      </c>
      <c r="BL310" s="18" t="s">
        <v>183</v>
      </c>
      <c r="BM310" s="190" t="s">
        <v>1348</v>
      </c>
    </row>
    <row r="311" spans="1:65" s="2" customFormat="1">
      <c r="A311" s="35"/>
      <c r="B311" s="36"/>
      <c r="C311" s="37"/>
      <c r="D311" s="192" t="s">
        <v>170</v>
      </c>
      <c r="E311" s="37"/>
      <c r="F311" s="193" t="s">
        <v>662</v>
      </c>
      <c r="G311" s="37"/>
      <c r="H311" s="37"/>
      <c r="I311" s="194"/>
      <c r="J311" s="37"/>
      <c r="K311" s="37"/>
      <c r="L311" s="40"/>
      <c r="M311" s="195"/>
      <c r="N311" s="196"/>
      <c r="O311" s="65"/>
      <c r="P311" s="65"/>
      <c r="Q311" s="65"/>
      <c r="R311" s="65"/>
      <c r="S311" s="65"/>
      <c r="T311" s="66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8" t="s">
        <v>170</v>
      </c>
      <c r="AU311" s="18" t="s">
        <v>85</v>
      </c>
    </row>
    <row r="312" spans="1:65" s="2" customFormat="1" ht="16.5" customHeight="1">
      <c r="A312" s="35"/>
      <c r="B312" s="36"/>
      <c r="C312" s="179" t="s">
        <v>668</v>
      </c>
      <c r="D312" s="179" t="s">
        <v>163</v>
      </c>
      <c r="E312" s="180" t="s">
        <v>664</v>
      </c>
      <c r="F312" s="181" t="s">
        <v>665</v>
      </c>
      <c r="G312" s="182" t="s">
        <v>258</v>
      </c>
      <c r="H312" s="183">
        <v>297.85000000000002</v>
      </c>
      <c r="I312" s="184"/>
      <c r="J312" s="185">
        <f>ROUND(I312*H312,2)</f>
        <v>0</v>
      </c>
      <c r="K312" s="181" t="s">
        <v>167</v>
      </c>
      <c r="L312" s="40"/>
      <c r="M312" s="186" t="s">
        <v>19</v>
      </c>
      <c r="N312" s="187" t="s">
        <v>46</v>
      </c>
      <c r="O312" s="65"/>
      <c r="P312" s="188">
        <f>O312*H312</f>
        <v>0</v>
      </c>
      <c r="Q312" s="188">
        <v>0</v>
      </c>
      <c r="R312" s="188">
        <f>Q312*H312</f>
        <v>0</v>
      </c>
      <c r="S312" s="188">
        <v>0</v>
      </c>
      <c r="T312" s="189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190" t="s">
        <v>183</v>
      </c>
      <c r="AT312" s="190" t="s">
        <v>163</v>
      </c>
      <c r="AU312" s="190" t="s">
        <v>85</v>
      </c>
      <c r="AY312" s="18" t="s">
        <v>160</v>
      </c>
      <c r="BE312" s="191">
        <f>IF(N312="základní",J312,0)</f>
        <v>0</v>
      </c>
      <c r="BF312" s="191">
        <f>IF(N312="snížená",J312,0)</f>
        <v>0</v>
      </c>
      <c r="BG312" s="191">
        <f>IF(N312="zákl. přenesená",J312,0)</f>
        <v>0</v>
      </c>
      <c r="BH312" s="191">
        <f>IF(N312="sníž. přenesená",J312,0)</f>
        <v>0</v>
      </c>
      <c r="BI312" s="191">
        <f>IF(N312="nulová",J312,0)</f>
        <v>0</v>
      </c>
      <c r="BJ312" s="18" t="s">
        <v>83</v>
      </c>
      <c r="BK312" s="191">
        <f>ROUND(I312*H312,2)</f>
        <v>0</v>
      </c>
      <c r="BL312" s="18" t="s">
        <v>183</v>
      </c>
      <c r="BM312" s="190" t="s">
        <v>1349</v>
      </c>
    </row>
    <row r="313" spans="1:65" s="2" customFormat="1">
      <c r="A313" s="35"/>
      <c r="B313" s="36"/>
      <c r="C313" s="37"/>
      <c r="D313" s="192" t="s">
        <v>170</v>
      </c>
      <c r="E313" s="37"/>
      <c r="F313" s="193" t="s">
        <v>667</v>
      </c>
      <c r="G313" s="37"/>
      <c r="H313" s="37"/>
      <c r="I313" s="194"/>
      <c r="J313" s="37"/>
      <c r="K313" s="37"/>
      <c r="L313" s="40"/>
      <c r="M313" s="195"/>
      <c r="N313" s="196"/>
      <c r="O313" s="65"/>
      <c r="P313" s="65"/>
      <c r="Q313" s="65"/>
      <c r="R313" s="65"/>
      <c r="S313" s="65"/>
      <c r="T313" s="66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T313" s="18" t="s">
        <v>170</v>
      </c>
      <c r="AU313" s="18" t="s">
        <v>85</v>
      </c>
    </row>
    <row r="314" spans="1:65" s="2" customFormat="1" ht="33" customHeight="1">
      <c r="A314" s="35"/>
      <c r="B314" s="36"/>
      <c r="C314" s="179" t="s">
        <v>673</v>
      </c>
      <c r="D314" s="179" t="s">
        <v>163</v>
      </c>
      <c r="E314" s="180" t="s">
        <v>1350</v>
      </c>
      <c r="F314" s="181" t="s">
        <v>1351</v>
      </c>
      <c r="G314" s="182" t="s">
        <v>258</v>
      </c>
      <c r="H314" s="183">
        <v>3.25</v>
      </c>
      <c r="I314" s="184"/>
      <c r="J314" s="185">
        <f>ROUND(I314*H314,2)</f>
        <v>0</v>
      </c>
      <c r="K314" s="181" t="s">
        <v>167</v>
      </c>
      <c r="L314" s="40"/>
      <c r="M314" s="186" t="s">
        <v>19</v>
      </c>
      <c r="N314" s="187" t="s">
        <v>46</v>
      </c>
      <c r="O314" s="65"/>
      <c r="P314" s="188">
        <f>O314*H314</f>
        <v>0</v>
      </c>
      <c r="Q314" s="188">
        <v>0.1837</v>
      </c>
      <c r="R314" s="188">
        <f>Q314*H314</f>
        <v>0.59702500000000003</v>
      </c>
      <c r="S314" s="188">
        <v>0</v>
      </c>
      <c r="T314" s="189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190" t="s">
        <v>183</v>
      </c>
      <c r="AT314" s="190" t="s">
        <v>163</v>
      </c>
      <c r="AU314" s="190" t="s">
        <v>85</v>
      </c>
      <c r="AY314" s="18" t="s">
        <v>160</v>
      </c>
      <c r="BE314" s="191">
        <f>IF(N314="základní",J314,0)</f>
        <v>0</v>
      </c>
      <c r="BF314" s="191">
        <f>IF(N314="snížená",J314,0)</f>
        <v>0</v>
      </c>
      <c r="BG314" s="191">
        <f>IF(N314="zákl. přenesená",J314,0)</f>
        <v>0</v>
      </c>
      <c r="BH314" s="191">
        <f>IF(N314="sníž. přenesená",J314,0)</f>
        <v>0</v>
      </c>
      <c r="BI314" s="191">
        <f>IF(N314="nulová",J314,0)</f>
        <v>0</v>
      </c>
      <c r="BJ314" s="18" t="s">
        <v>83</v>
      </c>
      <c r="BK314" s="191">
        <f>ROUND(I314*H314,2)</f>
        <v>0</v>
      </c>
      <c r="BL314" s="18" t="s">
        <v>183</v>
      </c>
      <c r="BM314" s="190" t="s">
        <v>1352</v>
      </c>
    </row>
    <row r="315" spans="1:65" s="2" customFormat="1">
      <c r="A315" s="35"/>
      <c r="B315" s="36"/>
      <c r="C315" s="37"/>
      <c r="D315" s="192" t="s">
        <v>170</v>
      </c>
      <c r="E315" s="37"/>
      <c r="F315" s="193" t="s">
        <v>1353</v>
      </c>
      <c r="G315" s="37"/>
      <c r="H315" s="37"/>
      <c r="I315" s="194"/>
      <c r="J315" s="37"/>
      <c r="K315" s="37"/>
      <c r="L315" s="40"/>
      <c r="M315" s="195"/>
      <c r="N315" s="196"/>
      <c r="O315" s="65"/>
      <c r="P315" s="65"/>
      <c r="Q315" s="65"/>
      <c r="R315" s="65"/>
      <c r="S315" s="65"/>
      <c r="T315" s="66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8" t="s">
        <v>170</v>
      </c>
      <c r="AU315" s="18" t="s">
        <v>85</v>
      </c>
    </row>
    <row r="316" spans="1:65" s="2" customFormat="1" ht="37.9" customHeight="1">
      <c r="A316" s="35"/>
      <c r="B316" s="36"/>
      <c r="C316" s="179" t="s">
        <v>679</v>
      </c>
      <c r="D316" s="179" t="s">
        <v>163</v>
      </c>
      <c r="E316" s="180" t="s">
        <v>669</v>
      </c>
      <c r="F316" s="181" t="s">
        <v>670</v>
      </c>
      <c r="G316" s="182" t="s">
        <v>258</v>
      </c>
      <c r="H316" s="183">
        <v>196.78</v>
      </c>
      <c r="I316" s="184"/>
      <c r="J316" s="185">
        <f>ROUND(I316*H316,2)</f>
        <v>0</v>
      </c>
      <c r="K316" s="181" t="s">
        <v>167</v>
      </c>
      <c r="L316" s="40"/>
      <c r="M316" s="186" t="s">
        <v>19</v>
      </c>
      <c r="N316" s="187" t="s">
        <v>46</v>
      </c>
      <c r="O316" s="65"/>
      <c r="P316" s="188">
        <f>O316*H316</f>
        <v>0</v>
      </c>
      <c r="Q316" s="188">
        <v>8.9219999999999994E-2</v>
      </c>
      <c r="R316" s="188">
        <f>Q316*H316</f>
        <v>17.5567116</v>
      </c>
      <c r="S316" s="188">
        <v>0</v>
      </c>
      <c r="T316" s="189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190" t="s">
        <v>183</v>
      </c>
      <c r="AT316" s="190" t="s">
        <v>163</v>
      </c>
      <c r="AU316" s="190" t="s">
        <v>85</v>
      </c>
      <c r="AY316" s="18" t="s">
        <v>160</v>
      </c>
      <c r="BE316" s="191">
        <f>IF(N316="základní",J316,0)</f>
        <v>0</v>
      </c>
      <c r="BF316" s="191">
        <f>IF(N316="snížená",J316,0)</f>
        <v>0</v>
      </c>
      <c r="BG316" s="191">
        <f>IF(N316="zákl. přenesená",J316,0)</f>
        <v>0</v>
      </c>
      <c r="BH316" s="191">
        <f>IF(N316="sníž. přenesená",J316,0)</f>
        <v>0</v>
      </c>
      <c r="BI316" s="191">
        <f>IF(N316="nulová",J316,0)</f>
        <v>0</v>
      </c>
      <c r="BJ316" s="18" t="s">
        <v>83</v>
      </c>
      <c r="BK316" s="191">
        <f>ROUND(I316*H316,2)</f>
        <v>0</v>
      </c>
      <c r="BL316" s="18" t="s">
        <v>183</v>
      </c>
      <c r="BM316" s="190" t="s">
        <v>1354</v>
      </c>
    </row>
    <row r="317" spans="1:65" s="2" customFormat="1">
      <c r="A317" s="35"/>
      <c r="B317" s="36"/>
      <c r="C317" s="37"/>
      <c r="D317" s="192" t="s">
        <v>170</v>
      </c>
      <c r="E317" s="37"/>
      <c r="F317" s="193" t="s">
        <v>672</v>
      </c>
      <c r="G317" s="37"/>
      <c r="H317" s="37"/>
      <c r="I317" s="194"/>
      <c r="J317" s="37"/>
      <c r="K317" s="37"/>
      <c r="L317" s="40"/>
      <c r="M317" s="195"/>
      <c r="N317" s="196"/>
      <c r="O317" s="65"/>
      <c r="P317" s="65"/>
      <c r="Q317" s="65"/>
      <c r="R317" s="65"/>
      <c r="S317" s="65"/>
      <c r="T317" s="66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8" t="s">
        <v>170</v>
      </c>
      <c r="AU317" s="18" t="s">
        <v>85</v>
      </c>
    </row>
    <row r="318" spans="1:65" s="2" customFormat="1" ht="37.9" customHeight="1">
      <c r="A318" s="35"/>
      <c r="B318" s="36"/>
      <c r="C318" s="179" t="s">
        <v>683</v>
      </c>
      <c r="D318" s="179" t="s">
        <v>163</v>
      </c>
      <c r="E318" s="180" t="s">
        <v>674</v>
      </c>
      <c r="F318" s="181" t="s">
        <v>675</v>
      </c>
      <c r="G318" s="182" t="s">
        <v>258</v>
      </c>
      <c r="H318" s="183">
        <v>80.45</v>
      </c>
      <c r="I318" s="184"/>
      <c r="J318" s="185">
        <f>ROUND(I318*H318,2)</f>
        <v>0</v>
      </c>
      <c r="K318" s="181" t="s">
        <v>167</v>
      </c>
      <c r="L318" s="40"/>
      <c r="M318" s="186" t="s">
        <v>19</v>
      </c>
      <c r="N318" s="187" t="s">
        <v>46</v>
      </c>
      <c r="O318" s="65"/>
      <c r="P318" s="188">
        <f>O318*H318</f>
        <v>0</v>
      </c>
      <c r="Q318" s="188">
        <v>0.11162</v>
      </c>
      <c r="R318" s="188">
        <f>Q318*H318</f>
        <v>8.9798290000000005</v>
      </c>
      <c r="S318" s="188">
        <v>0</v>
      </c>
      <c r="T318" s="189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190" t="s">
        <v>183</v>
      </c>
      <c r="AT318" s="190" t="s">
        <v>163</v>
      </c>
      <c r="AU318" s="190" t="s">
        <v>85</v>
      </c>
      <c r="AY318" s="18" t="s">
        <v>160</v>
      </c>
      <c r="BE318" s="191">
        <f>IF(N318="základní",J318,0)</f>
        <v>0</v>
      </c>
      <c r="BF318" s="191">
        <f>IF(N318="snížená",J318,0)</f>
        <v>0</v>
      </c>
      <c r="BG318" s="191">
        <f>IF(N318="zákl. přenesená",J318,0)</f>
        <v>0</v>
      </c>
      <c r="BH318" s="191">
        <f>IF(N318="sníž. přenesená",J318,0)</f>
        <v>0</v>
      </c>
      <c r="BI318" s="191">
        <f>IF(N318="nulová",J318,0)</f>
        <v>0</v>
      </c>
      <c r="BJ318" s="18" t="s">
        <v>83</v>
      </c>
      <c r="BK318" s="191">
        <f>ROUND(I318*H318,2)</f>
        <v>0</v>
      </c>
      <c r="BL318" s="18" t="s">
        <v>183</v>
      </c>
      <c r="BM318" s="190" t="s">
        <v>1355</v>
      </c>
    </row>
    <row r="319" spans="1:65" s="2" customFormat="1">
      <c r="A319" s="35"/>
      <c r="B319" s="36"/>
      <c r="C319" s="37"/>
      <c r="D319" s="192" t="s">
        <v>170</v>
      </c>
      <c r="E319" s="37"/>
      <c r="F319" s="193" t="s">
        <v>677</v>
      </c>
      <c r="G319" s="37"/>
      <c r="H319" s="37"/>
      <c r="I319" s="194"/>
      <c r="J319" s="37"/>
      <c r="K319" s="37"/>
      <c r="L319" s="40"/>
      <c r="M319" s="195"/>
      <c r="N319" s="196"/>
      <c r="O319" s="65"/>
      <c r="P319" s="65"/>
      <c r="Q319" s="65"/>
      <c r="R319" s="65"/>
      <c r="S319" s="65"/>
      <c r="T319" s="66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8" t="s">
        <v>170</v>
      </c>
      <c r="AU319" s="18" t="s">
        <v>85</v>
      </c>
    </row>
    <row r="320" spans="1:65" s="12" customFormat="1" ht="22.9" customHeight="1">
      <c r="B320" s="163"/>
      <c r="C320" s="164"/>
      <c r="D320" s="165" t="s">
        <v>74</v>
      </c>
      <c r="E320" s="177" t="s">
        <v>206</v>
      </c>
      <c r="F320" s="177" t="s">
        <v>678</v>
      </c>
      <c r="G320" s="164"/>
      <c r="H320" s="164"/>
      <c r="I320" s="167"/>
      <c r="J320" s="178">
        <f>BK320</f>
        <v>0</v>
      </c>
      <c r="K320" s="164"/>
      <c r="L320" s="169"/>
      <c r="M320" s="170"/>
      <c r="N320" s="171"/>
      <c r="O320" s="171"/>
      <c r="P320" s="172">
        <f>SUM(P321:P471)</f>
        <v>0</v>
      </c>
      <c r="Q320" s="171"/>
      <c r="R320" s="172">
        <f>SUM(R321:R471)</f>
        <v>68.424160290000003</v>
      </c>
      <c r="S320" s="171"/>
      <c r="T320" s="173">
        <f>SUM(T321:T471)</f>
        <v>153.3064</v>
      </c>
      <c r="AR320" s="174" t="s">
        <v>83</v>
      </c>
      <c r="AT320" s="175" t="s">
        <v>74</v>
      </c>
      <c r="AU320" s="175" t="s">
        <v>83</v>
      </c>
      <c r="AY320" s="174" t="s">
        <v>160</v>
      </c>
      <c r="BK320" s="176">
        <f>SUM(BK321:BK471)</f>
        <v>0</v>
      </c>
    </row>
    <row r="321" spans="1:65" s="2" customFormat="1" ht="16.5" customHeight="1">
      <c r="A321" s="35"/>
      <c r="B321" s="36"/>
      <c r="C321" s="179" t="s">
        <v>687</v>
      </c>
      <c r="D321" s="179" t="s">
        <v>163</v>
      </c>
      <c r="E321" s="180" t="s">
        <v>680</v>
      </c>
      <c r="F321" s="181" t="s">
        <v>681</v>
      </c>
      <c r="G321" s="182" t="s">
        <v>166</v>
      </c>
      <c r="H321" s="183">
        <v>42</v>
      </c>
      <c r="I321" s="184"/>
      <c r="J321" s="185">
        <f>ROUND(I321*H321,2)</f>
        <v>0</v>
      </c>
      <c r="K321" s="181" t="s">
        <v>19</v>
      </c>
      <c r="L321" s="40"/>
      <c r="M321" s="186" t="s">
        <v>19</v>
      </c>
      <c r="N321" s="187" t="s">
        <v>46</v>
      </c>
      <c r="O321" s="65"/>
      <c r="P321" s="188">
        <f>O321*H321</f>
        <v>0</v>
      </c>
      <c r="Q321" s="188">
        <v>0</v>
      </c>
      <c r="R321" s="188">
        <f>Q321*H321</f>
        <v>0</v>
      </c>
      <c r="S321" s="188">
        <v>0</v>
      </c>
      <c r="T321" s="189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190" t="s">
        <v>183</v>
      </c>
      <c r="AT321" s="190" t="s">
        <v>163</v>
      </c>
      <c r="AU321" s="190" t="s">
        <v>85</v>
      </c>
      <c r="AY321" s="18" t="s">
        <v>160</v>
      </c>
      <c r="BE321" s="191">
        <f>IF(N321="základní",J321,0)</f>
        <v>0</v>
      </c>
      <c r="BF321" s="191">
        <f>IF(N321="snížená",J321,0)</f>
        <v>0</v>
      </c>
      <c r="BG321" s="191">
        <f>IF(N321="zákl. přenesená",J321,0)</f>
        <v>0</v>
      </c>
      <c r="BH321" s="191">
        <f>IF(N321="sníž. přenesená",J321,0)</f>
        <v>0</v>
      </c>
      <c r="BI321" s="191">
        <f>IF(N321="nulová",J321,0)</f>
        <v>0</v>
      </c>
      <c r="BJ321" s="18" t="s">
        <v>83</v>
      </c>
      <c r="BK321" s="191">
        <f>ROUND(I321*H321,2)</f>
        <v>0</v>
      </c>
      <c r="BL321" s="18" t="s">
        <v>183</v>
      </c>
      <c r="BM321" s="190" t="s">
        <v>1356</v>
      </c>
    </row>
    <row r="322" spans="1:65" s="2" customFormat="1" ht="16.5" customHeight="1">
      <c r="A322" s="35"/>
      <c r="B322" s="36"/>
      <c r="C322" s="179" t="s">
        <v>691</v>
      </c>
      <c r="D322" s="179" t="s">
        <v>163</v>
      </c>
      <c r="E322" s="180" t="s">
        <v>1357</v>
      </c>
      <c r="F322" s="181" t="s">
        <v>1358</v>
      </c>
      <c r="G322" s="182" t="s">
        <v>166</v>
      </c>
      <c r="H322" s="183">
        <v>1</v>
      </c>
      <c r="I322" s="184"/>
      <c r="J322" s="185">
        <f>ROUND(I322*H322,2)</f>
        <v>0</v>
      </c>
      <c r="K322" s="181" t="s">
        <v>19</v>
      </c>
      <c r="L322" s="40"/>
      <c r="M322" s="186" t="s">
        <v>19</v>
      </c>
      <c r="N322" s="187" t="s">
        <v>46</v>
      </c>
      <c r="O322" s="65"/>
      <c r="P322" s="188">
        <f>O322*H322</f>
        <v>0</v>
      </c>
      <c r="Q322" s="188">
        <v>0</v>
      </c>
      <c r="R322" s="188">
        <f>Q322*H322</f>
        <v>0</v>
      </c>
      <c r="S322" s="188">
        <v>0</v>
      </c>
      <c r="T322" s="189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190" t="s">
        <v>183</v>
      </c>
      <c r="AT322" s="190" t="s">
        <v>163</v>
      </c>
      <c r="AU322" s="190" t="s">
        <v>85</v>
      </c>
      <c r="AY322" s="18" t="s">
        <v>160</v>
      </c>
      <c r="BE322" s="191">
        <f>IF(N322="základní",J322,0)</f>
        <v>0</v>
      </c>
      <c r="BF322" s="191">
        <f>IF(N322="snížená",J322,0)</f>
        <v>0</v>
      </c>
      <c r="BG322" s="191">
        <f>IF(N322="zákl. přenesená",J322,0)</f>
        <v>0</v>
      </c>
      <c r="BH322" s="191">
        <f>IF(N322="sníž. přenesená",J322,0)</f>
        <v>0</v>
      </c>
      <c r="BI322" s="191">
        <f>IF(N322="nulová",J322,0)</f>
        <v>0</v>
      </c>
      <c r="BJ322" s="18" t="s">
        <v>83</v>
      </c>
      <c r="BK322" s="191">
        <f>ROUND(I322*H322,2)</f>
        <v>0</v>
      </c>
      <c r="BL322" s="18" t="s">
        <v>183</v>
      </c>
      <c r="BM322" s="190" t="s">
        <v>1359</v>
      </c>
    </row>
    <row r="323" spans="1:65" s="2" customFormat="1" ht="16.5" customHeight="1">
      <c r="A323" s="35"/>
      <c r="B323" s="36"/>
      <c r="C323" s="179" t="s">
        <v>697</v>
      </c>
      <c r="D323" s="179" t="s">
        <v>163</v>
      </c>
      <c r="E323" s="180" t="s">
        <v>1360</v>
      </c>
      <c r="F323" s="181" t="s">
        <v>1361</v>
      </c>
      <c r="G323" s="182" t="s">
        <v>166</v>
      </c>
      <c r="H323" s="183">
        <v>1</v>
      </c>
      <c r="I323" s="184"/>
      <c r="J323" s="185">
        <f>ROUND(I323*H323,2)</f>
        <v>0</v>
      </c>
      <c r="K323" s="181" t="s">
        <v>167</v>
      </c>
      <c r="L323" s="40"/>
      <c r="M323" s="186" t="s">
        <v>19</v>
      </c>
      <c r="N323" s="187" t="s">
        <v>46</v>
      </c>
      <c r="O323" s="65"/>
      <c r="P323" s="188">
        <f>O323*H323</f>
        <v>0</v>
      </c>
      <c r="Q323" s="188">
        <v>0</v>
      </c>
      <c r="R323" s="188">
        <f>Q323*H323</f>
        <v>0</v>
      </c>
      <c r="S323" s="188">
        <v>0</v>
      </c>
      <c r="T323" s="189">
        <f>S323*H323</f>
        <v>0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190" t="s">
        <v>183</v>
      </c>
      <c r="AT323" s="190" t="s">
        <v>163</v>
      </c>
      <c r="AU323" s="190" t="s">
        <v>85</v>
      </c>
      <c r="AY323" s="18" t="s">
        <v>160</v>
      </c>
      <c r="BE323" s="191">
        <f>IF(N323="základní",J323,0)</f>
        <v>0</v>
      </c>
      <c r="BF323" s="191">
        <f>IF(N323="snížená",J323,0)</f>
        <v>0</v>
      </c>
      <c r="BG323" s="191">
        <f>IF(N323="zákl. přenesená",J323,0)</f>
        <v>0</v>
      </c>
      <c r="BH323" s="191">
        <f>IF(N323="sníž. přenesená",J323,0)</f>
        <v>0</v>
      </c>
      <c r="BI323" s="191">
        <f>IF(N323="nulová",J323,0)</f>
        <v>0</v>
      </c>
      <c r="BJ323" s="18" t="s">
        <v>83</v>
      </c>
      <c r="BK323" s="191">
        <f>ROUND(I323*H323,2)</f>
        <v>0</v>
      </c>
      <c r="BL323" s="18" t="s">
        <v>183</v>
      </c>
      <c r="BM323" s="190" t="s">
        <v>1362</v>
      </c>
    </row>
    <row r="324" spans="1:65" s="2" customFormat="1">
      <c r="A324" s="35"/>
      <c r="B324" s="36"/>
      <c r="C324" s="37"/>
      <c r="D324" s="192" t="s">
        <v>170</v>
      </c>
      <c r="E324" s="37"/>
      <c r="F324" s="193" t="s">
        <v>1363</v>
      </c>
      <c r="G324" s="37"/>
      <c r="H324" s="37"/>
      <c r="I324" s="194"/>
      <c r="J324" s="37"/>
      <c r="K324" s="37"/>
      <c r="L324" s="40"/>
      <c r="M324" s="195"/>
      <c r="N324" s="196"/>
      <c r="O324" s="65"/>
      <c r="P324" s="65"/>
      <c r="Q324" s="65"/>
      <c r="R324" s="65"/>
      <c r="S324" s="65"/>
      <c r="T324" s="66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T324" s="18" t="s">
        <v>170</v>
      </c>
      <c r="AU324" s="18" t="s">
        <v>85</v>
      </c>
    </row>
    <row r="325" spans="1:65" s="2" customFormat="1" ht="16.5" customHeight="1">
      <c r="A325" s="35"/>
      <c r="B325" s="36"/>
      <c r="C325" s="179" t="s">
        <v>703</v>
      </c>
      <c r="D325" s="179" t="s">
        <v>163</v>
      </c>
      <c r="E325" s="180" t="s">
        <v>692</v>
      </c>
      <c r="F325" s="181" t="s">
        <v>693</v>
      </c>
      <c r="G325" s="182" t="s">
        <v>289</v>
      </c>
      <c r="H325" s="183">
        <v>327.18</v>
      </c>
      <c r="I325" s="184"/>
      <c r="J325" s="185">
        <f>ROUND(I325*H325,2)</f>
        <v>0</v>
      </c>
      <c r="K325" s="181" t="s">
        <v>167</v>
      </c>
      <c r="L325" s="40"/>
      <c r="M325" s="186" t="s">
        <v>19</v>
      </c>
      <c r="N325" s="187" t="s">
        <v>46</v>
      </c>
      <c r="O325" s="65"/>
      <c r="P325" s="188">
        <f>O325*H325</f>
        <v>0</v>
      </c>
      <c r="Q325" s="188">
        <v>0</v>
      </c>
      <c r="R325" s="188">
        <f>Q325*H325</f>
        <v>0</v>
      </c>
      <c r="S325" s="188">
        <v>0.18</v>
      </c>
      <c r="T325" s="189">
        <f>S325*H325</f>
        <v>58.892400000000002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190" t="s">
        <v>183</v>
      </c>
      <c r="AT325" s="190" t="s">
        <v>163</v>
      </c>
      <c r="AU325" s="190" t="s">
        <v>85</v>
      </c>
      <c r="AY325" s="18" t="s">
        <v>160</v>
      </c>
      <c r="BE325" s="191">
        <f>IF(N325="základní",J325,0)</f>
        <v>0</v>
      </c>
      <c r="BF325" s="191">
        <f>IF(N325="snížená",J325,0)</f>
        <v>0</v>
      </c>
      <c r="BG325" s="191">
        <f>IF(N325="zákl. přenesená",J325,0)</f>
        <v>0</v>
      </c>
      <c r="BH325" s="191">
        <f>IF(N325="sníž. přenesená",J325,0)</f>
        <v>0</v>
      </c>
      <c r="BI325" s="191">
        <f>IF(N325="nulová",J325,0)</f>
        <v>0</v>
      </c>
      <c r="BJ325" s="18" t="s">
        <v>83</v>
      </c>
      <c r="BK325" s="191">
        <f>ROUND(I325*H325,2)</f>
        <v>0</v>
      </c>
      <c r="BL325" s="18" t="s">
        <v>183</v>
      </c>
      <c r="BM325" s="190" t="s">
        <v>1364</v>
      </c>
    </row>
    <row r="326" spans="1:65" s="2" customFormat="1">
      <c r="A326" s="35"/>
      <c r="B326" s="36"/>
      <c r="C326" s="37"/>
      <c r="D326" s="192" t="s">
        <v>170</v>
      </c>
      <c r="E326" s="37"/>
      <c r="F326" s="193" t="s">
        <v>695</v>
      </c>
      <c r="G326" s="37"/>
      <c r="H326" s="37"/>
      <c r="I326" s="194"/>
      <c r="J326" s="37"/>
      <c r="K326" s="37"/>
      <c r="L326" s="40"/>
      <c r="M326" s="195"/>
      <c r="N326" s="196"/>
      <c r="O326" s="65"/>
      <c r="P326" s="65"/>
      <c r="Q326" s="65"/>
      <c r="R326" s="65"/>
      <c r="S326" s="65"/>
      <c r="T326" s="66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T326" s="18" t="s">
        <v>170</v>
      </c>
      <c r="AU326" s="18" t="s">
        <v>85</v>
      </c>
    </row>
    <row r="327" spans="1:65" s="13" customFormat="1">
      <c r="B327" s="199"/>
      <c r="C327" s="200"/>
      <c r="D327" s="197" t="s">
        <v>212</v>
      </c>
      <c r="E327" s="201" t="s">
        <v>19</v>
      </c>
      <c r="F327" s="202" t="s">
        <v>1365</v>
      </c>
      <c r="G327" s="200"/>
      <c r="H327" s="203">
        <v>327.18</v>
      </c>
      <c r="I327" s="204"/>
      <c r="J327" s="200"/>
      <c r="K327" s="200"/>
      <c r="L327" s="205"/>
      <c r="M327" s="206"/>
      <c r="N327" s="207"/>
      <c r="O327" s="207"/>
      <c r="P327" s="207"/>
      <c r="Q327" s="207"/>
      <c r="R327" s="207"/>
      <c r="S327" s="207"/>
      <c r="T327" s="208"/>
      <c r="AT327" s="209" t="s">
        <v>212</v>
      </c>
      <c r="AU327" s="209" t="s">
        <v>85</v>
      </c>
      <c r="AV327" s="13" t="s">
        <v>85</v>
      </c>
      <c r="AW327" s="13" t="s">
        <v>36</v>
      </c>
      <c r="AX327" s="13" t="s">
        <v>83</v>
      </c>
      <c r="AY327" s="209" t="s">
        <v>160</v>
      </c>
    </row>
    <row r="328" spans="1:65" s="2" customFormat="1" ht="16.5" customHeight="1">
      <c r="A328" s="35"/>
      <c r="B328" s="36"/>
      <c r="C328" s="179" t="s">
        <v>709</v>
      </c>
      <c r="D328" s="179" t="s">
        <v>163</v>
      </c>
      <c r="E328" s="180" t="s">
        <v>698</v>
      </c>
      <c r="F328" s="181" t="s">
        <v>699</v>
      </c>
      <c r="G328" s="182" t="s">
        <v>289</v>
      </c>
      <c r="H328" s="183">
        <v>145.25</v>
      </c>
      <c r="I328" s="184"/>
      <c r="J328" s="185">
        <f>ROUND(I328*H328,2)</f>
        <v>0</v>
      </c>
      <c r="K328" s="181" t="s">
        <v>167</v>
      </c>
      <c r="L328" s="40"/>
      <c r="M328" s="186" t="s">
        <v>19</v>
      </c>
      <c r="N328" s="187" t="s">
        <v>46</v>
      </c>
      <c r="O328" s="65"/>
      <c r="P328" s="188">
        <f>O328*H328</f>
        <v>0</v>
      </c>
      <c r="Q328" s="188">
        <v>0</v>
      </c>
      <c r="R328" s="188">
        <f>Q328*H328</f>
        <v>0</v>
      </c>
      <c r="S328" s="188">
        <v>0.32</v>
      </c>
      <c r="T328" s="189">
        <f>S328*H328</f>
        <v>46.480000000000004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190" t="s">
        <v>183</v>
      </c>
      <c r="AT328" s="190" t="s">
        <v>163</v>
      </c>
      <c r="AU328" s="190" t="s">
        <v>85</v>
      </c>
      <c r="AY328" s="18" t="s">
        <v>160</v>
      </c>
      <c r="BE328" s="191">
        <f>IF(N328="základní",J328,0)</f>
        <v>0</v>
      </c>
      <c r="BF328" s="191">
        <f>IF(N328="snížená",J328,0)</f>
        <v>0</v>
      </c>
      <c r="BG328" s="191">
        <f>IF(N328="zákl. přenesená",J328,0)</f>
        <v>0</v>
      </c>
      <c r="BH328" s="191">
        <f>IF(N328="sníž. přenesená",J328,0)</f>
        <v>0</v>
      </c>
      <c r="BI328" s="191">
        <f>IF(N328="nulová",J328,0)</f>
        <v>0</v>
      </c>
      <c r="BJ328" s="18" t="s">
        <v>83</v>
      </c>
      <c r="BK328" s="191">
        <f>ROUND(I328*H328,2)</f>
        <v>0</v>
      </c>
      <c r="BL328" s="18" t="s">
        <v>183</v>
      </c>
      <c r="BM328" s="190" t="s">
        <v>1366</v>
      </c>
    </row>
    <row r="329" spans="1:65" s="2" customFormat="1">
      <c r="A329" s="35"/>
      <c r="B329" s="36"/>
      <c r="C329" s="37"/>
      <c r="D329" s="192" t="s">
        <v>170</v>
      </c>
      <c r="E329" s="37"/>
      <c r="F329" s="193" t="s">
        <v>701</v>
      </c>
      <c r="G329" s="37"/>
      <c r="H329" s="37"/>
      <c r="I329" s="194"/>
      <c r="J329" s="37"/>
      <c r="K329" s="37"/>
      <c r="L329" s="40"/>
      <c r="M329" s="195"/>
      <c r="N329" s="196"/>
      <c r="O329" s="65"/>
      <c r="P329" s="65"/>
      <c r="Q329" s="65"/>
      <c r="R329" s="65"/>
      <c r="S329" s="65"/>
      <c r="T329" s="66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8" t="s">
        <v>170</v>
      </c>
      <c r="AU329" s="18" t="s">
        <v>85</v>
      </c>
    </row>
    <row r="330" spans="1:65" s="2" customFormat="1" ht="16.5" customHeight="1">
      <c r="A330" s="35"/>
      <c r="B330" s="36"/>
      <c r="C330" s="179" t="s">
        <v>714</v>
      </c>
      <c r="D330" s="179" t="s">
        <v>163</v>
      </c>
      <c r="E330" s="180" t="s">
        <v>704</v>
      </c>
      <c r="F330" s="181" t="s">
        <v>705</v>
      </c>
      <c r="G330" s="182" t="s">
        <v>289</v>
      </c>
      <c r="H330" s="183">
        <v>133.15</v>
      </c>
      <c r="I330" s="184"/>
      <c r="J330" s="185">
        <f>ROUND(I330*H330,2)</f>
        <v>0</v>
      </c>
      <c r="K330" s="181" t="s">
        <v>167</v>
      </c>
      <c r="L330" s="40"/>
      <c r="M330" s="186" t="s">
        <v>19</v>
      </c>
      <c r="N330" s="187" t="s">
        <v>46</v>
      </c>
      <c r="O330" s="65"/>
      <c r="P330" s="188">
        <f>O330*H330</f>
        <v>0</v>
      </c>
      <c r="Q330" s="188">
        <v>0</v>
      </c>
      <c r="R330" s="188">
        <f>Q330*H330</f>
        <v>0</v>
      </c>
      <c r="S330" s="188">
        <v>0.36</v>
      </c>
      <c r="T330" s="189">
        <f>S330*H330</f>
        <v>47.933999999999997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190" t="s">
        <v>183</v>
      </c>
      <c r="AT330" s="190" t="s">
        <v>163</v>
      </c>
      <c r="AU330" s="190" t="s">
        <v>85</v>
      </c>
      <c r="AY330" s="18" t="s">
        <v>160</v>
      </c>
      <c r="BE330" s="191">
        <f>IF(N330="základní",J330,0)</f>
        <v>0</v>
      </c>
      <c r="BF330" s="191">
        <f>IF(N330="snížená",J330,0)</f>
        <v>0</v>
      </c>
      <c r="BG330" s="191">
        <f>IF(N330="zákl. přenesená",J330,0)</f>
        <v>0</v>
      </c>
      <c r="BH330" s="191">
        <f>IF(N330="sníž. přenesená",J330,0)</f>
        <v>0</v>
      </c>
      <c r="BI330" s="191">
        <f>IF(N330="nulová",J330,0)</f>
        <v>0</v>
      </c>
      <c r="BJ330" s="18" t="s">
        <v>83</v>
      </c>
      <c r="BK330" s="191">
        <f>ROUND(I330*H330,2)</f>
        <v>0</v>
      </c>
      <c r="BL330" s="18" t="s">
        <v>183</v>
      </c>
      <c r="BM330" s="190" t="s">
        <v>1367</v>
      </c>
    </row>
    <row r="331" spans="1:65" s="2" customFormat="1">
      <c r="A331" s="35"/>
      <c r="B331" s="36"/>
      <c r="C331" s="37"/>
      <c r="D331" s="192" t="s">
        <v>170</v>
      </c>
      <c r="E331" s="37"/>
      <c r="F331" s="193" t="s">
        <v>707</v>
      </c>
      <c r="G331" s="37"/>
      <c r="H331" s="37"/>
      <c r="I331" s="194"/>
      <c r="J331" s="37"/>
      <c r="K331" s="37"/>
      <c r="L331" s="40"/>
      <c r="M331" s="195"/>
      <c r="N331" s="196"/>
      <c r="O331" s="65"/>
      <c r="P331" s="65"/>
      <c r="Q331" s="65"/>
      <c r="R331" s="65"/>
      <c r="S331" s="65"/>
      <c r="T331" s="66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T331" s="18" t="s">
        <v>170</v>
      </c>
      <c r="AU331" s="18" t="s">
        <v>85</v>
      </c>
    </row>
    <row r="332" spans="1:65" s="13" customFormat="1">
      <c r="B332" s="199"/>
      <c r="C332" s="200"/>
      <c r="D332" s="197" t="s">
        <v>212</v>
      </c>
      <c r="E332" s="201" t="s">
        <v>19</v>
      </c>
      <c r="F332" s="202" t="s">
        <v>1368</v>
      </c>
      <c r="G332" s="200"/>
      <c r="H332" s="203">
        <v>133.15</v>
      </c>
      <c r="I332" s="204"/>
      <c r="J332" s="200"/>
      <c r="K332" s="200"/>
      <c r="L332" s="205"/>
      <c r="M332" s="206"/>
      <c r="N332" s="207"/>
      <c r="O332" s="207"/>
      <c r="P332" s="207"/>
      <c r="Q332" s="207"/>
      <c r="R332" s="207"/>
      <c r="S332" s="207"/>
      <c r="T332" s="208"/>
      <c r="AT332" s="209" t="s">
        <v>212</v>
      </c>
      <c r="AU332" s="209" t="s">
        <v>85</v>
      </c>
      <c r="AV332" s="13" t="s">
        <v>85</v>
      </c>
      <c r="AW332" s="13" t="s">
        <v>36</v>
      </c>
      <c r="AX332" s="13" t="s">
        <v>83</v>
      </c>
      <c r="AY332" s="209" t="s">
        <v>160</v>
      </c>
    </row>
    <row r="333" spans="1:65" s="2" customFormat="1" ht="16.5" customHeight="1">
      <c r="A333" s="35"/>
      <c r="B333" s="36"/>
      <c r="C333" s="179" t="s">
        <v>720</v>
      </c>
      <c r="D333" s="179" t="s">
        <v>163</v>
      </c>
      <c r="E333" s="180" t="s">
        <v>715</v>
      </c>
      <c r="F333" s="181" t="s">
        <v>716</v>
      </c>
      <c r="G333" s="182" t="s">
        <v>289</v>
      </c>
      <c r="H333" s="183">
        <v>144.15</v>
      </c>
      <c r="I333" s="184"/>
      <c r="J333" s="185">
        <f>ROUND(I333*H333,2)</f>
        <v>0</v>
      </c>
      <c r="K333" s="181" t="s">
        <v>167</v>
      </c>
      <c r="L333" s="40"/>
      <c r="M333" s="186" t="s">
        <v>19</v>
      </c>
      <c r="N333" s="187" t="s">
        <v>46</v>
      </c>
      <c r="O333" s="65"/>
      <c r="P333" s="188">
        <f>O333*H333</f>
        <v>0</v>
      </c>
      <c r="Q333" s="188">
        <v>1.0000000000000001E-5</v>
      </c>
      <c r="R333" s="188">
        <f>Q333*H333</f>
        <v>1.4415000000000001E-3</v>
      </c>
      <c r="S333" s="188">
        <v>0</v>
      </c>
      <c r="T333" s="189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190" t="s">
        <v>183</v>
      </c>
      <c r="AT333" s="190" t="s">
        <v>163</v>
      </c>
      <c r="AU333" s="190" t="s">
        <v>85</v>
      </c>
      <c r="AY333" s="18" t="s">
        <v>160</v>
      </c>
      <c r="BE333" s="191">
        <f>IF(N333="základní",J333,0)</f>
        <v>0</v>
      </c>
      <c r="BF333" s="191">
        <f>IF(N333="snížená",J333,0)</f>
        <v>0</v>
      </c>
      <c r="BG333" s="191">
        <f>IF(N333="zákl. přenesená",J333,0)</f>
        <v>0</v>
      </c>
      <c r="BH333" s="191">
        <f>IF(N333="sníž. přenesená",J333,0)</f>
        <v>0</v>
      </c>
      <c r="BI333" s="191">
        <f>IF(N333="nulová",J333,0)</f>
        <v>0</v>
      </c>
      <c r="BJ333" s="18" t="s">
        <v>83</v>
      </c>
      <c r="BK333" s="191">
        <f>ROUND(I333*H333,2)</f>
        <v>0</v>
      </c>
      <c r="BL333" s="18" t="s">
        <v>183</v>
      </c>
      <c r="BM333" s="190" t="s">
        <v>1369</v>
      </c>
    </row>
    <row r="334" spans="1:65" s="2" customFormat="1">
      <c r="A334" s="35"/>
      <c r="B334" s="36"/>
      <c r="C334" s="37"/>
      <c r="D334" s="192" t="s">
        <v>170</v>
      </c>
      <c r="E334" s="37"/>
      <c r="F334" s="193" t="s">
        <v>718</v>
      </c>
      <c r="G334" s="37"/>
      <c r="H334" s="37"/>
      <c r="I334" s="194"/>
      <c r="J334" s="37"/>
      <c r="K334" s="37"/>
      <c r="L334" s="40"/>
      <c r="M334" s="195"/>
      <c r="N334" s="196"/>
      <c r="O334" s="65"/>
      <c r="P334" s="65"/>
      <c r="Q334" s="65"/>
      <c r="R334" s="65"/>
      <c r="S334" s="65"/>
      <c r="T334" s="66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T334" s="18" t="s">
        <v>170</v>
      </c>
      <c r="AU334" s="18" t="s">
        <v>85</v>
      </c>
    </row>
    <row r="335" spans="1:65" s="13" customFormat="1">
      <c r="B335" s="199"/>
      <c r="C335" s="200"/>
      <c r="D335" s="197" t="s">
        <v>212</v>
      </c>
      <c r="E335" s="201" t="s">
        <v>19</v>
      </c>
      <c r="F335" s="202" t="s">
        <v>1370</v>
      </c>
      <c r="G335" s="200"/>
      <c r="H335" s="203">
        <v>144.15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212</v>
      </c>
      <c r="AU335" s="209" t="s">
        <v>85</v>
      </c>
      <c r="AV335" s="13" t="s">
        <v>85</v>
      </c>
      <c r="AW335" s="13" t="s">
        <v>36</v>
      </c>
      <c r="AX335" s="13" t="s">
        <v>83</v>
      </c>
      <c r="AY335" s="209" t="s">
        <v>160</v>
      </c>
    </row>
    <row r="336" spans="1:65" s="2" customFormat="1" ht="16.5" customHeight="1">
      <c r="A336" s="35"/>
      <c r="B336" s="36"/>
      <c r="C336" s="225" t="s">
        <v>725</v>
      </c>
      <c r="D336" s="225" t="s">
        <v>495</v>
      </c>
      <c r="E336" s="226" t="s">
        <v>721</v>
      </c>
      <c r="F336" s="227" t="s">
        <v>722</v>
      </c>
      <c r="G336" s="228" t="s">
        <v>289</v>
      </c>
      <c r="H336" s="229">
        <v>148.47499999999999</v>
      </c>
      <c r="I336" s="230"/>
      <c r="J336" s="231">
        <f>ROUND(I336*H336,2)</f>
        <v>0</v>
      </c>
      <c r="K336" s="227" t="s">
        <v>167</v>
      </c>
      <c r="L336" s="232"/>
      <c r="M336" s="233" t="s">
        <v>19</v>
      </c>
      <c r="N336" s="234" t="s">
        <v>46</v>
      </c>
      <c r="O336" s="65"/>
      <c r="P336" s="188">
        <f>O336*H336</f>
        <v>0</v>
      </c>
      <c r="Q336" s="188">
        <v>2.6700000000000001E-3</v>
      </c>
      <c r="R336" s="188">
        <f>Q336*H336</f>
        <v>0.39642824999999998</v>
      </c>
      <c r="S336" s="188">
        <v>0</v>
      </c>
      <c r="T336" s="18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190" t="s">
        <v>206</v>
      </c>
      <c r="AT336" s="190" t="s">
        <v>495</v>
      </c>
      <c r="AU336" s="190" t="s">
        <v>85</v>
      </c>
      <c r="AY336" s="18" t="s">
        <v>160</v>
      </c>
      <c r="BE336" s="191">
        <f>IF(N336="základní",J336,0)</f>
        <v>0</v>
      </c>
      <c r="BF336" s="191">
        <f>IF(N336="snížená",J336,0)</f>
        <v>0</v>
      </c>
      <c r="BG336" s="191">
        <f>IF(N336="zákl. přenesená",J336,0)</f>
        <v>0</v>
      </c>
      <c r="BH336" s="191">
        <f>IF(N336="sníž. přenesená",J336,0)</f>
        <v>0</v>
      </c>
      <c r="BI336" s="191">
        <f>IF(N336="nulová",J336,0)</f>
        <v>0</v>
      </c>
      <c r="BJ336" s="18" t="s">
        <v>83</v>
      </c>
      <c r="BK336" s="191">
        <f>ROUND(I336*H336,2)</f>
        <v>0</v>
      </c>
      <c r="BL336" s="18" t="s">
        <v>183</v>
      </c>
      <c r="BM336" s="190" t="s">
        <v>1371</v>
      </c>
    </row>
    <row r="337" spans="1:65" s="13" customFormat="1">
      <c r="B337" s="199"/>
      <c r="C337" s="200"/>
      <c r="D337" s="197" t="s">
        <v>212</v>
      </c>
      <c r="E337" s="200"/>
      <c r="F337" s="202" t="s">
        <v>1372</v>
      </c>
      <c r="G337" s="200"/>
      <c r="H337" s="203">
        <v>148.47499999999999</v>
      </c>
      <c r="I337" s="204"/>
      <c r="J337" s="200"/>
      <c r="K337" s="200"/>
      <c r="L337" s="205"/>
      <c r="M337" s="206"/>
      <c r="N337" s="207"/>
      <c r="O337" s="207"/>
      <c r="P337" s="207"/>
      <c r="Q337" s="207"/>
      <c r="R337" s="207"/>
      <c r="S337" s="207"/>
      <c r="T337" s="208"/>
      <c r="AT337" s="209" t="s">
        <v>212</v>
      </c>
      <c r="AU337" s="209" t="s">
        <v>85</v>
      </c>
      <c r="AV337" s="13" t="s">
        <v>85</v>
      </c>
      <c r="AW337" s="13" t="s">
        <v>4</v>
      </c>
      <c r="AX337" s="13" t="s">
        <v>83</v>
      </c>
      <c r="AY337" s="209" t="s">
        <v>160</v>
      </c>
    </row>
    <row r="338" spans="1:65" s="2" customFormat="1" ht="16.5" customHeight="1">
      <c r="A338" s="35"/>
      <c r="B338" s="36"/>
      <c r="C338" s="179" t="s">
        <v>731</v>
      </c>
      <c r="D338" s="179" t="s">
        <v>163</v>
      </c>
      <c r="E338" s="180" t="s">
        <v>726</v>
      </c>
      <c r="F338" s="181" t="s">
        <v>727</v>
      </c>
      <c r="G338" s="182" t="s">
        <v>289</v>
      </c>
      <c r="H338" s="183">
        <v>188.95</v>
      </c>
      <c r="I338" s="184"/>
      <c r="J338" s="185">
        <f>ROUND(I338*H338,2)</f>
        <v>0</v>
      </c>
      <c r="K338" s="181" t="s">
        <v>167</v>
      </c>
      <c r="L338" s="40"/>
      <c r="M338" s="186" t="s">
        <v>19</v>
      </c>
      <c r="N338" s="187" t="s">
        <v>46</v>
      </c>
      <c r="O338" s="65"/>
      <c r="P338" s="188">
        <f>O338*H338</f>
        <v>0</v>
      </c>
      <c r="Q338" s="188">
        <v>1.0000000000000001E-5</v>
      </c>
      <c r="R338" s="188">
        <f>Q338*H338</f>
        <v>1.8895000000000001E-3</v>
      </c>
      <c r="S338" s="188">
        <v>0</v>
      </c>
      <c r="T338" s="189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190" t="s">
        <v>183</v>
      </c>
      <c r="AT338" s="190" t="s">
        <v>163</v>
      </c>
      <c r="AU338" s="190" t="s">
        <v>85</v>
      </c>
      <c r="AY338" s="18" t="s">
        <v>160</v>
      </c>
      <c r="BE338" s="191">
        <f>IF(N338="základní",J338,0)</f>
        <v>0</v>
      </c>
      <c r="BF338" s="191">
        <f>IF(N338="snížená",J338,0)</f>
        <v>0</v>
      </c>
      <c r="BG338" s="191">
        <f>IF(N338="zákl. přenesená",J338,0)</f>
        <v>0</v>
      </c>
      <c r="BH338" s="191">
        <f>IF(N338="sníž. přenesená",J338,0)</f>
        <v>0</v>
      </c>
      <c r="BI338" s="191">
        <f>IF(N338="nulová",J338,0)</f>
        <v>0</v>
      </c>
      <c r="BJ338" s="18" t="s">
        <v>83</v>
      </c>
      <c r="BK338" s="191">
        <f>ROUND(I338*H338,2)</f>
        <v>0</v>
      </c>
      <c r="BL338" s="18" t="s">
        <v>183</v>
      </c>
      <c r="BM338" s="190" t="s">
        <v>1373</v>
      </c>
    </row>
    <row r="339" spans="1:65" s="2" customFormat="1">
      <c r="A339" s="35"/>
      <c r="B339" s="36"/>
      <c r="C339" s="37"/>
      <c r="D339" s="192" t="s">
        <v>170</v>
      </c>
      <c r="E339" s="37"/>
      <c r="F339" s="193" t="s">
        <v>729</v>
      </c>
      <c r="G339" s="37"/>
      <c r="H339" s="37"/>
      <c r="I339" s="194"/>
      <c r="J339" s="37"/>
      <c r="K339" s="37"/>
      <c r="L339" s="40"/>
      <c r="M339" s="195"/>
      <c r="N339" s="196"/>
      <c r="O339" s="65"/>
      <c r="P339" s="65"/>
      <c r="Q339" s="65"/>
      <c r="R339" s="65"/>
      <c r="S339" s="65"/>
      <c r="T339" s="66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T339" s="18" t="s">
        <v>170</v>
      </c>
      <c r="AU339" s="18" t="s">
        <v>85</v>
      </c>
    </row>
    <row r="340" spans="1:65" s="13" customFormat="1">
      <c r="B340" s="199"/>
      <c r="C340" s="200"/>
      <c r="D340" s="197" t="s">
        <v>212</v>
      </c>
      <c r="E340" s="201" t="s">
        <v>19</v>
      </c>
      <c r="F340" s="202" t="s">
        <v>1374</v>
      </c>
      <c r="G340" s="200"/>
      <c r="H340" s="203">
        <v>188.95</v>
      </c>
      <c r="I340" s="204"/>
      <c r="J340" s="200"/>
      <c r="K340" s="200"/>
      <c r="L340" s="205"/>
      <c r="M340" s="206"/>
      <c r="N340" s="207"/>
      <c r="O340" s="207"/>
      <c r="P340" s="207"/>
      <c r="Q340" s="207"/>
      <c r="R340" s="207"/>
      <c r="S340" s="207"/>
      <c r="T340" s="208"/>
      <c r="AT340" s="209" t="s">
        <v>212</v>
      </c>
      <c r="AU340" s="209" t="s">
        <v>85</v>
      </c>
      <c r="AV340" s="13" t="s">
        <v>85</v>
      </c>
      <c r="AW340" s="13" t="s">
        <v>36</v>
      </c>
      <c r="AX340" s="13" t="s">
        <v>83</v>
      </c>
      <c r="AY340" s="209" t="s">
        <v>160</v>
      </c>
    </row>
    <row r="341" spans="1:65" s="2" customFormat="1" ht="16.5" customHeight="1">
      <c r="A341" s="35"/>
      <c r="B341" s="36"/>
      <c r="C341" s="225" t="s">
        <v>736</v>
      </c>
      <c r="D341" s="225" t="s">
        <v>495</v>
      </c>
      <c r="E341" s="226" t="s">
        <v>732</v>
      </c>
      <c r="F341" s="227" t="s">
        <v>733</v>
      </c>
      <c r="G341" s="228" t="s">
        <v>289</v>
      </c>
      <c r="H341" s="229">
        <v>191.78399999999999</v>
      </c>
      <c r="I341" s="230"/>
      <c r="J341" s="231">
        <f>ROUND(I341*H341,2)</f>
        <v>0</v>
      </c>
      <c r="K341" s="227" t="s">
        <v>167</v>
      </c>
      <c r="L341" s="232"/>
      <c r="M341" s="233" t="s">
        <v>19</v>
      </c>
      <c r="N341" s="234" t="s">
        <v>46</v>
      </c>
      <c r="O341" s="65"/>
      <c r="P341" s="188">
        <f>O341*H341</f>
        <v>0</v>
      </c>
      <c r="Q341" s="188">
        <v>4.45E-3</v>
      </c>
      <c r="R341" s="188">
        <f>Q341*H341</f>
        <v>0.85343879999999994</v>
      </c>
      <c r="S341" s="188">
        <v>0</v>
      </c>
      <c r="T341" s="18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190" t="s">
        <v>206</v>
      </c>
      <c r="AT341" s="190" t="s">
        <v>495</v>
      </c>
      <c r="AU341" s="190" t="s">
        <v>85</v>
      </c>
      <c r="AY341" s="18" t="s">
        <v>160</v>
      </c>
      <c r="BE341" s="191">
        <f>IF(N341="základní",J341,0)</f>
        <v>0</v>
      </c>
      <c r="BF341" s="191">
        <f>IF(N341="snížená",J341,0)</f>
        <v>0</v>
      </c>
      <c r="BG341" s="191">
        <f>IF(N341="zákl. přenesená",J341,0)</f>
        <v>0</v>
      </c>
      <c r="BH341" s="191">
        <f>IF(N341="sníž. přenesená",J341,0)</f>
        <v>0</v>
      </c>
      <c r="BI341" s="191">
        <f>IF(N341="nulová",J341,0)</f>
        <v>0</v>
      </c>
      <c r="BJ341" s="18" t="s">
        <v>83</v>
      </c>
      <c r="BK341" s="191">
        <f>ROUND(I341*H341,2)</f>
        <v>0</v>
      </c>
      <c r="BL341" s="18" t="s">
        <v>183</v>
      </c>
      <c r="BM341" s="190" t="s">
        <v>1375</v>
      </c>
    </row>
    <row r="342" spans="1:65" s="13" customFormat="1">
      <c r="B342" s="199"/>
      <c r="C342" s="200"/>
      <c r="D342" s="197" t="s">
        <v>212</v>
      </c>
      <c r="E342" s="200"/>
      <c r="F342" s="202" t="s">
        <v>1376</v>
      </c>
      <c r="G342" s="200"/>
      <c r="H342" s="203">
        <v>191.78399999999999</v>
      </c>
      <c r="I342" s="204"/>
      <c r="J342" s="200"/>
      <c r="K342" s="200"/>
      <c r="L342" s="205"/>
      <c r="M342" s="206"/>
      <c r="N342" s="207"/>
      <c r="O342" s="207"/>
      <c r="P342" s="207"/>
      <c r="Q342" s="207"/>
      <c r="R342" s="207"/>
      <c r="S342" s="207"/>
      <c r="T342" s="208"/>
      <c r="AT342" s="209" t="s">
        <v>212</v>
      </c>
      <c r="AU342" s="209" t="s">
        <v>85</v>
      </c>
      <c r="AV342" s="13" t="s">
        <v>85</v>
      </c>
      <c r="AW342" s="13" t="s">
        <v>4</v>
      </c>
      <c r="AX342" s="13" t="s">
        <v>83</v>
      </c>
      <c r="AY342" s="209" t="s">
        <v>160</v>
      </c>
    </row>
    <row r="343" spans="1:65" s="2" customFormat="1" ht="16.5" customHeight="1">
      <c r="A343" s="35"/>
      <c r="B343" s="36"/>
      <c r="C343" s="179" t="s">
        <v>741</v>
      </c>
      <c r="D343" s="179" t="s">
        <v>163</v>
      </c>
      <c r="E343" s="180" t="s">
        <v>737</v>
      </c>
      <c r="F343" s="181" t="s">
        <v>738</v>
      </c>
      <c r="G343" s="182" t="s">
        <v>289</v>
      </c>
      <c r="H343" s="183">
        <v>135.15</v>
      </c>
      <c r="I343" s="184"/>
      <c r="J343" s="185">
        <f>ROUND(I343*H343,2)</f>
        <v>0</v>
      </c>
      <c r="K343" s="181" t="s">
        <v>167</v>
      </c>
      <c r="L343" s="40"/>
      <c r="M343" s="186" t="s">
        <v>19</v>
      </c>
      <c r="N343" s="187" t="s">
        <v>46</v>
      </c>
      <c r="O343" s="65"/>
      <c r="P343" s="188">
        <f>O343*H343</f>
        <v>0</v>
      </c>
      <c r="Q343" s="188">
        <v>2.0000000000000002E-5</v>
      </c>
      <c r="R343" s="188">
        <f>Q343*H343</f>
        <v>2.7030000000000005E-3</v>
      </c>
      <c r="S343" s="188">
        <v>0</v>
      </c>
      <c r="T343" s="189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190" t="s">
        <v>183</v>
      </c>
      <c r="AT343" s="190" t="s">
        <v>163</v>
      </c>
      <c r="AU343" s="190" t="s">
        <v>85</v>
      </c>
      <c r="AY343" s="18" t="s">
        <v>160</v>
      </c>
      <c r="BE343" s="191">
        <f>IF(N343="základní",J343,0)</f>
        <v>0</v>
      </c>
      <c r="BF343" s="191">
        <f>IF(N343="snížená",J343,0)</f>
        <v>0</v>
      </c>
      <c r="BG343" s="191">
        <f>IF(N343="zákl. přenesená",J343,0)</f>
        <v>0</v>
      </c>
      <c r="BH343" s="191">
        <f>IF(N343="sníž. přenesená",J343,0)</f>
        <v>0</v>
      </c>
      <c r="BI343" s="191">
        <f>IF(N343="nulová",J343,0)</f>
        <v>0</v>
      </c>
      <c r="BJ343" s="18" t="s">
        <v>83</v>
      </c>
      <c r="BK343" s="191">
        <f>ROUND(I343*H343,2)</f>
        <v>0</v>
      </c>
      <c r="BL343" s="18" t="s">
        <v>183</v>
      </c>
      <c r="BM343" s="190" t="s">
        <v>1377</v>
      </c>
    </row>
    <row r="344" spans="1:65" s="2" customFormat="1">
      <c r="A344" s="35"/>
      <c r="B344" s="36"/>
      <c r="C344" s="37"/>
      <c r="D344" s="192" t="s">
        <v>170</v>
      </c>
      <c r="E344" s="37"/>
      <c r="F344" s="193" t="s">
        <v>740</v>
      </c>
      <c r="G344" s="37"/>
      <c r="H344" s="37"/>
      <c r="I344" s="194"/>
      <c r="J344" s="37"/>
      <c r="K344" s="37"/>
      <c r="L344" s="40"/>
      <c r="M344" s="195"/>
      <c r="N344" s="196"/>
      <c r="O344" s="65"/>
      <c r="P344" s="65"/>
      <c r="Q344" s="65"/>
      <c r="R344" s="65"/>
      <c r="S344" s="65"/>
      <c r="T344" s="66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T344" s="18" t="s">
        <v>170</v>
      </c>
      <c r="AU344" s="18" t="s">
        <v>85</v>
      </c>
    </row>
    <row r="345" spans="1:65" s="13" customFormat="1">
      <c r="B345" s="199"/>
      <c r="C345" s="200"/>
      <c r="D345" s="197" t="s">
        <v>212</v>
      </c>
      <c r="E345" s="201" t="s">
        <v>19</v>
      </c>
      <c r="F345" s="202" t="s">
        <v>1378</v>
      </c>
      <c r="G345" s="200"/>
      <c r="H345" s="203">
        <v>135.15</v>
      </c>
      <c r="I345" s="204"/>
      <c r="J345" s="200"/>
      <c r="K345" s="200"/>
      <c r="L345" s="205"/>
      <c r="M345" s="206"/>
      <c r="N345" s="207"/>
      <c r="O345" s="207"/>
      <c r="P345" s="207"/>
      <c r="Q345" s="207"/>
      <c r="R345" s="207"/>
      <c r="S345" s="207"/>
      <c r="T345" s="208"/>
      <c r="AT345" s="209" t="s">
        <v>212</v>
      </c>
      <c r="AU345" s="209" t="s">
        <v>85</v>
      </c>
      <c r="AV345" s="13" t="s">
        <v>85</v>
      </c>
      <c r="AW345" s="13" t="s">
        <v>36</v>
      </c>
      <c r="AX345" s="13" t="s">
        <v>83</v>
      </c>
      <c r="AY345" s="209" t="s">
        <v>160</v>
      </c>
    </row>
    <row r="346" spans="1:65" s="2" customFormat="1" ht="16.5" customHeight="1">
      <c r="A346" s="35"/>
      <c r="B346" s="36"/>
      <c r="C346" s="225" t="s">
        <v>746</v>
      </c>
      <c r="D346" s="225" t="s">
        <v>495</v>
      </c>
      <c r="E346" s="226" t="s">
        <v>742</v>
      </c>
      <c r="F346" s="227" t="s">
        <v>743</v>
      </c>
      <c r="G346" s="228" t="s">
        <v>289</v>
      </c>
      <c r="H346" s="229">
        <v>139.20500000000001</v>
      </c>
      <c r="I346" s="230"/>
      <c r="J346" s="231">
        <f>ROUND(I346*H346,2)</f>
        <v>0</v>
      </c>
      <c r="K346" s="227" t="s">
        <v>167</v>
      </c>
      <c r="L346" s="232"/>
      <c r="M346" s="233" t="s">
        <v>19</v>
      </c>
      <c r="N346" s="234" t="s">
        <v>46</v>
      </c>
      <c r="O346" s="65"/>
      <c r="P346" s="188">
        <f>O346*H346</f>
        <v>0</v>
      </c>
      <c r="Q346" s="188">
        <v>1.6619999999999999E-2</v>
      </c>
      <c r="R346" s="188">
        <f>Q346*H346</f>
        <v>2.3135870999999999</v>
      </c>
      <c r="S346" s="188">
        <v>0</v>
      </c>
      <c r="T346" s="189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190" t="s">
        <v>206</v>
      </c>
      <c r="AT346" s="190" t="s">
        <v>495</v>
      </c>
      <c r="AU346" s="190" t="s">
        <v>85</v>
      </c>
      <c r="AY346" s="18" t="s">
        <v>160</v>
      </c>
      <c r="BE346" s="191">
        <f>IF(N346="základní",J346,0)</f>
        <v>0</v>
      </c>
      <c r="BF346" s="191">
        <f>IF(N346="snížená",J346,0)</f>
        <v>0</v>
      </c>
      <c r="BG346" s="191">
        <f>IF(N346="zákl. přenesená",J346,0)</f>
        <v>0</v>
      </c>
      <c r="BH346" s="191">
        <f>IF(N346="sníž. přenesená",J346,0)</f>
        <v>0</v>
      </c>
      <c r="BI346" s="191">
        <f>IF(N346="nulová",J346,0)</f>
        <v>0</v>
      </c>
      <c r="BJ346" s="18" t="s">
        <v>83</v>
      </c>
      <c r="BK346" s="191">
        <f>ROUND(I346*H346,2)</f>
        <v>0</v>
      </c>
      <c r="BL346" s="18" t="s">
        <v>183</v>
      </c>
      <c r="BM346" s="190" t="s">
        <v>1379</v>
      </c>
    </row>
    <row r="347" spans="1:65" s="13" customFormat="1">
      <c r="B347" s="199"/>
      <c r="C347" s="200"/>
      <c r="D347" s="197" t="s">
        <v>212</v>
      </c>
      <c r="E347" s="200"/>
      <c r="F347" s="202" t="s">
        <v>1380</v>
      </c>
      <c r="G347" s="200"/>
      <c r="H347" s="203">
        <v>139.20500000000001</v>
      </c>
      <c r="I347" s="204"/>
      <c r="J347" s="200"/>
      <c r="K347" s="200"/>
      <c r="L347" s="205"/>
      <c r="M347" s="206"/>
      <c r="N347" s="207"/>
      <c r="O347" s="207"/>
      <c r="P347" s="207"/>
      <c r="Q347" s="207"/>
      <c r="R347" s="207"/>
      <c r="S347" s="207"/>
      <c r="T347" s="208"/>
      <c r="AT347" s="209" t="s">
        <v>212</v>
      </c>
      <c r="AU347" s="209" t="s">
        <v>85</v>
      </c>
      <c r="AV347" s="13" t="s">
        <v>85</v>
      </c>
      <c r="AW347" s="13" t="s">
        <v>4</v>
      </c>
      <c r="AX347" s="13" t="s">
        <v>83</v>
      </c>
      <c r="AY347" s="209" t="s">
        <v>160</v>
      </c>
    </row>
    <row r="348" spans="1:65" s="2" customFormat="1" ht="16.5" customHeight="1">
      <c r="A348" s="35"/>
      <c r="B348" s="36"/>
      <c r="C348" s="179" t="s">
        <v>752</v>
      </c>
      <c r="D348" s="179" t="s">
        <v>163</v>
      </c>
      <c r="E348" s="180" t="s">
        <v>758</v>
      </c>
      <c r="F348" s="181" t="s">
        <v>759</v>
      </c>
      <c r="G348" s="182" t="s">
        <v>289</v>
      </c>
      <c r="H348" s="183">
        <v>145.25</v>
      </c>
      <c r="I348" s="184"/>
      <c r="J348" s="185">
        <f>ROUND(I348*H348,2)</f>
        <v>0</v>
      </c>
      <c r="K348" s="181" t="s">
        <v>167</v>
      </c>
      <c r="L348" s="40"/>
      <c r="M348" s="186" t="s">
        <v>19</v>
      </c>
      <c r="N348" s="187" t="s">
        <v>46</v>
      </c>
      <c r="O348" s="65"/>
      <c r="P348" s="188">
        <f>O348*H348</f>
        <v>0</v>
      </c>
      <c r="Q348" s="188">
        <v>3.0000000000000001E-5</v>
      </c>
      <c r="R348" s="188">
        <f>Q348*H348</f>
        <v>4.3575000000000003E-3</v>
      </c>
      <c r="S348" s="188">
        <v>0</v>
      </c>
      <c r="T348" s="18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190" t="s">
        <v>183</v>
      </c>
      <c r="AT348" s="190" t="s">
        <v>163</v>
      </c>
      <c r="AU348" s="190" t="s">
        <v>85</v>
      </c>
      <c r="AY348" s="18" t="s">
        <v>160</v>
      </c>
      <c r="BE348" s="191">
        <f>IF(N348="základní",J348,0)</f>
        <v>0</v>
      </c>
      <c r="BF348" s="191">
        <f>IF(N348="snížená",J348,0)</f>
        <v>0</v>
      </c>
      <c r="BG348" s="191">
        <f>IF(N348="zákl. přenesená",J348,0)</f>
        <v>0</v>
      </c>
      <c r="BH348" s="191">
        <f>IF(N348="sníž. přenesená",J348,0)</f>
        <v>0</v>
      </c>
      <c r="BI348" s="191">
        <f>IF(N348="nulová",J348,0)</f>
        <v>0</v>
      </c>
      <c r="BJ348" s="18" t="s">
        <v>83</v>
      </c>
      <c r="BK348" s="191">
        <f>ROUND(I348*H348,2)</f>
        <v>0</v>
      </c>
      <c r="BL348" s="18" t="s">
        <v>183</v>
      </c>
      <c r="BM348" s="190" t="s">
        <v>1381</v>
      </c>
    </row>
    <row r="349" spans="1:65" s="2" customFormat="1">
      <c r="A349" s="35"/>
      <c r="B349" s="36"/>
      <c r="C349" s="37"/>
      <c r="D349" s="192" t="s">
        <v>170</v>
      </c>
      <c r="E349" s="37"/>
      <c r="F349" s="193" t="s">
        <v>761</v>
      </c>
      <c r="G349" s="37"/>
      <c r="H349" s="37"/>
      <c r="I349" s="194"/>
      <c r="J349" s="37"/>
      <c r="K349" s="37"/>
      <c r="L349" s="40"/>
      <c r="M349" s="195"/>
      <c r="N349" s="196"/>
      <c r="O349" s="65"/>
      <c r="P349" s="65"/>
      <c r="Q349" s="65"/>
      <c r="R349" s="65"/>
      <c r="S349" s="65"/>
      <c r="T349" s="66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T349" s="18" t="s">
        <v>170</v>
      </c>
      <c r="AU349" s="18" t="s">
        <v>85</v>
      </c>
    </row>
    <row r="350" spans="1:65" s="2" customFormat="1" ht="16.5" customHeight="1">
      <c r="A350" s="35"/>
      <c r="B350" s="36"/>
      <c r="C350" s="225" t="s">
        <v>757</v>
      </c>
      <c r="D350" s="225" t="s">
        <v>495</v>
      </c>
      <c r="E350" s="226" t="s">
        <v>764</v>
      </c>
      <c r="F350" s="227" t="s">
        <v>765</v>
      </c>
      <c r="G350" s="228" t="s">
        <v>289</v>
      </c>
      <c r="H350" s="229">
        <v>149.608</v>
      </c>
      <c r="I350" s="230"/>
      <c r="J350" s="231">
        <f>ROUND(I350*H350,2)</f>
        <v>0</v>
      </c>
      <c r="K350" s="227" t="s">
        <v>167</v>
      </c>
      <c r="L350" s="232"/>
      <c r="M350" s="233" t="s">
        <v>19</v>
      </c>
      <c r="N350" s="234" t="s">
        <v>46</v>
      </c>
      <c r="O350" s="65"/>
      <c r="P350" s="188">
        <f>O350*H350</f>
        <v>0</v>
      </c>
      <c r="Q350" s="188">
        <v>4.2029999999999998E-2</v>
      </c>
      <c r="R350" s="188">
        <f>Q350*H350</f>
        <v>6.2880242399999995</v>
      </c>
      <c r="S350" s="188">
        <v>0</v>
      </c>
      <c r="T350" s="189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190" t="s">
        <v>206</v>
      </c>
      <c r="AT350" s="190" t="s">
        <v>495</v>
      </c>
      <c r="AU350" s="190" t="s">
        <v>85</v>
      </c>
      <c r="AY350" s="18" t="s">
        <v>160</v>
      </c>
      <c r="BE350" s="191">
        <f>IF(N350="základní",J350,0)</f>
        <v>0</v>
      </c>
      <c r="BF350" s="191">
        <f>IF(N350="snížená",J350,0)</f>
        <v>0</v>
      </c>
      <c r="BG350" s="191">
        <f>IF(N350="zákl. přenesená",J350,0)</f>
        <v>0</v>
      </c>
      <c r="BH350" s="191">
        <f>IF(N350="sníž. přenesená",J350,0)</f>
        <v>0</v>
      </c>
      <c r="BI350" s="191">
        <f>IF(N350="nulová",J350,0)</f>
        <v>0</v>
      </c>
      <c r="BJ350" s="18" t="s">
        <v>83</v>
      </c>
      <c r="BK350" s="191">
        <f>ROUND(I350*H350,2)</f>
        <v>0</v>
      </c>
      <c r="BL350" s="18" t="s">
        <v>183</v>
      </c>
      <c r="BM350" s="190" t="s">
        <v>1382</v>
      </c>
    </row>
    <row r="351" spans="1:65" s="13" customFormat="1">
      <c r="B351" s="199"/>
      <c r="C351" s="200"/>
      <c r="D351" s="197" t="s">
        <v>212</v>
      </c>
      <c r="E351" s="200"/>
      <c r="F351" s="202" t="s">
        <v>1383</v>
      </c>
      <c r="G351" s="200"/>
      <c r="H351" s="203">
        <v>149.608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212</v>
      </c>
      <c r="AU351" s="209" t="s">
        <v>85</v>
      </c>
      <c r="AV351" s="13" t="s">
        <v>85</v>
      </c>
      <c r="AW351" s="13" t="s">
        <v>4</v>
      </c>
      <c r="AX351" s="13" t="s">
        <v>83</v>
      </c>
      <c r="AY351" s="209" t="s">
        <v>160</v>
      </c>
    </row>
    <row r="352" spans="1:65" s="2" customFormat="1" ht="24.2" customHeight="1">
      <c r="A352" s="35"/>
      <c r="B352" s="36"/>
      <c r="C352" s="179" t="s">
        <v>763</v>
      </c>
      <c r="D352" s="179" t="s">
        <v>163</v>
      </c>
      <c r="E352" s="180" t="s">
        <v>769</v>
      </c>
      <c r="F352" s="181" t="s">
        <v>770</v>
      </c>
      <c r="G352" s="182" t="s">
        <v>166</v>
      </c>
      <c r="H352" s="183">
        <v>24</v>
      </c>
      <c r="I352" s="184"/>
      <c r="J352" s="185">
        <f>ROUND(I352*H352,2)</f>
        <v>0</v>
      </c>
      <c r="K352" s="181" t="s">
        <v>167</v>
      </c>
      <c r="L352" s="40"/>
      <c r="M352" s="186" t="s">
        <v>19</v>
      </c>
      <c r="N352" s="187" t="s">
        <v>46</v>
      </c>
      <c r="O352" s="65"/>
      <c r="P352" s="188">
        <f>O352*H352</f>
        <v>0</v>
      </c>
      <c r="Q352" s="188">
        <v>0</v>
      </c>
      <c r="R352" s="188">
        <f>Q352*H352</f>
        <v>0</v>
      </c>
      <c r="S352" s="188">
        <v>0</v>
      </c>
      <c r="T352" s="18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190" t="s">
        <v>183</v>
      </c>
      <c r="AT352" s="190" t="s">
        <v>163</v>
      </c>
      <c r="AU352" s="190" t="s">
        <v>85</v>
      </c>
      <c r="AY352" s="18" t="s">
        <v>160</v>
      </c>
      <c r="BE352" s="191">
        <f>IF(N352="základní",J352,0)</f>
        <v>0</v>
      </c>
      <c r="BF352" s="191">
        <f>IF(N352="snížená",J352,0)</f>
        <v>0</v>
      </c>
      <c r="BG352" s="191">
        <f>IF(N352="zákl. přenesená",J352,0)</f>
        <v>0</v>
      </c>
      <c r="BH352" s="191">
        <f>IF(N352="sníž. přenesená",J352,0)</f>
        <v>0</v>
      </c>
      <c r="BI352" s="191">
        <f>IF(N352="nulová",J352,0)</f>
        <v>0</v>
      </c>
      <c r="BJ352" s="18" t="s">
        <v>83</v>
      </c>
      <c r="BK352" s="191">
        <f>ROUND(I352*H352,2)</f>
        <v>0</v>
      </c>
      <c r="BL352" s="18" t="s">
        <v>183</v>
      </c>
      <c r="BM352" s="190" t="s">
        <v>1384</v>
      </c>
    </row>
    <row r="353" spans="1:65" s="2" customFormat="1">
      <c r="A353" s="35"/>
      <c r="B353" s="36"/>
      <c r="C353" s="37"/>
      <c r="D353" s="192" t="s">
        <v>170</v>
      </c>
      <c r="E353" s="37"/>
      <c r="F353" s="193" t="s">
        <v>772</v>
      </c>
      <c r="G353" s="37"/>
      <c r="H353" s="37"/>
      <c r="I353" s="194"/>
      <c r="J353" s="37"/>
      <c r="K353" s="37"/>
      <c r="L353" s="40"/>
      <c r="M353" s="195"/>
      <c r="N353" s="196"/>
      <c r="O353" s="65"/>
      <c r="P353" s="65"/>
      <c r="Q353" s="65"/>
      <c r="R353" s="65"/>
      <c r="S353" s="65"/>
      <c r="T353" s="66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T353" s="18" t="s">
        <v>170</v>
      </c>
      <c r="AU353" s="18" t="s">
        <v>85</v>
      </c>
    </row>
    <row r="354" spans="1:65" s="13" customFormat="1">
      <c r="B354" s="199"/>
      <c r="C354" s="200"/>
      <c r="D354" s="197" t="s">
        <v>212</v>
      </c>
      <c r="E354" s="201" t="s">
        <v>19</v>
      </c>
      <c r="F354" s="202" t="s">
        <v>1385</v>
      </c>
      <c r="G354" s="200"/>
      <c r="H354" s="203">
        <v>24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212</v>
      </c>
      <c r="AU354" s="209" t="s">
        <v>85</v>
      </c>
      <c r="AV354" s="13" t="s">
        <v>85</v>
      </c>
      <c r="AW354" s="13" t="s">
        <v>36</v>
      </c>
      <c r="AX354" s="13" t="s">
        <v>83</v>
      </c>
      <c r="AY354" s="209" t="s">
        <v>160</v>
      </c>
    </row>
    <row r="355" spans="1:65" s="2" customFormat="1" ht="16.5" customHeight="1">
      <c r="A355" s="35"/>
      <c r="B355" s="36"/>
      <c r="C355" s="225" t="s">
        <v>768</v>
      </c>
      <c r="D355" s="225" t="s">
        <v>495</v>
      </c>
      <c r="E355" s="226" t="s">
        <v>775</v>
      </c>
      <c r="F355" s="227" t="s">
        <v>776</v>
      </c>
      <c r="G355" s="228" t="s">
        <v>166</v>
      </c>
      <c r="H355" s="229">
        <v>12.12</v>
      </c>
      <c r="I355" s="230"/>
      <c r="J355" s="231">
        <f>ROUND(I355*H355,2)</f>
        <v>0</v>
      </c>
      <c r="K355" s="227" t="s">
        <v>167</v>
      </c>
      <c r="L355" s="232"/>
      <c r="M355" s="233" t="s">
        <v>19</v>
      </c>
      <c r="N355" s="234" t="s">
        <v>46</v>
      </c>
      <c r="O355" s="65"/>
      <c r="P355" s="188">
        <f>O355*H355</f>
        <v>0</v>
      </c>
      <c r="Q355" s="188">
        <v>5.4000000000000001E-4</v>
      </c>
      <c r="R355" s="188">
        <f>Q355*H355</f>
        <v>6.5447999999999999E-3</v>
      </c>
      <c r="S355" s="188">
        <v>0</v>
      </c>
      <c r="T355" s="189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190" t="s">
        <v>206</v>
      </c>
      <c r="AT355" s="190" t="s">
        <v>495</v>
      </c>
      <c r="AU355" s="190" t="s">
        <v>85</v>
      </c>
      <c r="AY355" s="18" t="s">
        <v>160</v>
      </c>
      <c r="BE355" s="191">
        <f>IF(N355="základní",J355,0)</f>
        <v>0</v>
      </c>
      <c r="BF355" s="191">
        <f>IF(N355="snížená",J355,0)</f>
        <v>0</v>
      </c>
      <c r="BG355" s="191">
        <f>IF(N355="zákl. přenesená",J355,0)</f>
        <v>0</v>
      </c>
      <c r="BH355" s="191">
        <f>IF(N355="sníž. přenesená",J355,0)</f>
        <v>0</v>
      </c>
      <c r="BI355" s="191">
        <f>IF(N355="nulová",J355,0)</f>
        <v>0</v>
      </c>
      <c r="BJ355" s="18" t="s">
        <v>83</v>
      </c>
      <c r="BK355" s="191">
        <f>ROUND(I355*H355,2)</f>
        <v>0</v>
      </c>
      <c r="BL355" s="18" t="s">
        <v>183</v>
      </c>
      <c r="BM355" s="190" t="s">
        <v>1386</v>
      </c>
    </row>
    <row r="356" spans="1:65" s="13" customFormat="1">
      <c r="B356" s="199"/>
      <c r="C356" s="200"/>
      <c r="D356" s="197" t="s">
        <v>212</v>
      </c>
      <c r="E356" s="200"/>
      <c r="F356" s="202" t="s">
        <v>1387</v>
      </c>
      <c r="G356" s="200"/>
      <c r="H356" s="203">
        <v>12.12</v>
      </c>
      <c r="I356" s="204"/>
      <c r="J356" s="200"/>
      <c r="K356" s="200"/>
      <c r="L356" s="205"/>
      <c r="M356" s="206"/>
      <c r="N356" s="207"/>
      <c r="O356" s="207"/>
      <c r="P356" s="207"/>
      <c r="Q356" s="207"/>
      <c r="R356" s="207"/>
      <c r="S356" s="207"/>
      <c r="T356" s="208"/>
      <c r="AT356" s="209" t="s">
        <v>212</v>
      </c>
      <c r="AU356" s="209" t="s">
        <v>85</v>
      </c>
      <c r="AV356" s="13" t="s">
        <v>85</v>
      </c>
      <c r="AW356" s="13" t="s">
        <v>4</v>
      </c>
      <c r="AX356" s="13" t="s">
        <v>83</v>
      </c>
      <c r="AY356" s="209" t="s">
        <v>160</v>
      </c>
    </row>
    <row r="357" spans="1:65" s="2" customFormat="1" ht="16.5" customHeight="1">
      <c r="A357" s="35"/>
      <c r="B357" s="36"/>
      <c r="C357" s="225" t="s">
        <v>774</v>
      </c>
      <c r="D357" s="225" t="s">
        <v>495</v>
      </c>
      <c r="E357" s="226" t="s">
        <v>780</v>
      </c>
      <c r="F357" s="227" t="s">
        <v>781</v>
      </c>
      <c r="G357" s="228" t="s">
        <v>166</v>
      </c>
      <c r="H357" s="229">
        <v>12.12</v>
      </c>
      <c r="I357" s="230"/>
      <c r="J357" s="231">
        <f>ROUND(I357*H357,2)</f>
        <v>0</v>
      </c>
      <c r="K357" s="227" t="s">
        <v>167</v>
      </c>
      <c r="L357" s="232"/>
      <c r="M357" s="233" t="s">
        <v>19</v>
      </c>
      <c r="N357" s="234" t="s">
        <v>46</v>
      </c>
      <c r="O357" s="65"/>
      <c r="P357" s="188">
        <f>O357*H357</f>
        <v>0</v>
      </c>
      <c r="Q357" s="188">
        <v>6.4999999999999997E-4</v>
      </c>
      <c r="R357" s="188">
        <f>Q357*H357</f>
        <v>7.8779999999999996E-3</v>
      </c>
      <c r="S357" s="188">
        <v>0</v>
      </c>
      <c r="T357" s="189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190" t="s">
        <v>206</v>
      </c>
      <c r="AT357" s="190" t="s">
        <v>495</v>
      </c>
      <c r="AU357" s="190" t="s">
        <v>85</v>
      </c>
      <c r="AY357" s="18" t="s">
        <v>160</v>
      </c>
      <c r="BE357" s="191">
        <f>IF(N357="základní",J357,0)</f>
        <v>0</v>
      </c>
      <c r="BF357" s="191">
        <f>IF(N357="snížená",J357,0)</f>
        <v>0</v>
      </c>
      <c r="BG357" s="191">
        <f>IF(N357="zákl. přenesená",J357,0)</f>
        <v>0</v>
      </c>
      <c r="BH357" s="191">
        <f>IF(N357="sníž. přenesená",J357,0)</f>
        <v>0</v>
      </c>
      <c r="BI357" s="191">
        <f>IF(N357="nulová",J357,0)</f>
        <v>0</v>
      </c>
      <c r="BJ357" s="18" t="s">
        <v>83</v>
      </c>
      <c r="BK357" s="191">
        <f>ROUND(I357*H357,2)</f>
        <v>0</v>
      </c>
      <c r="BL357" s="18" t="s">
        <v>183</v>
      </c>
      <c r="BM357" s="190" t="s">
        <v>1388</v>
      </c>
    </row>
    <row r="358" spans="1:65" s="13" customFormat="1">
      <c r="B358" s="199"/>
      <c r="C358" s="200"/>
      <c r="D358" s="197" t="s">
        <v>212</v>
      </c>
      <c r="E358" s="200"/>
      <c r="F358" s="202" t="s">
        <v>1387</v>
      </c>
      <c r="G358" s="200"/>
      <c r="H358" s="203">
        <v>12.12</v>
      </c>
      <c r="I358" s="204"/>
      <c r="J358" s="200"/>
      <c r="K358" s="200"/>
      <c r="L358" s="205"/>
      <c r="M358" s="206"/>
      <c r="N358" s="207"/>
      <c r="O358" s="207"/>
      <c r="P358" s="207"/>
      <c r="Q358" s="207"/>
      <c r="R358" s="207"/>
      <c r="S358" s="207"/>
      <c r="T358" s="208"/>
      <c r="AT358" s="209" t="s">
        <v>212</v>
      </c>
      <c r="AU358" s="209" t="s">
        <v>85</v>
      </c>
      <c r="AV358" s="13" t="s">
        <v>85</v>
      </c>
      <c r="AW358" s="13" t="s">
        <v>4</v>
      </c>
      <c r="AX358" s="13" t="s">
        <v>83</v>
      </c>
      <c r="AY358" s="209" t="s">
        <v>160</v>
      </c>
    </row>
    <row r="359" spans="1:65" s="2" customFormat="1" ht="24.2" customHeight="1">
      <c r="A359" s="35"/>
      <c r="B359" s="36"/>
      <c r="C359" s="179" t="s">
        <v>779</v>
      </c>
      <c r="D359" s="179" t="s">
        <v>163</v>
      </c>
      <c r="E359" s="180" t="s">
        <v>784</v>
      </c>
      <c r="F359" s="181" t="s">
        <v>785</v>
      </c>
      <c r="G359" s="182" t="s">
        <v>166</v>
      </c>
      <c r="H359" s="183">
        <v>21</v>
      </c>
      <c r="I359" s="184"/>
      <c r="J359" s="185">
        <f>ROUND(I359*H359,2)</f>
        <v>0</v>
      </c>
      <c r="K359" s="181" t="s">
        <v>167</v>
      </c>
      <c r="L359" s="40"/>
      <c r="M359" s="186" t="s">
        <v>19</v>
      </c>
      <c r="N359" s="187" t="s">
        <v>46</v>
      </c>
      <c r="O359" s="65"/>
      <c r="P359" s="188">
        <f>O359*H359</f>
        <v>0</v>
      </c>
      <c r="Q359" s="188">
        <v>0</v>
      </c>
      <c r="R359" s="188">
        <f>Q359*H359</f>
        <v>0</v>
      </c>
      <c r="S359" s="188">
        <v>0</v>
      </c>
      <c r="T359" s="189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190" t="s">
        <v>183</v>
      </c>
      <c r="AT359" s="190" t="s">
        <v>163</v>
      </c>
      <c r="AU359" s="190" t="s">
        <v>85</v>
      </c>
      <c r="AY359" s="18" t="s">
        <v>160</v>
      </c>
      <c r="BE359" s="191">
        <f>IF(N359="základní",J359,0)</f>
        <v>0</v>
      </c>
      <c r="BF359" s="191">
        <f>IF(N359="snížená",J359,0)</f>
        <v>0</v>
      </c>
      <c r="BG359" s="191">
        <f>IF(N359="zákl. přenesená",J359,0)</f>
        <v>0</v>
      </c>
      <c r="BH359" s="191">
        <f>IF(N359="sníž. přenesená",J359,0)</f>
        <v>0</v>
      </c>
      <c r="BI359" s="191">
        <f>IF(N359="nulová",J359,0)</f>
        <v>0</v>
      </c>
      <c r="BJ359" s="18" t="s">
        <v>83</v>
      </c>
      <c r="BK359" s="191">
        <f>ROUND(I359*H359,2)</f>
        <v>0</v>
      </c>
      <c r="BL359" s="18" t="s">
        <v>183</v>
      </c>
      <c r="BM359" s="190" t="s">
        <v>1389</v>
      </c>
    </row>
    <row r="360" spans="1:65" s="2" customFormat="1">
      <c r="A360" s="35"/>
      <c r="B360" s="36"/>
      <c r="C360" s="37"/>
      <c r="D360" s="192" t="s">
        <v>170</v>
      </c>
      <c r="E360" s="37"/>
      <c r="F360" s="193" t="s">
        <v>787</v>
      </c>
      <c r="G360" s="37"/>
      <c r="H360" s="37"/>
      <c r="I360" s="194"/>
      <c r="J360" s="37"/>
      <c r="K360" s="37"/>
      <c r="L360" s="40"/>
      <c r="M360" s="195"/>
      <c r="N360" s="196"/>
      <c r="O360" s="65"/>
      <c r="P360" s="65"/>
      <c r="Q360" s="65"/>
      <c r="R360" s="65"/>
      <c r="S360" s="65"/>
      <c r="T360" s="66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T360" s="18" t="s">
        <v>170</v>
      </c>
      <c r="AU360" s="18" t="s">
        <v>85</v>
      </c>
    </row>
    <row r="361" spans="1:65" s="2" customFormat="1" ht="16.5" customHeight="1">
      <c r="A361" s="35"/>
      <c r="B361" s="36"/>
      <c r="C361" s="225" t="s">
        <v>783</v>
      </c>
      <c r="D361" s="225" t="s">
        <v>495</v>
      </c>
      <c r="E361" s="226" t="s">
        <v>789</v>
      </c>
      <c r="F361" s="227" t="s">
        <v>790</v>
      </c>
      <c r="G361" s="228" t="s">
        <v>166</v>
      </c>
      <c r="H361" s="229">
        <v>21.21</v>
      </c>
      <c r="I361" s="230"/>
      <c r="J361" s="231">
        <f>ROUND(I361*H361,2)</f>
        <v>0</v>
      </c>
      <c r="K361" s="227" t="s">
        <v>19</v>
      </c>
      <c r="L361" s="232"/>
      <c r="M361" s="233" t="s">
        <v>19</v>
      </c>
      <c r="N361" s="234" t="s">
        <v>46</v>
      </c>
      <c r="O361" s="65"/>
      <c r="P361" s="188">
        <f>O361*H361</f>
        <v>0</v>
      </c>
      <c r="Q361" s="188">
        <v>1.6999999999999999E-3</v>
      </c>
      <c r="R361" s="188">
        <f>Q361*H361</f>
        <v>3.6056999999999999E-2</v>
      </c>
      <c r="S361" s="188">
        <v>0</v>
      </c>
      <c r="T361" s="189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190" t="s">
        <v>206</v>
      </c>
      <c r="AT361" s="190" t="s">
        <v>495</v>
      </c>
      <c r="AU361" s="190" t="s">
        <v>85</v>
      </c>
      <c r="AY361" s="18" t="s">
        <v>160</v>
      </c>
      <c r="BE361" s="191">
        <f>IF(N361="základní",J361,0)</f>
        <v>0</v>
      </c>
      <c r="BF361" s="191">
        <f>IF(N361="snížená",J361,0)</f>
        <v>0</v>
      </c>
      <c r="BG361" s="191">
        <f>IF(N361="zákl. přenesená",J361,0)</f>
        <v>0</v>
      </c>
      <c r="BH361" s="191">
        <f>IF(N361="sníž. přenesená",J361,0)</f>
        <v>0</v>
      </c>
      <c r="BI361" s="191">
        <f>IF(N361="nulová",J361,0)</f>
        <v>0</v>
      </c>
      <c r="BJ361" s="18" t="s">
        <v>83</v>
      </c>
      <c r="BK361" s="191">
        <f>ROUND(I361*H361,2)</f>
        <v>0</v>
      </c>
      <c r="BL361" s="18" t="s">
        <v>183</v>
      </c>
      <c r="BM361" s="190" t="s">
        <v>1390</v>
      </c>
    </row>
    <row r="362" spans="1:65" s="2" customFormat="1" ht="58.5">
      <c r="A362" s="35"/>
      <c r="B362" s="36"/>
      <c r="C362" s="37"/>
      <c r="D362" s="197" t="s">
        <v>172</v>
      </c>
      <c r="E362" s="37"/>
      <c r="F362" s="198" t="s">
        <v>792</v>
      </c>
      <c r="G362" s="37"/>
      <c r="H362" s="37"/>
      <c r="I362" s="194"/>
      <c r="J362" s="37"/>
      <c r="K362" s="37"/>
      <c r="L362" s="40"/>
      <c r="M362" s="195"/>
      <c r="N362" s="196"/>
      <c r="O362" s="65"/>
      <c r="P362" s="65"/>
      <c r="Q362" s="65"/>
      <c r="R362" s="65"/>
      <c r="S362" s="65"/>
      <c r="T362" s="66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T362" s="18" t="s">
        <v>172</v>
      </c>
      <c r="AU362" s="18" t="s">
        <v>85</v>
      </c>
    </row>
    <row r="363" spans="1:65" s="13" customFormat="1">
      <c r="B363" s="199"/>
      <c r="C363" s="200"/>
      <c r="D363" s="197" t="s">
        <v>212</v>
      </c>
      <c r="E363" s="200"/>
      <c r="F363" s="202" t="s">
        <v>830</v>
      </c>
      <c r="G363" s="200"/>
      <c r="H363" s="203">
        <v>21.21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212</v>
      </c>
      <c r="AU363" s="209" t="s">
        <v>85</v>
      </c>
      <c r="AV363" s="13" t="s">
        <v>85</v>
      </c>
      <c r="AW363" s="13" t="s">
        <v>4</v>
      </c>
      <c r="AX363" s="13" t="s">
        <v>83</v>
      </c>
      <c r="AY363" s="209" t="s">
        <v>160</v>
      </c>
    </row>
    <row r="364" spans="1:65" s="2" customFormat="1" ht="24.2" customHeight="1">
      <c r="A364" s="35"/>
      <c r="B364" s="36"/>
      <c r="C364" s="179" t="s">
        <v>788</v>
      </c>
      <c r="D364" s="179" t="s">
        <v>163</v>
      </c>
      <c r="E364" s="180" t="s">
        <v>795</v>
      </c>
      <c r="F364" s="181" t="s">
        <v>796</v>
      </c>
      <c r="G364" s="182" t="s">
        <v>166</v>
      </c>
      <c r="H364" s="183">
        <v>41</v>
      </c>
      <c r="I364" s="184"/>
      <c r="J364" s="185">
        <f>ROUND(I364*H364,2)</f>
        <v>0</v>
      </c>
      <c r="K364" s="181" t="s">
        <v>167</v>
      </c>
      <c r="L364" s="40"/>
      <c r="M364" s="186" t="s">
        <v>19</v>
      </c>
      <c r="N364" s="187" t="s">
        <v>46</v>
      </c>
      <c r="O364" s="65"/>
      <c r="P364" s="188">
        <f>O364*H364</f>
        <v>0</v>
      </c>
      <c r="Q364" s="188">
        <v>0</v>
      </c>
      <c r="R364" s="188">
        <f>Q364*H364</f>
        <v>0</v>
      </c>
      <c r="S364" s="188">
        <v>0</v>
      </c>
      <c r="T364" s="18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190" t="s">
        <v>183</v>
      </c>
      <c r="AT364" s="190" t="s">
        <v>163</v>
      </c>
      <c r="AU364" s="190" t="s">
        <v>85</v>
      </c>
      <c r="AY364" s="18" t="s">
        <v>160</v>
      </c>
      <c r="BE364" s="191">
        <f>IF(N364="základní",J364,0)</f>
        <v>0</v>
      </c>
      <c r="BF364" s="191">
        <f>IF(N364="snížená",J364,0)</f>
        <v>0</v>
      </c>
      <c r="BG364" s="191">
        <f>IF(N364="zákl. přenesená",J364,0)</f>
        <v>0</v>
      </c>
      <c r="BH364" s="191">
        <f>IF(N364="sníž. přenesená",J364,0)</f>
        <v>0</v>
      </c>
      <c r="BI364" s="191">
        <f>IF(N364="nulová",J364,0)</f>
        <v>0</v>
      </c>
      <c r="BJ364" s="18" t="s">
        <v>83</v>
      </c>
      <c r="BK364" s="191">
        <f>ROUND(I364*H364,2)</f>
        <v>0</v>
      </c>
      <c r="BL364" s="18" t="s">
        <v>183</v>
      </c>
      <c r="BM364" s="190" t="s">
        <v>1391</v>
      </c>
    </row>
    <row r="365" spans="1:65" s="2" customFormat="1">
      <c r="A365" s="35"/>
      <c r="B365" s="36"/>
      <c r="C365" s="37"/>
      <c r="D365" s="192" t="s">
        <v>170</v>
      </c>
      <c r="E365" s="37"/>
      <c r="F365" s="193" t="s">
        <v>798</v>
      </c>
      <c r="G365" s="37"/>
      <c r="H365" s="37"/>
      <c r="I365" s="194"/>
      <c r="J365" s="37"/>
      <c r="K365" s="37"/>
      <c r="L365" s="40"/>
      <c r="M365" s="195"/>
      <c r="N365" s="196"/>
      <c r="O365" s="65"/>
      <c r="P365" s="65"/>
      <c r="Q365" s="65"/>
      <c r="R365" s="65"/>
      <c r="S365" s="65"/>
      <c r="T365" s="66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T365" s="18" t="s">
        <v>170</v>
      </c>
      <c r="AU365" s="18" t="s">
        <v>85</v>
      </c>
    </row>
    <row r="366" spans="1:65" s="13" customFormat="1">
      <c r="B366" s="199"/>
      <c r="C366" s="200"/>
      <c r="D366" s="197" t="s">
        <v>212</v>
      </c>
      <c r="E366" s="201" t="s">
        <v>19</v>
      </c>
      <c r="F366" s="202" t="s">
        <v>1392</v>
      </c>
      <c r="G366" s="200"/>
      <c r="H366" s="203">
        <v>41</v>
      </c>
      <c r="I366" s="204"/>
      <c r="J366" s="200"/>
      <c r="K366" s="200"/>
      <c r="L366" s="205"/>
      <c r="M366" s="206"/>
      <c r="N366" s="207"/>
      <c r="O366" s="207"/>
      <c r="P366" s="207"/>
      <c r="Q366" s="207"/>
      <c r="R366" s="207"/>
      <c r="S366" s="207"/>
      <c r="T366" s="208"/>
      <c r="AT366" s="209" t="s">
        <v>212</v>
      </c>
      <c r="AU366" s="209" t="s">
        <v>85</v>
      </c>
      <c r="AV366" s="13" t="s">
        <v>85</v>
      </c>
      <c r="AW366" s="13" t="s">
        <v>36</v>
      </c>
      <c r="AX366" s="13" t="s">
        <v>83</v>
      </c>
      <c r="AY366" s="209" t="s">
        <v>160</v>
      </c>
    </row>
    <row r="367" spans="1:65" s="2" customFormat="1" ht="16.5" customHeight="1">
      <c r="A367" s="35"/>
      <c r="B367" s="36"/>
      <c r="C367" s="225" t="s">
        <v>794</v>
      </c>
      <c r="D367" s="225" t="s">
        <v>495</v>
      </c>
      <c r="E367" s="226" t="s">
        <v>801</v>
      </c>
      <c r="F367" s="227" t="s">
        <v>802</v>
      </c>
      <c r="G367" s="228" t="s">
        <v>166</v>
      </c>
      <c r="H367" s="229">
        <v>15.15</v>
      </c>
      <c r="I367" s="230"/>
      <c r="J367" s="231">
        <f>ROUND(I367*H367,2)</f>
        <v>0</v>
      </c>
      <c r="K367" s="227" t="s">
        <v>167</v>
      </c>
      <c r="L367" s="232"/>
      <c r="M367" s="233" t="s">
        <v>19</v>
      </c>
      <c r="N367" s="234" t="s">
        <v>46</v>
      </c>
      <c r="O367" s="65"/>
      <c r="P367" s="188">
        <f>O367*H367</f>
        <v>0</v>
      </c>
      <c r="Q367" s="188">
        <v>1.1000000000000001E-3</v>
      </c>
      <c r="R367" s="188">
        <f>Q367*H367</f>
        <v>1.6665000000000003E-2</v>
      </c>
      <c r="S367" s="188">
        <v>0</v>
      </c>
      <c r="T367" s="189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190" t="s">
        <v>206</v>
      </c>
      <c r="AT367" s="190" t="s">
        <v>495</v>
      </c>
      <c r="AU367" s="190" t="s">
        <v>85</v>
      </c>
      <c r="AY367" s="18" t="s">
        <v>160</v>
      </c>
      <c r="BE367" s="191">
        <f>IF(N367="základní",J367,0)</f>
        <v>0</v>
      </c>
      <c r="BF367" s="191">
        <f>IF(N367="snížená",J367,0)</f>
        <v>0</v>
      </c>
      <c r="BG367" s="191">
        <f>IF(N367="zákl. přenesená",J367,0)</f>
        <v>0</v>
      </c>
      <c r="BH367" s="191">
        <f>IF(N367="sníž. přenesená",J367,0)</f>
        <v>0</v>
      </c>
      <c r="BI367" s="191">
        <f>IF(N367="nulová",J367,0)</f>
        <v>0</v>
      </c>
      <c r="BJ367" s="18" t="s">
        <v>83</v>
      </c>
      <c r="BK367" s="191">
        <f>ROUND(I367*H367,2)</f>
        <v>0</v>
      </c>
      <c r="BL367" s="18" t="s">
        <v>183</v>
      </c>
      <c r="BM367" s="190" t="s">
        <v>1393</v>
      </c>
    </row>
    <row r="368" spans="1:65" s="13" customFormat="1">
      <c r="B368" s="199"/>
      <c r="C368" s="200"/>
      <c r="D368" s="197" t="s">
        <v>212</v>
      </c>
      <c r="E368" s="200"/>
      <c r="F368" s="202" t="s">
        <v>888</v>
      </c>
      <c r="G368" s="200"/>
      <c r="H368" s="203">
        <v>15.15</v>
      </c>
      <c r="I368" s="204"/>
      <c r="J368" s="200"/>
      <c r="K368" s="200"/>
      <c r="L368" s="205"/>
      <c r="M368" s="206"/>
      <c r="N368" s="207"/>
      <c r="O368" s="207"/>
      <c r="P368" s="207"/>
      <c r="Q368" s="207"/>
      <c r="R368" s="207"/>
      <c r="S368" s="207"/>
      <c r="T368" s="208"/>
      <c r="AT368" s="209" t="s">
        <v>212</v>
      </c>
      <c r="AU368" s="209" t="s">
        <v>85</v>
      </c>
      <c r="AV368" s="13" t="s">
        <v>85</v>
      </c>
      <c r="AW368" s="13" t="s">
        <v>4</v>
      </c>
      <c r="AX368" s="13" t="s">
        <v>83</v>
      </c>
      <c r="AY368" s="209" t="s">
        <v>160</v>
      </c>
    </row>
    <row r="369" spans="1:65" s="2" customFormat="1" ht="16.5" customHeight="1">
      <c r="A369" s="35"/>
      <c r="B369" s="36"/>
      <c r="C369" s="225" t="s">
        <v>800</v>
      </c>
      <c r="D369" s="225" t="s">
        <v>495</v>
      </c>
      <c r="E369" s="226" t="s">
        <v>806</v>
      </c>
      <c r="F369" s="227" t="s">
        <v>807</v>
      </c>
      <c r="G369" s="228" t="s">
        <v>166</v>
      </c>
      <c r="H369" s="229">
        <v>26.26</v>
      </c>
      <c r="I369" s="230"/>
      <c r="J369" s="231">
        <f>ROUND(I369*H369,2)</f>
        <v>0</v>
      </c>
      <c r="K369" s="227" t="s">
        <v>167</v>
      </c>
      <c r="L369" s="232"/>
      <c r="M369" s="233" t="s">
        <v>19</v>
      </c>
      <c r="N369" s="234" t="s">
        <v>46</v>
      </c>
      <c r="O369" s="65"/>
      <c r="P369" s="188">
        <f>O369*H369</f>
        <v>0</v>
      </c>
      <c r="Q369" s="188">
        <v>1.4E-3</v>
      </c>
      <c r="R369" s="188">
        <f>Q369*H369</f>
        <v>3.6764000000000005E-2</v>
      </c>
      <c r="S369" s="188">
        <v>0</v>
      </c>
      <c r="T369" s="189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190" t="s">
        <v>206</v>
      </c>
      <c r="AT369" s="190" t="s">
        <v>495</v>
      </c>
      <c r="AU369" s="190" t="s">
        <v>85</v>
      </c>
      <c r="AY369" s="18" t="s">
        <v>160</v>
      </c>
      <c r="BE369" s="191">
        <f>IF(N369="základní",J369,0)</f>
        <v>0</v>
      </c>
      <c r="BF369" s="191">
        <f>IF(N369="snížená",J369,0)</f>
        <v>0</v>
      </c>
      <c r="BG369" s="191">
        <f>IF(N369="zákl. přenesená",J369,0)</f>
        <v>0</v>
      </c>
      <c r="BH369" s="191">
        <f>IF(N369="sníž. přenesená",J369,0)</f>
        <v>0</v>
      </c>
      <c r="BI369" s="191">
        <f>IF(N369="nulová",J369,0)</f>
        <v>0</v>
      </c>
      <c r="BJ369" s="18" t="s">
        <v>83</v>
      </c>
      <c r="BK369" s="191">
        <f>ROUND(I369*H369,2)</f>
        <v>0</v>
      </c>
      <c r="BL369" s="18" t="s">
        <v>183</v>
      </c>
      <c r="BM369" s="190" t="s">
        <v>1394</v>
      </c>
    </row>
    <row r="370" spans="1:65" s="13" customFormat="1">
      <c r="B370" s="199"/>
      <c r="C370" s="200"/>
      <c r="D370" s="197" t="s">
        <v>212</v>
      </c>
      <c r="E370" s="200"/>
      <c r="F370" s="202" t="s">
        <v>893</v>
      </c>
      <c r="G370" s="200"/>
      <c r="H370" s="203">
        <v>26.26</v>
      </c>
      <c r="I370" s="204"/>
      <c r="J370" s="200"/>
      <c r="K370" s="200"/>
      <c r="L370" s="205"/>
      <c r="M370" s="206"/>
      <c r="N370" s="207"/>
      <c r="O370" s="207"/>
      <c r="P370" s="207"/>
      <c r="Q370" s="207"/>
      <c r="R370" s="207"/>
      <c r="S370" s="207"/>
      <c r="T370" s="208"/>
      <c r="AT370" s="209" t="s">
        <v>212</v>
      </c>
      <c r="AU370" s="209" t="s">
        <v>85</v>
      </c>
      <c r="AV370" s="13" t="s">
        <v>85</v>
      </c>
      <c r="AW370" s="13" t="s">
        <v>4</v>
      </c>
      <c r="AX370" s="13" t="s">
        <v>83</v>
      </c>
      <c r="AY370" s="209" t="s">
        <v>160</v>
      </c>
    </row>
    <row r="371" spans="1:65" s="2" customFormat="1" ht="24.2" customHeight="1">
      <c r="A371" s="35"/>
      <c r="B371" s="36"/>
      <c r="C371" s="179" t="s">
        <v>805</v>
      </c>
      <c r="D371" s="179" t="s">
        <v>163</v>
      </c>
      <c r="E371" s="180" t="s">
        <v>811</v>
      </c>
      <c r="F371" s="181" t="s">
        <v>812</v>
      </c>
      <c r="G371" s="182" t="s">
        <v>166</v>
      </c>
      <c r="H371" s="183">
        <v>1</v>
      </c>
      <c r="I371" s="184"/>
      <c r="J371" s="185">
        <f>ROUND(I371*H371,2)</f>
        <v>0</v>
      </c>
      <c r="K371" s="181" t="s">
        <v>167</v>
      </c>
      <c r="L371" s="40"/>
      <c r="M371" s="186" t="s">
        <v>19</v>
      </c>
      <c r="N371" s="187" t="s">
        <v>46</v>
      </c>
      <c r="O371" s="65"/>
      <c r="P371" s="188">
        <f>O371*H371</f>
        <v>0</v>
      </c>
      <c r="Q371" s="188">
        <v>0</v>
      </c>
      <c r="R371" s="188">
        <f>Q371*H371</f>
        <v>0</v>
      </c>
      <c r="S371" s="188">
        <v>0</v>
      </c>
      <c r="T371" s="189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190" t="s">
        <v>183</v>
      </c>
      <c r="AT371" s="190" t="s">
        <v>163</v>
      </c>
      <c r="AU371" s="190" t="s">
        <v>85</v>
      </c>
      <c r="AY371" s="18" t="s">
        <v>160</v>
      </c>
      <c r="BE371" s="191">
        <f>IF(N371="základní",J371,0)</f>
        <v>0</v>
      </c>
      <c r="BF371" s="191">
        <f>IF(N371="snížená",J371,0)</f>
        <v>0</v>
      </c>
      <c r="BG371" s="191">
        <f>IF(N371="zákl. přenesená",J371,0)</f>
        <v>0</v>
      </c>
      <c r="BH371" s="191">
        <f>IF(N371="sníž. přenesená",J371,0)</f>
        <v>0</v>
      </c>
      <c r="BI371" s="191">
        <f>IF(N371="nulová",J371,0)</f>
        <v>0</v>
      </c>
      <c r="BJ371" s="18" t="s">
        <v>83</v>
      </c>
      <c r="BK371" s="191">
        <f>ROUND(I371*H371,2)</f>
        <v>0</v>
      </c>
      <c r="BL371" s="18" t="s">
        <v>183</v>
      </c>
      <c r="BM371" s="190" t="s">
        <v>1395</v>
      </c>
    </row>
    <row r="372" spans="1:65" s="2" customFormat="1">
      <c r="A372" s="35"/>
      <c r="B372" s="36"/>
      <c r="C372" s="37"/>
      <c r="D372" s="192" t="s">
        <v>170</v>
      </c>
      <c r="E372" s="37"/>
      <c r="F372" s="193" t="s">
        <v>814</v>
      </c>
      <c r="G372" s="37"/>
      <c r="H372" s="37"/>
      <c r="I372" s="194"/>
      <c r="J372" s="37"/>
      <c r="K372" s="37"/>
      <c r="L372" s="40"/>
      <c r="M372" s="195"/>
      <c r="N372" s="196"/>
      <c r="O372" s="65"/>
      <c r="P372" s="65"/>
      <c r="Q372" s="65"/>
      <c r="R372" s="65"/>
      <c r="S372" s="65"/>
      <c r="T372" s="66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T372" s="18" t="s">
        <v>170</v>
      </c>
      <c r="AU372" s="18" t="s">
        <v>85</v>
      </c>
    </row>
    <row r="373" spans="1:65" s="2" customFormat="1" ht="16.5" customHeight="1">
      <c r="A373" s="35"/>
      <c r="B373" s="36"/>
      <c r="C373" s="225" t="s">
        <v>810</v>
      </c>
      <c r="D373" s="225" t="s">
        <v>495</v>
      </c>
      <c r="E373" s="226" t="s">
        <v>816</v>
      </c>
      <c r="F373" s="227" t="s">
        <v>817</v>
      </c>
      <c r="G373" s="228" t="s">
        <v>166</v>
      </c>
      <c r="H373" s="229">
        <v>1.01</v>
      </c>
      <c r="I373" s="230"/>
      <c r="J373" s="231">
        <f>ROUND(I373*H373,2)</f>
        <v>0</v>
      </c>
      <c r="K373" s="227" t="s">
        <v>167</v>
      </c>
      <c r="L373" s="232"/>
      <c r="M373" s="233" t="s">
        <v>19</v>
      </c>
      <c r="N373" s="234" t="s">
        <v>46</v>
      </c>
      <c r="O373" s="65"/>
      <c r="P373" s="188">
        <f>O373*H373</f>
        <v>0</v>
      </c>
      <c r="Q373" s="188">
        <v>3.3999999999999998E-3</v>
      </c>
      <c r="R373" s="188">
        <f>Q373*H373</f>
        <v>3.434E-3</v>
      </c>
      <c r="S373" s="188">
        <v>0</v>
      </c>
      <c r="T373" s="18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190" t="s">
        <v>206</v>
      </c>
      <c r="AT373" s="190" t="s">
        <v>495</v>
      </c>
      <c r="AU373" s="190" t="s">
        <v>85</v>
      </c>
      <c r="AY373" s="18" t="s">
        <v>160</v>
      </c>
      <c r="BE373" s="191">
        <f>IF(N373="základní",J373,0)</f>
        <v>0</v>
      </c>
      <c r="BF373" s="191">
        <f>IF(N373="snížená",J373,0)</f>
        <v>0</v>
      </c>
      <c r="BG373" s="191">
        <f>IF(N373="zákl. přenesená",J373,0)</f>
        <v>0</v>
      </c>
      <c r="BH373" s="191">
        <f>IF(N373="sníž. přenesená",J373,0)</f>
        <v>0</v>
      </c>
      <c r="BI373" s="191">
        <f>IF(N373="nulová",J373,0)</f>
        <v>0</v>
      </c>
      <c r="BJ373" s="18" t="s">
        <v>83</v>
      </c>
      <c r="BK373" s="191">
        <f>ROUND(I373*H373,2)</f>
        <v>0</v>
      </c>
      <c r="BL373" s="18" t="s">
        <v>183</v>
      </c>
      <c r="BM373" s="190" t="s">
        <v>1396</v>
      </c>
    </row>
    <row r="374" spans="1:65" s="13" customFormat="1">
      <c r="B374" s="199"/>
      <c r="C374" s="200"/>
      <c r="D374" s="197" t="s">
        <v>212</v>
      </c>
      <c r="E374" s="200"/>
      <c r="F374" s="202" t="s">
        <v>606</v>
      </c>
      <c r="G374" s="200"/>
      <c r="H374" s="203">
        <v>1.01</v>
      </c>
      <c r="I374" s="204"/>
      <c r="J374" s="200"/>
      <c r="K374" s="200"/>
      <c r="L374" s="205"/>
      <c r="M374" s="206"/>
      <c r="N374" s="207"/>
      <c r="O374" s="207"/>
      <c r="P374" s="207"/>
      <c r="Q374" s="207"/>
      <c r="R374" s="207"/>
      <c r="S374" s="207"/>
      <c r="T374" s="208"/>
      <c r="AT374" s="209" t="s">
        <v>212</v>
      </c>
      <c r="AU374" s="209" t="s">
        <v>85</v>
      </c>
      <c r="AV374" s="13" t="s">
        <v>85</v>
      </c>
      <c r="AW374" s="13" t="s">
        <v>4</v>
      </c>
      <c r="AX374" s="13" t="s">
        <v>83</v>
      </c>
      <c r="AY374" s="209" t="s">
        <v>160</v>
      </c>
    </row>
    <row r="375" spans="1:65" s="2" customFormat="1" ht="24.2" customHeight="1">
      <c r="A375" s="35"/>
      <c r="B375" s="36"/>
      <c r="C375" s="179" t="s">
        <v>815</v>
      </c>
      <c r="D375" s="179" t="s">
        <v>163</v>
      </c>
      <c r="E375" s="180" t="s">
        <v>820</v>
      </c>
      <c r="F375" s="181" t="s">
        <v>821</v>
      </c>
      <c r="G375" s="182" t="s">
        <v>166</v>
      </c>
      <c r="H375" s="183">
        <v>21</v>
      </c>
      <c r="I375" s="184"/>
      <c r="J375" s="185">
        <f>ROUND(I375*H375,2)</f>
        <v>0</v>
      </c>
      <c r="K375" s="181" t="s">
        <v>167</v>
      </c>
      <c r="L375" s="40"/>
      <c r="M375" s="186" t="s">
        <v>19</v>
      </c>
      <c r="N375" s="187" t="s">
        <v>46</v>
      </c>
      <c r="O375" s="65"/>
      <c r="P375" s="188">
        <f>O375*H375</f>
        <v>0</v>
      </c>
      <c r="Q375" s="188">
        <v>0</v>
      </c>
      <c r="R375" s="188">
        <f>Q375*H375</f>
        <v>0</v>
      </c>
      <c r="S375" s="188">
        <v>0</v>
      </c>
      <c r="T375" s="189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190" t="s">
        <v>183</v>
      </c>
      <c r="AT375" s="190" t="s">
        <v>163</v>
      </c>
      <c r="AU375" s="190" t="s">
        <v>85</v>
      </c>
      <c r="AY375" s="18" t="s">
        <v>160</v>
      </c>
      <c r="BE375" s="191">
        <f>IF(N375="základní",J375,0)</f>
        <v>0</v>
      </c>
      <c r="BF375" s="191">
        <f>IF(N375="snížená",J375,0)</f>
        <v>0</v>
      </c>
      <c r="BG375" s="191">
        <f>IF(N375="zákl. přenesená",J375,0)</f>
        <v>0</v>
      </c>
      <c r="BH375" s="191">
        <f>IF(N375="sníž. přenesená",J375,0)</f>
        <v>0</v>
      </c>
      <c r="BI375" s="191">
        <f>IF(N375="nulová",J375,0)</f>
        <v>0</v>
      </c>
      <c r="BJ375" s="18" t="s">
        <v>83</v>
      </c>
      <c r="BK375" s="191">
        <f>ROUND(I375*H375,2)</f>
        <v>0</v>
      </c>
      <c r="BL375" s="18" t="s">
        <v>183</v>
      </c>
      <c r="BM375" s="190" t="s">
        <v>1397</v>
      </c>
    </row>
    <row r="376" spans="1:65" s="2" customFormat="1">
      <c r="A376" s="35"/>
      <c r="B376" s="36"/>
      <c r="C376" s="37"/>
      <c r="D376" s="192" t="s">
        <v>170</v>
      </c>
      <c r="E376" s="37"/>
      <c r="F376" s="193" t="s">
        <v>823</v>
      </c>
      <c r="G376" s="37"/>
      <c r="H376" s="37"/>
      <c r="I376" s="194"/>
      <c r="J376" s="37"/>
      <c r="K376" s="37"/>
      <c r="L376" s="40"/>
      <c r="M376" s="195"/>
      <c r="N376" s="196"/>
      <c r="O376" s="65"/>
      <c r="P376" s="65"/>
      <c r="Q376" s="65"/>
      <c r="R376" s="65"/>
      <c r="S376" s="65"/>
      <c r="T376" s="66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T376" s="18" t="s">
        <v>170</v>
      </c>
      <c r="AU376" s="18" t="s">
        <v>85</v>
      </c>
    </row>
    <row r="377" spans="1:65" s="2" customFormat="1" ht="16.5" customHeight="1">
      <c r="A377" s="35"/>
      <c r="B377" s="36"/>
      <c r="C377" s="225" t="s">
        <v>819</v>
      </c>
      <c r="D377" s="225" t="s">
        <v>495</v>
      </c>
      <c r="E377" s="226" t="s">
        <v>826</v>
      </c>
      <c r="F377" s="227" t="s">
        <v>827</v>
      </c>
      <c r="G377" s="228" t="s">
        <v>166</v>
      </c>
      <c r="H377" s="229">
        <v>21.21</v>
      </c>
      <c r="I377" s="230"/>
      <c r="J377" s="231">
        <f>ROUND(I377*H377,2)</f>
        <v>0</v>
      </c>
      <c r="K377" s="227" t="s">
        <v>19</v>
      </c>
      <c r="L377" s="232"/>
      <c r="M377" s="233" t="s">
        <v>19</v>
      </c>
      <c r="N377" s="234" t="s">
        <v>46</v>
      </c>
      <c r="O377" s="65"/>
      <c r="P377" s="188">
        <f>O377*H377</f>
        <v>0</v>
      </c>
      <c r="Q377" s="188">
        <v>2E-3</v>
      </c>
      <c r="R377" s="188">
        <f>Q377*H377</f>
        <v>4.2419999999999999E-2</v>
      </c>
      <c r="S377" s="188">
        <v>0</v>
      </c>
      <c r="T377" s="189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190" t="s">
        <v>206</v>
      </c>
      <c r="AT377" s="190" t="s">
        <v>495</v>
      </c>
      <c r="AU377" s="190" t="s">
        <v>85</v>
      </c>
      <c r="AY377" s="18" t="s">
        <v>160</v>
      </c>
      <c r="BE377" s="191">
        <f>IF(N377="základní",J377,0)</f>
        <v>0</v>
      </c>
      <c r="BF377" s="191">
        <f>IF(N377="snížená",J377,0)</f>
        <v>0</v>
      </c>
      <c r="BG377" s="191">
        <f>IF(N377="zákl. přenesená",J377,0)</f>
        <v>0</v>
      </c>
      <c r="BH377" s="191">
        <f>IF(N377="sníž. přenesená",J377,0)</f>
        <v>0</v>
      </c>
      <c r="BI377" s="191">
        <f>IF(N377="nulová",J377,0)</f>
        <v>0</v>
      </c>
      <c r="BJ377" s="18" t="s">
        <v>83</v>
      </c>
      <c r="BK377" s="191">
        <f>ROUND(I377*H377,2)</f>
        <v>0</v>
      </c>
      <c r="BL377" s="18" t="s">
        <v>183</v>
      </c>
      <c r="BM377" s="190" t="s">
        <v>1398</v>
      </c>
    </row>
    <row r="378" spans="1:65" s="2" customFormat="1" ht="48.75">
      <c r="A378" s="35"/>
      <c r="B378" s="36"/>
      <c r="C378" s="37"/>
      <c r="D378" s="197" t="s">
        <v>172</v>
      </c>
      <c r="E378" s="37"/>
      <c r="F378" s="198" t="s">
        <v>829</v>
      </c>
      <c r="G378" s="37"/>
      <c r="H378" s="37"/>
      <c r="I378" s="194"/>
      <c r="J378" s="37"/>
      <c r="K378" s="37"/>
      <c r="L378" s="40"/>
      <c r="M378" s="195"/>
      <c r="N378" s="196"/>
      <c r="O378" s="65"/>
      <c r="P378" s="65"/>
      <c r="Q378" s="65"/>
      <c r="R378" s="65"/>
      <c r="S378" s="65"/>
      <c r="T378" s="66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T378" s="18" t="s">
        <v>172</v>
      </c>
      <c r="AU378" s="18" t="s">
        <v>85</v>
      </c>
    </row>
    <row r="379" spans="1:65" s="13" customFormat="1">
      <c r="B379" s="199"/>
      <c r="C379" s="200"/>
      <c r="D379" s="197" t="s">
        <v>212</v>
      </c>
      <c r="E379" s="200"/>
      <c r="F379" s="202" t="s">
        <v>830</v>
      </c>
      <c r="G379" s="200"/>
      <c r="H379" s="203">
        <v>21.21</v>
      </c>
      <c r="I379" s="204"/>
      <c r="J379" s="200"/>
      <c r="K379" s="200"/>
      <c r="L379" s="205"/>
      <c r="M379" s="206"/>
      <c r="N379" s="207"/>
      <c r="O379" s="207"/>
      <c r="P379" s="207"/>
      <c r="Q379" s="207"/>
      <c r="R379" s="207"/>
      <c r="S379" s="207"/>
      <c r="T379" s="208"/>
      <c r="AT379" s="209" t="s">
        <v>212</v>
      </c>
      <c r="AU379" s="209" t="s">
        <v>85</v>
      </c>
      <c r="AV379" s="13" t="s">
        <v>85</v>
      </c>
      <c r="AW379" s="13" t="s">
        <v>4</v>
      </c>
      <c r="AX379" s="13" t="s">
        <v>83</v>
      </c>
      <c r="AY379" s="209" t="s">
        <v>160</v>
      </c>
    </row>
    <row r="380" spans="1:65" s="2" customFormat="1" ht="24.2" customHeight="1">
      <c r="A380" s="35"/>
      <c r="B380" s="36"/>
      <c r="C380" s="179" t="s">
        <v>825</v>
      </c>
      <c r="D380" s="179" t="s">
        <v>163</v>
      </c>
      <c r="E380" s="180" t="s">
        <v>1399</v>
      </c>
      <c r="F380" s="181" t="s">
        <v>1400</v>
      </c>
      <c r="G380" s="182" t="s">
        <v>166</v>
      </c>
      <c r="H380" s="183">
        <v>2</v>
      </c>
      <c r="I380" s="184"/>
      <c r="J380" s="185">
        <f>ROUND(I380*H380,2)</f>
        <v>0</v>
      </c>
      <c r="K380" s="181" t="s">
        <v>167</v>
      </c>
      <c r="L380" s="40"/>
      <c r="M380" s="186" t="s">
        <v>19</v>
      </c>
      <c r="N380" s="187" t="s">
        <v>46</v>
      </c>
      <c r="O380" s="65"/>
      <c r="P380" s="188">
        <f>O380*H380</f>
        <v>0</v>
      </c>
      <c r="Q380" s="188">
        <v>0</v>
      </c>
      <c r="R380" s="188">
        <f>Q380*H380</f>
        <v>0</v>
      </c>
      <c r="S380" s="188">
        <v>0</v>
      </c>
      <c r="T380" s="189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190" t="s">
        <v>183</v>
      </c>
      <c r="AT380" s="190" t="s">
        <v>163</v>
      </c>
      <c r="AU380" s="190" t="s">
        <v>85</v>
      </c>
      <c r="AY380" s="18" t="s">
        <v>160</v>
      </c>
      <c r="BE380" s="191">
        <f>IF(N380="základní",J380,0)</f>
        <v>0</v>
      </c>
      <c r="BF380" s="191">
        <f>IF(N380="snížená",J380,0)</f>
        <v>0</v>
      </c>
      <c r="BG380" s="191">
        <f>IF(N380="zákl. přenesená",J380,0)</f>
        <v>0</v>
      </c>
      <c r="BH380" s="191">
        <f>IF(N380="sníž. přenesená",J380,0)</f>
        <v>0</v>
      </c>
      <c r="BI380" s="191">
        <f>IF(N380="nulová",J380,0)</f>
        <v>0</v>
      </c>
      <c r="BJ380" s="18" t="s">
        <v>83</v>
      </c>
      <c r="BK380" s="191">
        <f>ROUND(I380*H380,2)</f>
        <v>0</v>
      </c>
      <c r="BL380" s="18" t="s">
        <v>183</v>
      </c>
      <c r="BM380" s="190" t="s">
        <v>1401</v>
      </c>
    </row>
    <row r="381" spans="1:65" s="2" customFormat="1">
      <c r="A381" s="35"/>
      <c r="B381" s="36"/>
      <c r="C381" s="37"/>
      <c r="D381" s="192" t="s">
        <v>170</v>
      </c>
      <c r="E381" s="37"/>
      <c r="F381" s="193" t="s">
        <v>1402</v>
      </c>
      <c r="G381" s="37"/>
      <c r="H381" s="37"/>
      <c r="I381" s="194"/>
      <c r="J381" s="37"/>
      <c r="K381" s="37"/>
      <c r="L381" s="40"/>
      <c r="M381" s="195"/>
      <c r="N381" s="196"/>
      <c r="O381" s="65"/>
      <c r="P381" s="65"/>
      <c r="Q381" s="65"/>
      <c r="R381" s="65"/>
      <c r="S381" s="65"/>
      <c r="T381" s="66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T381" s="18" t="s">
        <v>170</v>
      </c>
      <c r="AU381" s="18" t="s">
        <v>85</v>
      </c>
    </row>
    <row r="382" spans="1:65" s="2" customFormat="1" ht="16.5" customHeight="1">
      <c r="A382" s="35"/>
      <c r="B382" s="36"/>
      <c r="C382" s="225" t="s">
        <v>329</v>
      </c>
      <c r="D382" s="225" t="s">
        <v>495</v>
      </c>
      <c r="E382" s="226" t="s">
        <v>1403</v>
      </c>
      <c r="F382" s="227" t="s">
        <v>1404</v>
      </c>
      <c r="G382" s="228" t="s">
        <v>166</v>
      </c>
      <c r="H382" s="229">
        <v>2.02</v>
      </c>
      <c r="I382" s="230"/>
      <c r="J382" s="231">
        <f>ROUND(I382*H382,2)</f>
        <v>0</v>
      </c>
      <c r="K382" s="227" t="s">
        <v>167</v>
      </c>
      <c r="L382" s="232"/>
      <c r="M382" s="233" t="s">
        <v>19</v>
      </c>
      <c r="N382" s="234" t="s">
        <v>46</v>
      </c>
      <c r="O382" s="65"/>
      <c r="P382" s="188">
        <f>O382*H382</f>
        <v>0</v>
      </c>
      <c r="Q382" s="188">
        <v>6.4000000000000003E-3</v>
      </c>
      <c r="R382" s="188">
        <f>Q382*H382</f>
        <v>1.2928E-2</v>
      </c>
      <c r="S382" s="188">
        <v>0</v>
      </c>
      <c r="T382" s="189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190" t="s">
        <v>206</v>
      </c>
      <c r="AT382" s="190" t="s">
        <v>495</v>
      </c>
      <c r="AU382" s="190" t="s">
        <v>85</v>
      </c>
      <c r="AY382" s="18" t="s">
        <v>160</v>
      </c>
      <c r="BE382" s="191">
        <f>IF(N382="základní",J382,0)</f>
        <v>0</v>
      </c>
      <c r="BF382" s="191">
        <f>IF(N382="snížená",J382,0)</f>
        <v>0</v>
      </c>
      <c r="BG382" s="191">
        <f>IF(N382="zákl. přenesená",J382,0)</f>
        <v>0</v>
      </c>
      <c r="BH382" s="191">
        <f>IF(N382="sníž. přenesená",J382,0)</f>
        <v>0</v>
      </c>
      <c r="BI382" s="191">
        <f>IF(N382="nulová",J382,0)</f>
        <v>0</v>
      </c>
      <c r="BJ382" s="18" t="s">
        <v>83</v>
      </c>
      <c r="BK382" s="191">
        <f>ROUND(I382*H382,2)</f>
        <v>0</v>
      </c>
      <c r="BL382" s="18" t="s">
        <v>183</v>
      </c>
      <c r="BM382" s="190" t="s">
        <v>1405</v>
      </c>
    </row>
    <row r="383" spans="1:65" s="2" customFormat="1" ht="19.5">
      <c r="A383" s="35"/>
      <c r="B383" s="36"/>
      <c r="C383" s="37"/>
      <c r="D383" s="197" t="s">
        <v>172</v>
      </c>
      <c r="E383" s="37"/>
      <c r="F383" s="198" t="s">
        <v>1406</v>
      </c>
      <c r="G383" s="37"/>
      <c r="H383" s="37"/>
      <c r="I383" s="194"/>
      <c r="J383" s="37"/>
      <c r="K383" s="37"/>
      <c r="L383" s="40"/>
      <c r="M383" s="195"/>
      <c r="N383" s="196"/>
      <c r="O383" s="65"/>
      <c r="P383" s="65"/>
      <c r="Q383" s="65"/>
      <c r="R383" s="65"/>
      <c r="S383" s="65"/>
      <c r="T383" s="66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T383" s="18" t="s">
        <v>172</v>
      </c>
      <c r="AU383" s="18" t="s">
        <v>85</v>
      </c>
    </row>
    <row r="384" spans="1:65" s="13" customFormat="1">
      <c r="B384" s="199"/>
      <c r="C384" s="200"/>
      <c r="D384" s="197" t="s">
        <v>212</v>
      </c>
      <c r="E384" s="200"/>
      <c r="F384" s="202" t="s">
        <v>849</v>
      </c>
      <c r="G384" s="200"/>
      <c r="H384" s="203">
        <v>2.02</v>
      </c>
      <c r="I384" s="204"/>
      <c r="J384" s="200"/>
      <c r="K384" s="200"/>
      <c r="L384" s="205"/>
      <c r="M384" s="206"/>
      <c r="N384" s="207"/>
      <c r="O384" s="207"/>
      <c r="P384" s="207"/>
      <c r="Q384" s="207"/>
      <c r="R384" s="207"/>
      <c r="S384" s="207"/>
      <c r="T384" s="208"/>
      <c r="AT384" s="209" t="s">
        <v>212</v>
      </c>
      <c r="AU384" s="209" t="s">
        <v>85</v>
      </c>
      <c r="AV384" s="13" t="s">
        <v>85</v>
      </c>
      <c r="AW384" s="13" t="s">
        <v>4</v>
      </c>
      <c r="AX384" s="13" t="s">
        <v>83</v>
      </c>
      <c r="AY384" s="209" t="s">
        <v>160</v>
      </c>
    </row>
    <row r="385" spans="1:65" s="2" customFormat="1" ht="24.2" customHeight="1">
      <c r="A385" s="35"/>
      <c r="B385" s="36"/>
      <c r="C385" s="179" t="s">
        <v>834</v>
      </c>
      <c r="D385" s="179" t="s">
        <v>163</v>
      </c>
      <c r="E385" s="180" t="s">
        <v>835</v>
      </c>
      <c r="F385" s="181" t="s">
        <v>836</v>
      </c>
      <c r="G385" s="182" t="s">
        <v>166</v>
      </c>
      <c r="H385" s="183">
        <v>13</v>
      </c>
      <c r="I385" s="184"/>
      <c r="J385" s="185">
        <f>ROUND(I385*H385,2)</f>
        <v>0</v>
      </c>
      <c r="K385" s="181" t="s">
        <v>167</v>
      </c>
      <c r="L385" s="40"/>
      <c r="M385" s="186" t="s">
        <v>19</v>
      </c>
      <c r="N385" s="187" t="s">
        <v>46</v>
      </c>
      <c r="O385" s="65"/>
      <c r="P385" s="188">
        <f>O385*H385</f>
        <v>0</v>
      </c>
      <c r="Q385" s="188">
        <v>0</v>
      </c>
      <c r="R385" s="188">
        <f>Q385*H385</f>
        <v>0</v>
      </c>
      <c r="S385" s="188">
        <v>0</v>
      </c>
      <c r="T385" s="18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190" t="s">
        <v>183</v>
      </c>
      <c r="AT385" s="190" t="s">
        <v>163</v>
      </c>
      <c r="AU385" s="190" t="s">
        <v>85</v>
      </c>
      <c r="AY385" s="18" t="s">
        <v>160</v>
      </c>
      <c r="BE385" s="191">
        <f>IF(N385="základní",J385,0)</f>
        <v>0</v>
      </c>
      <c r="BF385" s="191">
        <f>IF(N385="snížená",J385,0)</f>
        <v>0</v>
      </c>
      <c r="BG385" s="191">
        <f>IF(N385="zákl. přenesená",J385,0)</f>
        <v>0</v>
      </c>
      <c r="BH385" s="191">
        <f>IF(N385="sníž. přenesená",J385,0)</f>
        <v>0</v>
      </c>
      <c r="BI385" s="191">
        <f>IF(N385="nulová",J385,0)</f>
        <v>0</v>
      </c>
      <c r="BJ385" s="18" t="s">
        <v>83</v>
      </c>
      <c r="BK385" s="191">
        <f>ROUND(I385*H385,2)</f>
        <v>0</v>
      </c>
      <c r="BL385" s="18" t="s">
        <v>183</v>
      </c>
      <c r="BM385" s="190" t="s">
        <v>1407</v>
      </c>
    </row>
    <row r="386" spans="1:65" s="2" customFormat="1">
      <c r="A386" s="35"/>
      <c r="B386" s="36"/>
      <c r="C386" s="37"/>
      <c r="D386" s="192" t="s">
        <v>170</v>
      </c>
      <c r="E386" s="37"/>
      <c r="F386" s="193" t="s">
        <v>838</v>
      </c>
      <c r="G386" s="37"/>
      <c r="H386" s="37"/>
      <c r="I386" s="194"/>
      <c r="J386" s="37"/>
      <c r="K386" s="37"/>
      <c r="L386" s="40"/>
      <c r="M386" s="195"/>
      <c r="N386" s="196"/>
      <c r="O386" s="65"/>
      <c r="P386" s="65"/>
      <c r="Q386" s="65"/>
      <c r="R386" s="65"/>
      <c r="S386" s="65"/>
      <c r="T386" s="66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T386" s="18" t="s">
        <v>170</v>
      </c>
      <c r="AU386" s="18" t="s">
        <v>85</v>
      </c>
    </row>
    <row r="387" spans="1:65" s="13" customFormat="1">
      <c r="B387" s="199"/>
      <c r="C387" s="200"/>
      <c r="D387" s="197" t="s">
        <v>212</v>
      </c>
      <c r="E387" s="201" t="s">
        <v>19</v>
      </c>
      <c r="F387" s="202" t="s">
        <v>1408</v>
      </c>
      <c r="G387" s="200"/>
      <c r="H387" s="203">
        <v>13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212</v>
      </c>
      <c r="AU387" s="209" t="s">
        <v>85</v>
      </c>
      <c r="AV387" s="13" t="s">
        <v>85</v>
      </c>
      <c r="AW387" s="13" t="s">
        <v>36</v>
      </c>
      <c r="AX387" s="13" t="s">
        <v>83</v>
      </c>
      <c r="AY387" s="209" t="s">
        <v>160</v>
      </c>
    </row>
    <row r="388" spans="1:65" s="2" customFormat="1" ht="16.5" customHeight="1">
      <c r="A388" s="35"/>
      <c r="B388" s="36"/>
      <c r="C388" s="225" t="s">
        <v>840</v>
      </c>
      <c r="D388" s="225" t="s">
        <v>495</v>
      </c>
      <c r="E388" s="226" t="s">
        <v>841</v>
      </c>
      <c r="F388" s="227" t="s">
        <v>842</v>
      </c>
      <c r="G388" s="228" t="s">
        <v>166</v>
      </c>
      <c r="H388" s="229">
        <v>7.07</v>
      </c>
      <c r="I388" s="230"/>
      <c r="J388" s="231">
        <f>ROUND(I388*H388,2)</f>
        <v>0</v>
      </c>
      <c r="K388" s="227" t="s">
        <v>167</v>
      </c>
      <c r="L388" s="232"/>
      <c r="M388" s="233" t="s">
        <v>19</v>
      </c>
      <c r="N388" s="234" t="s">
        <v>46</v>
      </c>
      <c r="O388" s="65"/>
      <c r="P388" s="188">
        <f>O388*H388</f>
        <v>0</v>
      </c>
      <c r="Q388" s="188">
        <v>1.01E-2</v>
      </c>
      <c r="R388" s="188">
        <f>Q388*H388</f>
        <v>7.1406999999999998E-2</v>
      </c>
      <c r="S388" s="188">
        <v>0</v>
      </c>
      <c r="T388" s="189">
        <f>S388*H388</f>
        <v>0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190" t="s">
        <v>206</v>
      </c>
      <c r="AT388" s="190" t="s">
        <v>495</v>
      </c>
      <c r="AU388" s="190" t="s">
        <v>85</v>
      </c>
      <c r="AY388" s="18" t="s">
        <v>160</v>
      </c>
      <c r="BE388" s="191">
        <f>IF(N388="základní",J388,0)</f>
        <v>0</v>
      </c>
      <c r="BF388" s="191">
        <f>IF(N388="snížená",J388,0)</f>
        <v>0</v>
      </c>
      <c r="BG388" s="191">
        <f>IF(N388="zákl. přenesená",J388,0)</f>
        <v>0</v>
      </c>
      <c r="BH388" s="191">
        <f>IF(N388="sníž. přenesená",J388,0)</f>
        <v>0</v>
      </c>
      <c r="BI388" s="191">
        <f>IF(N388="nulová",J388,0)</f>
        <v>0</v>
      </c>
      <c r="BJ388" s="18" t="s">
        <v>83</v>
      </c>
      <c r="BK388" s="191">
        <f>ROUND(I388*H388,2)</f>
        <v>0</v>
      </c>
      <c r="BL388" s="18" t="s">
        <v>183</v>
      </c>
      <c r="BM388" s="190" t="s">
        <v>1409</v>
      </c>
    </row>
    <row r="389" spans="1:65" s="13" customFormat="1">
      <c r="B389" s="199"/>
      <c r="C389" s="200"/>
      <c r="D389" s="197" t="s">
        <v>212</v>
      </c>
      <c r="E389" s="200"/>
      <c r="F389" s="202" t="s">
        <v>1410</v>
      </c>
      <c r="G389" s="200"/>
      <c r="H389" s="203">
        <v>7.07</v>
      </c>
      <c r="I389" s="204"/>
      <c r="J389" s="200"/>
      <c r="K389" s="200"/>
      <c r="L389" s="205"/>
      <c r="M389" s="206"/>
      <c r="N389" s="207"/>
      <c r="O389" s="207"/>
      <c r="P389" s="207"/>
      <c r="Q389" s="207"/>
      <c r="R389" s="207"/>
      <c r="S389" s="207"/>
      <c r="T389" s="208"/>
      <c r="AT389" s="209" t="s">
        <v>212</v>
      </c>
      <c r="AU389" s="209" t="s">
        <v>85</v>
      </c>
      <c r="AV389" s="13" t="s">
        <v>85</v>
      </c>
      <c r="AW389" s="13" t="s">
        <v>4</v>
      </c>
      <c r="AX389" s="13" t="s">
        <v>83</v>
      </c>
      <c r="AY389" s="209" t="s">
        <v>160</v>
      </c>
    </row>
    <row r="390" spans="1:65" s="2" customFormat="1" ht="16.5" customHeight="1">
      <c r="A390" s="35"/>
      <c r="B390" s="36"/>
      <c r="C390" s="225" t="s">
        <v>845</v>
      </c>
      <c r="D390" s="225" t="s">
        <v>495</v>
      </c>
      <c r="E390" s="226" t="s">
        <v>846</v>
      </c>
      <c r="F390" s="227" t="s">
        <v>847</v>
      </c>
      <c r="G390" s="228" t="s">
        <v>166</v>
      </c>
      <c r="H390" s="229">
        <v>6.06</v>
      </c>
      <c r="I390" s="230"/>
      <c r="J390" s="231">
        <f>ROUND(I390*H390,2)</f>
        <v>0</v>
      </c>
      <c r="K390" s="227" t="s">
        <v>167</v>
      </c>
      <c r="L390" s="232"/>
      <c r="M390" s="233" t="s">
        <v>19</v>
      </c>
      <c r="N390" s="234" t="s">
        <v>46</v>
      </c>
      <c r="O390" s="65"/>
      <c r="P390" s="188">
        <f>O390*H390</f>
        <v>0</v>
      </c>
      <c r="Q390" s="188">
        <v>8.5000000000000006E-3</v>
      </c>
      <c r="R390" s="188">
        <f>Q390*H390</f>
        <v>5.151E-2</v>
      </c>
      <c r="S390" s="188">
        <v>0</v>
      </c>
      <c r="T390" s="18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190" t="s">
        <v>206</v>
      </c>
      <c r="AT390" s="190" t="s">
        <v>495</v>
      </c>
      <c r="AU390" s="190" t="s">
        <v>85</v>
      </c>
      <c r="AY390" s="18" t="s">
        <v>160</v>
      </c>
      <c r="BE390" s="191">
        <f>IF(N390="základní",J390,0)</f>
        <v>0</v>
      </c>
      <c r="BF390" s="191">
        <f>IF(N390="snížená",J390,0)</f>
        <v>0</v>
      </c>
      <c r="BG390" s="191">
        <f>IF(N390="zákl. přenesená",J390,0)</f>
        <v>0</v>
      </c>
      <c r="BH390" s="191">
        <f>IF(N390="sníž. přenesená",J390,0)</f>
        <v>0</v>
      </c>
      <c r="BI390" s="191">
        <f>IF(N390="nulová",J390,0)</f>
        <v>0</v>
      </c>
      <c r="BJ390" s="18" t="s">
        <v>83</v>
      </c>
      <c r="BK390" s="191">
        <f>ROUND(I390*H390,2)</f>
        <v>0</v>
      </c>
      <c r="BL390" s="18" t="s">
        <v>183</v>
      </c>
      <c r="BM390" s="190" t="s">
        <v>1411</v>
      </c>
    </row>
    <row r="391" spans="1:65" s="13" customFormat="1">
      <c r="B391" s="199"/>
      <c r="C391" s="200"/>
      <c r="D391" s="197" t="s">
        <v>212</v>
      </c>
      <c r="E391" s="200"/>
      <c r="F391" s="202" t="s">
        <v>976</v>
      </c>
      <c r="G391" s="200"/>
      <c r="H391" s="203">
        <v>6.06</v>
      </c>
      <c r="I391" s="204"/>
      <c r="J391" s="200"/>
      <c r="K391" s="200"/>
      <c r="L391" s="205"/>
      <c r="M391" s="206"/>
      <c r="N391" s="207"/>
      <c r="O391" s="207"/>
      <c r="P391" s="207"/>
      <c r="Q391" s="207"/>
      <c r="R391" s="207"/>
      <c r="S391" s="207"/>
      <c r="T391" s="208"/>
      <c r="AT391" s="209" t="s">
        <v>212</v>
      </c>
      <c r="AU391" s="209" t="s">
        <v>85</v>
      </c>
      <c r="AV391" s="13" t="s">
        <v>85</v>
      </c>
      <c r="AW391" s="13" t="s">
        <v>4</v>
      </c>
      <c r="AX391" s="13" t="s">
        <v>83</v>
      </c>
      <c r="AY391" s="209" t="s">
        <v>160</v>
      </c>
    </row>
    <row r="392" spans="1:65" s="2" customFormat="1" ht="24.2" customHeight="1">
      <c r="A392" s="35"/>
      <c r="B392" s="36"/>
      <c r="C392" s="179" t="s">
        <v>850</v>
      </c>
      <c r="D392" s="179" t="s">
        <v>163</v>
      </c>
      <c r="E392" s="180" t="s">
        <v>1412</v>
      </c>
      <c r="F392" s="181" t="s">
        <v>1413</v>
      </c>
      <c r="G392" s="182" t="s">
        <v>166</v>
      </c>
      <c r="H392" s="183">
        <v>3</v>
      </c>
      <c r="I392" s="184"/>
      <c r="J392" s="185">
        <f>ROUND(I392*H392,2)</f>
        <v>0</v>
      </c>
      <c r="K392" s="181" t="s">
        <v>167</v>
      </c>
      <c r="L392" s="40"/>
      <c r="M392" s="186" t="s">
        <v>19</v>
      </c>
      <c r="N392" s="187" t="s">
        <v>46</v>
      </c>
      <c r="O392" s="65"/>
      <c r="P392" s="188">
        <f>O392*H392</f>
        <v>0</v>
      </c>
      <c r="Q392" s="188">
        <v>0</v>
      </c>
      <c r="R392" s="188">
        <f>Q392*H392</f>
        <v>0</v>
      </c>
      <c r="S392" s="188">
        <v>0</v>
      </c>
      <c r="T392" s="189">
        <f>S392*H392</f>
        <v>0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190" t="s">
        <v>183</v>
      </c>
      <c r="AT392" s="190" t="s">
        <v>163</v>
      </c>
      <c r="AU392" s="190" t="s">
        <v>85</v>
      </c>
      <c r="AY392" s="18" t="s">
        <v>160</v>
      </c>
      <c r="BE392" s="191">
        <f>IF(N392="základní",J392,0)</f>
        <v>0</v>
      </c>
      <c r="BF392" s="191">
        <f>IF(N392="snížená",J392,0)</f>
        <v>0</v>
      </c>
      <c r="BG392" s="191">
        <f>IF(N392="zákl. přenesená",J392,0)</f>
        <v>0</v>
      </c>
      <c r="BH392" s="191">
        <f>IF(N392="sníž. přenesená",J392,0)</f>
        <v>0</v>
      </c>
      <c r="BI392" s="191">
        <f>IF(N392="nulová",J392,0)</f>
        <v>0</v>
      </c>
      <c r="BJ392" s="18" t="s">
        <v>83</v>
      </c>
      <c r="BK392" s="191">
        <f>ROUND(I392*H392,2)</f>
        <v>0</v>
      </c>
      <c r="BL392" s="18" t="s">
        <v>183</v>
      </c>
      <c r="BM392" s="190" t="s">
        <v>1414</v>
      </c>
    </row>
    <row r="393" spans="1:65" s="2" customFormat="1">
      <c r="A393" s="35"/>
      <c r="B393" s="36"/>
      <c r="C393" s="37"/>
      <c r="D393" s="192" t="s">
        <v>170</v>
      </c>
      <c r="E393" s="37"/>
      <c r="F393" s="193" t="s">
        <v>1415</v>
      </c>
      <c r="G393" s="37"/>
      <c r="H393" s="37"/>
      <c r="I393" s="194"/>
      <c r="J393" s="37"/>
      <c r="K393" s="37"/>
      <c r="L393" s="40"/>
      <c r="M393" s="195"/>
      <c r="N393" s="196"/>
      <c r="O393" s="65"/>
      <c r="P393" s="65"/>
      <c r="Q393" s="65"/>
      <c r="R393" s="65"/>
      <c r="S393" s="65"/>
      <c r="T393" s="66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T393" s="18" t="s">
        <v>170</v>
      </c>
      <c r="AU393" s="18" t="s">
        <v>85</v>
      </c>
    </row>
    <row r="394" spans="1:65" s="2" customFormat="1" ht="16.5" customHeight="1">
      <c r="A394" s="35"/>
      <c r="B394" s="36"/>
      <c r="C394" s="225" t="s">
        <v>855</v>
      </c>
      <c r="D394" s="225" t="s">
        <v>495</v>
      </c>
      <c r="E394" s="226" t="s">
        <v>1416</v>
      </c>
      <c r="F394" s="227" t="s">
        <v>1417</v>
      </c>
      <c r="G394" s="228" t="s">
        <v>166</v>
      </c>
      <c r="H394" s="229">
        <v>2.02</v>
      </c>
      <c r="I394" s="230"/>
      <c r="J394" s="231">
        <f>ROUND(I394*H394,2)</f>
        <v>0</v>
      </c>
      <c r="K394" s="227" t="s">
        <v>19</v>
      </c>
      <c r="L394" s="232"/>
      <c r="M394" s="233" t="s">
        <v>19</v>
      </c>
      <c r="N394" s="234" t="s">
        <v>46</v>
      </c>
      <c r="O394" s="65"/>
      <c r="P394" s="188">
        <f>O394*H394</f>
        <v>0</v>
      </c>
      <c r="Q394" s="188">
        <v>2.5000000000000001E-3</v>
      </c>
      <c r="R394" s="188">
        <f>Q394*H394</f>
        <v>5.0499999999999998E-3</v>
      </c>
      <c r="S394" s="188">
        <v>0</v>
      </c>
      <c r="T394" s="189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190" t="s">
        <v>206</v>
      </c>
      <c r="AT394" s="190" t="s">
        <v>495</v>
      </c>
      <c r="AU394" s="190" t="s">
        <v>85</v>
      </c>
      <c r="AY394" s="18" t="s">
        <v>160</v>
      </c>
      <c r="BE394" s="191">
        <f>IF(N394="základní",J394,0)</f>
        <v>0</v>
      </c>
      <c r="BF394" s="191">
        <f>IF(N394="snížená",J394,0)</f>
        <v>0</v>
      </c>
      <c r="BG394" s="191">
        <f>IF(N394="zákl. přenesená",J394,0)</f>
        <v>0</v>
      </c>
      <c r="BH394" s="191">
        <f>IF(N394="sníž. přenesená",J394,0)</f>
        <v>0</v>
      </c>
      <c r="BI394" s="191">
        <f>IF(N394="nulová",J394,0)</f>
        <v>0</v>
      </c>
      <c r="BJ394" s="18" t="s">
        <v>83</v>
      </c>
      <c r="BK394" s="191">
        <f>ROUND(I394*H394,2)</f>
        <v>0</v>
      </c>
      <c r="BL394" s="18" t="s">
        <v>183</v>
      </c>
      <c r="BM394" s="190" t="s">
        <v>1418</v>
      </c>
    </row>
    <row r="395" spans="1:65" s="2" customFormat="1" ht="78">
      <c r="A395" s="35"/>
      <c r="B395" s="36"/>
      <c r="C395" s="37"/>
      <c r="D395" s="197" t="s">
        <v>172</v>
      </c>
      <c r="E395" s="37"/>
      <c r="F395" s="198" t="s">
        <v>1419</v>
      </c>
      <c r="G395" s="37"/>
      <c r="H395" s="37"/>
      <c r="I395" s="194"/>
      <c r="J395" s="37"/>
      <c r="K395" s="37"/>
      <c r="L395" s="40"/>
      <c r="M395" s="195"/>
      <c r="N395" s="196"/>
      <c r="O395" s="65"/>
      <c r="P395" s="65"/>
      <c r="Q395" s="65"/>
      <c r="R395" s="65"/>
      <c r="S395" s="65"/>
      <c r="T395" s="66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T395" s="18" t="s">
        <v>172</v>
      </c>
      <c r="AU395" s="18" t="s">
        <v>85</v>
      </c>
    </row>
    <row r="396" spans="1:65" s="13" customFormat="1">
      <c r="B396" s="199"/>
      <c r="C396" s="200"/>
      <c r="D396" s="197" t="s">
        <v>212</v>
      </c>
      <c r="E396" s="200"/>
      <c r="F396" s="202" t="s">
        <v>849</v>
      </c>
      <c r="G396" s="200"/>
      <c r="H396" s="203">
        <v>2.02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212</v>
      </c>
      <c r="AU396" s="209" t="s">
        <v>85</v>
      </c>
      <c r="AV396" s="13" t="s">
        <v>85</v>
      </c>
      <c r="AW396" s="13" t="s">
        <v>4</v>
      </c>
      <c r="AX396" s="13" t="s">
        <v>83</v>
      </c>
      <c r="AY396" s="209" t="s">
        <v>160</v>
      </c>
    </row>
    <row r="397" spans="1:65" s="2" customFormat="1" ht="16.5" customHeight="1">
      <c r="A397" s="35"/>
      <c r="B397" s="36"/>
      <c r="C397" s="225" t="s">
        <v>860</v>
      </c>
      <c r="D397" s="225" t="s">
        <v>495</v>
      </c>
      <c r="E397" s="226" t="s">
        <v>1420</v>
      </c>
      <c r="F397" s="227" t="s">
        <v>1421</v>
      </c>
      <c r="G397" s="228" t="s">
        <v>166</v>
      </c>
      <c r="H397" s="229">
        <v>1.01</v>
      </c>
      <c r="I397" s="230"/>
      <c r="J397" s="231">
        <f>ROUND(I397*H397,2)</f>
        <v>0</v>
      </c>
      <c r="K397" s="227" t="s">
        <v>167</v>
      </c>
      <c r="L397" s="232"/>
      <c r="M397" s="233" t="s">
        <v>19</v>
      </c>
      <c r="N397" s="234" t="s">
        <v>46</v>
      </c>
      <c r="O397" s="65"/>
      <c r="P397" s="188">
        <f>O397*H397</f>
        <v>0</v>
      </c>
      <c r="Q397" s="188">
        <v>5.8700000000000002E-3</v>
      </c>
      <c r="R397" s="188">
        <f>Q397*H397</f>
        <v>5.9287000000000003E-3</v>
      </c>
      <c r="S397" s="188">
        <v>0</v>
      </c>
      <c r="T397" s="189">
        <f>S397*H397</f>
        <v>0</v>
      </c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R397" s="190" t="s">
        <v>206</v>
      </c>
      <c r="AT397" s="190" t="s">
        <v>495</v>
      </c>
      <c r="AU397" s="190" t="s">
        <v>85</v>
      </c>
      <c r="AY397" s="18" t="s">
        <v>160</v>
      </c>
      <c r="BE397" s="191">
        <f>IF(N397="základní",J397,0)</f>
        <v>0</v>
      </c>
      <c r="BF397" s="191">
        <f>IF(N397="snížená",J397,0)</f>
        <v>0</v>
      </c>
      <c r="BG397" s="191">
        <f>IF(N397="zákl. přenesená",J397,0)</f>
        <v>0</v>
      </c>
      <c r="BH397" s="191">
        <f>IF(N397="sníž. přenesená",J397,0)</f>
        <v>0</v>
      </c>
      <c r="BI397" s="191">
        <f>IF(N397="nulová",J397,0)</f>
        <v>0</v>
      </c>
      <c r="BJ397" s="18" t="s">
        <v>83</v>
      </c>
      <c r="BK397" s="191">
        <f>ROUND(I397*H397,2)</f>
        <v>0</v>
      </c>
      <c r="BL397" s="18" t="s">
        <v>183</v>
      </c>
      <c r="BM397" s="190" t="s">
        <v>1422</v>
      </c>
    </row>
    <row r="398" spans="1:65" s="2" customFormat="1" ht="19.5">
      <c r="A398" s="35"/>
      <c r="B398" s="36"/>
      <c r="C398" s="37"/>
      <c r="D398" s="197" t="s">
        <v>172</v>
      </c>
      <c r="E398" s="37"/>
      <c r="F398" s="198" t="s">
        <v>1423</v>
      </c>
      <c r="G398" s="37"/>
      <c r="H398" s="37"/>
      <c r="I398" s="194"/>
      <c r="J398" s="37"/>
      <c r="K398" s="37"/>
      <c r="L398" s="40"/>
      <c r="M398" s="195"/>
      <c r="N398" s="196"/>
      <c r="O398" s="65"/>
      <c r="P398" s="65"/>
      <c r="Q398" s="65"/>
      <c r="R398" s="65"/>
      <c r="S398" s="65"/>
      <c r="T398" s="66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T398" s="18" t="s">
        <v>172</v>
      </c>
      <c r="AU398" s="18" t="s">
        <v>85</v>
      </c>
    </row>
    <row r="399" spans="1:65" s="13" customFormat="1">
      <c r="B399" s="199"/>
      <c r="C399" s="200"/>
      <c r="D399" s="197" t="s">
        <v>212</v>
      </c>
      <c r="E399" s="200"/>
      <c r="F399" s="202" t="s">
        <v>606</v>
      </c>
      <c r="G399" s="200"/>
      <c r="H399" s="203">
        <v>1.01</v>
      </c>
      <c r="I399" s="204"/>
      <c r="J399" s="200"/>
      <c r="K399" s="200"/>
      <c r="L399" s="205"/>
      <c r="M399" s="206"/>
      <c r="N399" s="207"/>
      <c r="O399" s="207"/>
      <c r="P399" s="207"/>
      <c r="Q399" s="207"/>
      <c r="R399" s="207"/>
      <c r="S399" s="207"/>
      <c r="T399" s="208"/>
      <c r="AT399" s="209" t="s">
        <v>212</v>
      </c>
      <c r="AU399" s="209" t="s">
        <v>85</v>
      </c>
      <c r="AV399" s="13" t="s">
        <v>85</v>
      </c>
      <c r="AW399" s="13" t="s">
        <v>4</v>
      </c>
      <c r="AX399" s="13" t="s">
        <v>83</v>
      </c>
      <c r="AY399" s="209" t="s">
        <v>160</v>
      </c>
    </row>
    <row r="400" spans="1:65" s="2" customFormat="1" ht="24.2" customHeight="1">
      <c r="A400" s="35"/>
      <c r="B400" s="36"/>
      <c r="C400" s="179" t="s">
        <v>865</v>
      </c>
      <c r="D400" s="179" t="s">
        <v>163</v>
      </c>
      <c r="E400" s="180" t="s">
        <v>880</v>
      </c>
      <c r="F400" s="181" t="s">
        <v>881</v>
      </c>
      <c r="G400" s="182" t="s">
        <v>166</v>
      </c>
      <c r="H400" s="183">
        <v>31</v>
      </c>
      <c r="I400" s="184"/>
      <c r="J400" s="185">
        <f>ROUND(I400*H400,2)</f>
        <v>0</v>
      </c>
      <c r="K400" s="181" t="s">
        <v>19</v>
      </c>
      <c r="L400" s="40"/>
      <c r="M400" s="186" t="s">
        <v>19</v>
      </c>
      <c r="N400" s="187" t="s">
        <v>46</v>
      </c>
      <c r="O400" s="65"/>
      <c r="P400" s="188">
        <f>O400*H400</f>
        <v>0</v>
      </c>
      <c r="Q400" s="188">
        <v>1.0000000000000001E-5</v>
      </c>
      <c r="R400" s="188">
        <f>Q400*H400</f>
        <v>3.1E-4</v>
      </c>
      <c r="S400" s="188">
        <v>0</v>
      </c>
      <c r="T400" s="189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190" t="s">
        <v>183</v>
      </c>
      <c r="AT400" s="190" t="s">
        <v>163</v>
      </c>
      <c r="AU400" s="190" t="s">
        <v>85</v>
      </c>
      <c r="AY400" s="18" t="s">
        <v>160</v>
      </c>
      <c r="BE400" s="191">
        <f>IF(N400="základní",J400,0)</f>
        <v>0</v>
      </c>
      <c r="BF400" s="191">
        <f>IF(N400="snížená",J400,0)</f>
        <v>0</v>
      </c>
      <c r="BG400" s="191">
        <f>IF(N400="zákl. přenesená",J400,0)</f>
        <v>0</v>
      </c>
      <c r="BH400" s="191">
        <f>IF(N400="sníž. přenesená",J400,0)</f>
        <v>0</v>
      </c>
      <c r="BI400" s="191">
        <f>IF(N400="nulová",J400,0)</f>
        <v>0</v>
      </c>
      <c r="BJ400" s="18" t="s">
        <v>83</v>
      </c>
      <c r="BK400" s="191">
        <f>ROUND(I400*H400,2)</f>
        <v>0</v>
      </c>
      <c r="BL400" s="18" t="s">
        <v>183</v>
      </c>
      <c r="BM400" s="190" t="s">
        <v>1424</v>
      </c>
    </row>
    <row r="401" spans="1:65" s="13" customFormat="1">
      <c r="B401" s="199"/>
      <c r="C401" s="200"/>
      <c r="D401" s="197" t="s">
        <v>212</v>
      </c>
      <c r="E401" s="201" t="s">
        <v>19</v>
      </c>
      <c r="F401" s="202" t="s">
        <v>1425</v>
      </c>
      <c r="G401" s="200"/>
      <c r="H401" s="203">
        <v>31</v>
      </c>
      <c r="I401" s="204"/>
      <c r="J401" s="200"/>
      <c r="K401" s="200"/>
      <c r="L401" s="205"/>
      <c r="M401" s="206"/>
      <c r="N401" s="207"/>
      <c r="O401" s="207"/>
      <c r="P401" s="207"/>
      <c r="Q401" s="207"/>
      <c r="R401" s="207"/>
      <c r="S401" s="207"/>
      <c r="T401" s="208"/>
      <c r="AT401" s="209" t="s">
        <v>212</v>
      </c>
      <c r="AU401" s="209" t="s">
        <v>85</v>
      </c>
      <c r="AV401" s="13" t="s">
        <v>85</v>
      </c>
      <c r="AW401" s="13" t="s">
        <v>36</v>
      </c>
      <c r="AX401" s="13" t="s">
        <v>83</v>
      </c>
      <c r="AY401" s="209" t="s">
        <v>160</v>
      </c>
    </row>
    <row r="402" spans="1:65" s="2" customFormat="1" ht="16.5" customHeight="1">
      <c r="A402" s="35"/>
      <c r="B402" s="36"/>
      <c r="C402" s="225" t="s">
        <v>869</v>
      </c>
      <c r="D402" s="225" t="s">
        <v>495</v>
      </c>
      <c r="E402" s="226" t="s">
        <v>885</v>
      </c>
      <c r="F402" s="227" t="s">
        <v>886</v>
      </c>
      <c r="G402" s="228" t="s">
        <v>166</v>
      </c>
      <c r="H402" s="229">
        <v>12.12</v>
      </c>
      <c r="I402" s="230"/>
      <c r="J402" s="231">
        <f>ROUND(I402*H402,2)</f>
        <v>0</v>
      </c>
      <c r="K402" s="227" t="s">
        <v>19</v>
      </c>
      <c r="L402" s="232"/>
      <c r="M402" s="233" t="s">
        <v>19</v>
      </c>
      <c r="N402" s="234" t="s">
        <v>46</v>
      </c>
      <c r="O402" s="65"/>
      <c r="P402" s="188">
        <f>O402*H402</f>
        <v>0</v>
      </c>
      <c r="Q402" s="188">
        <v>1.5E-3</v>
      </c>
      <c r="R402" s="188">
        <f>Q402*H402</f>
        <v>1.8179999999999998E-2</v>
      </c>
      <c r="S402" s="188">
        <v>0</v>
      </c>
      <c r="T402" s="189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190" t="s">
        <v>206</v>
      </c>
      <c r="AT402" s="190" t="s">
        <v>495</v>
      </c>
      <c r="AU402" s="190" t="s">
        <v>85</v>
      </c>
      <c r="AY402" s="18" t="s">
        <v>160</v>
      </c>
      <c r="BE402" s="191">
        <f>IF(N402="základní",J402,0)</f>
        <v>0</v>
      </c>
      <c r="BF402" s="191">
        <f>IF(N402="snížená",J402,0)</f>
        <v>0</v>
      </c>
      <c r="BG402" s="191">
        <f>IF(N402="zákl. přenesená",J402,0)</f>
        <v>0</v>
      </c>
      <c r="BH402" s="191">
        <f>IF(N402="sníž. přenesená",J402,0)</f>
        <v>0</v>
      </c>
      <c r="BI402" s="191">
        <f>IF(N402="nulová",J402,0)</f>
        <v>0</v>
      </c>
      <c r="BJ402" s="18" t="s">
        <v>83</v>
      </c>
      <c r="BK402" s="191">
        <f>ROUND(I402*H402,2)</f>
        <v>0</v>
      </c>
      <c r="BL402" s="18" t="s">
        <v>183</v>
      </c>
      <c r="BM402" s="190" t="s">
        <v>1426</v>
      </c>
    </row>
    <row r="403" spans="1:65" s="13" customFormat="1">
      <c r="B403" s="199"/>
      <c r="C403" s="200"/>
      <c r="D403" s="197" t="s">
        <v>212</v>
      </c>
      <c r="E403" s="201" t="s">
        <v>19</v>
      </c>
      <c r="F403" s="202" t="s">
        <v>8</v>
      </c>
      <c r="G403" s="200"/>
      <c r="H403" s="203">
        <v>12</v>
      </c>
      <c r="I403" s="204"/>
      <c r="J403" s="200"/>
      <c r="K403" s="200"/>
      <c r="L403" s="205"/>
      <c r="M403" s="206"/>
      <c r="N403" s="207"/>
      <c r="O403" s="207"/>
      <c r="P403" s="207"/>
      <c r="Q403" s="207"/>
      <c r="R403" s="207"/>
      <c r="S403" s="207"/>
      <c r="T403" s="208"/>
      <c r="AT403" s="209" t="s">
        <v>212</v>
      </c>
      <c r="AU403" s="209" t="s">
        <v>85</v>
      </c>
      <c r="AV403" s="13" t="s">
        <v>85</v>
      </c>
      <c r="AW403" s="13" t="s">
        <v>36</v>
      </c>
      <c r="AX403" s="13" t="s">
        <v>83</v>
      </c>
      <c r="AY403" s="209" t="s">
        <v>160</v>
      </c>
    </row>
    <row r="404" spans="1:65" s="13" customFormat="1">
      <c r="B404" s="199"/>
      <c r="C404" s="200"/>
      <c r="D404" s="197" t="s">
        <v>212</v>
      </c>
      <c r="E404" s="200"/>
      <c r="F404" s="202" t="s">
        <v>1387</v>
      </c>
      <c r="G404" s="200"/>
      <c r="H404" s="203">
        <v>12.12</v>
      </c>
      <c r="I404" s="204"/>
      <c r="J404" s="200"/>
      <c r="K404" s="200"/>
      <c r="L404" s="205"/>
      <c r="M404" s="206"/>
      <c r="N404" s="207"/>
      <c r="O404" s="207"/>
      <c r="P404" s="207"/>
      <c r="Q404" s="207"/>
      <c r="R404" s="207"/>
      <c r="S404" s="207"/>
      <c r="T404" s="208"/>
      <c r="AT404" s="209" t="s">
        <v>212</v>
      </c>
      <c r="AU404" s="209" t="s">
        <v>85</v>
      </c>
      <c r="AV404" s="13" t="s">
        <v>85</v>
      </c>
      <c r="AW404" s="13" t="s">
        <v>4</v>
      </c>
      <c r="AX404" s="13" t="s">
        <v>83</v>
      </c>
      <c r="AY404" s="209" t="s">
        <v>160</v>
      </c>
    </row>
    <row r="405" spans="1:65" s="2" customFormat="1" ht="24.2" customHeight="1">
      <c r="A405" s="35"/>
      <c r="B405" s="36"/>
      <c r="C405" s="225" t="s">
        <v>874</v>
      </c>
      <c r="D405" s="225" t="s">
        <v>495</v>
      </c>
      <c r="E405" s="226" t="s">
        <v>890</v>
      </c>
      <c r="F405" s="227" t="s">
        <v>891</v>
      </c>
      <c r="G405" s="228" t="s">
        <v>166</v>
      </c>
      <c r="H405" s="229">
        <v>19.190000000000001</v>
      </c>
      <c r="I405" s="230"/>
      <c r="J405" s="231">
        <f>ROUND(I405*H405,2)</f>
        <v>0</v>
      </c>
      <c r="K405" s="227" t="s">
        <v>19</v>
      </c>
      <c r="L405" s="232"/>
      <c r="M405" s="233" t="s">
        <v>19</v>
      </c>
      <c r="N405" s="234" t="s">
        <v>46</v>
      </c>
      <c r="O405" s="65"/>
      <c r="P405" s="188">
        <f>O405*H405</f>
        <v>0</v>
      </c>
      <c r="Q405" s="188">
        <v>1.5E-3</v>
      </c>
      <c r="R405" s="188">
        <f>Q405*H405</f>
        <v>2.8785000000000002E-2</v>
      </c>
      <c r="S405" s="188">
        <v>0</v>
      </c>
      <c r="T405" s="189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190" t="s">
        <v>206</v>
      </c>
      <c r="AT405" s="190" t="s">
        <v>495</v>
      </c>
      <c r="AU405" s="190" t="s">
        <v>85</v>
      </c>
      <c r="AY405" s="18" t="s">
        <v>160</v>
      </c>
      <c r="BE405" s="191">
        <f>IF(N405="základní",J405,0)</f>
        <v>0</v>
      </c>
      <c r="BF405" s="191">
        <f>IF(N405="snížená",J405,0)</f>
        <v>0</v>
      </c>
      <c r="BG405" s="191">
        <f>IF(N405="zákl. přenesená",J405,0)</f>
        <v>0</v>
      </c>
      <c r="BH405" s="191">
        <f>IF(N405="sníž. přenesená",J405,0)</f>
        <v>0</v>
      </c>
      <c r="BI405" s="191">
        <f>IF(N405="nulová",J405,0)</f>
        <v>0</v>
      </c>
      <c r="BJ405" s="18" t="s">
        <v>83</v>
      </c>
      <c r="BK405" s="191">
        <f>ROUND(I405*H405,2)</f>
        <v>0</v>
      </c>
      <c r="BL405" s="18" t="s">
        <v>183</v>
      </c>
      <c r="BM405" s="190" t="s">
        <v>1427</v>
      </c>
    </row>
    <row r="406" spans="1:65" s="13" customFormat="1">
      <c r="B406" s="199"/>
      <c r="C406" s="200"/>
      <c r="D406" s="197" t="s">
        <v>212</v>
      </c>
      <c r="E406" s="200"/>
      <c r="F406" s="202" t="s">
        <v>1428</v>
      </c>
      <c r="G406" s="200"/>
      <c r="H406" s="203">
        <v>19.190000000000001</v>
      </c>
      <c r="I406" s="204"/>
      <c r="J406" s="200"/>
      <c r="K406" s="200"/>
      <c r="L406" s="205"/>
      <c r="M406" s="206"/>
      <c r="N406" s="207"/>
      <c r="O406" s="207"/>
      <c r="P406" s="207"/>
      <c r="Q406" s="207"/>
      <c r="R406" s="207"/>
      <c r="S406" s="207"/>
      <c r="T406" s="208"/>
      <c r="AT406" s="209" t="s">
        <v>212</v>
      </c>
      <c r="AU406" s="209" t="s">
        <v>85</v>
      </c>
      <c r="AV406" s="13" t="s">
        <v>85</v>
      </c>
      <c r="AW406" s="13" t="s">
        <v>4</v>
      </c>
      <c r="AX406" s="13" t="s">
        <v>83</v>
      </c>
      <c r="AY406" s="209" t="s">
        <v>160</v>
      </c>
    </row>
    <row r="407" spans="1:65" s="2" customFormat="1" ht="16.5" customHeight="1">
      <c r="A407" s="35"/>
      <c r="B407" s="36"/>
      <c r="C407" s="179" t="s">
        <v>879</v>
      </c>
      <c r="D407" s="179" t="s">
        <v>163</v>
      </c>
      <c r="E407" s="180" t="s">
        <v>909</v>
      </c>
      <c r="F407" s="181" t="s">
        <v>910</v>
      </c>
      <c r="G407" s="182" t="s">
        <v>166</v>
      </c>
      <c r="H407" s="183">
        <v>10</v>
      </c>
      <c r="I407" s="184"/>
      <c r="J407" s="185">
        <f>ROUND(I407*H407,2)</f>
        <v>0</v>
      </c>
      <c r="K407" s="181" t="s">
        <v>167</v>
      </c>
      <c r="L407" s="40"/>
      <c r="M407" s="186" t="s">
        <v>19</v>
      </c>
      <c r="N407" s="187" t="s">
        <v>46</v>
      </c>
      <c r="O407" s="65"/>
      <c r="P407" s="188">
        <f>O407*H407</f>
        <v>0</v>
      </c>
      <c r="Q407" s="188">
        <v>3.5749999999999997E-2</v>
      </c>
      <c r="R407" s="188">
        <f>Q407*H407</f>
        <v>0.35749999999999998</v>
      </c>
      <c r="S407" s="188">
        <v>0</v>
      </c>
      <c r="T407" s="189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190" t="s">
        <v>183</v>
      </c>
      <c r="AT407" s="190" t="s">
        <v>163</v>
      </c>
      <c r="AU407" s="190" t="s">
        <v>85</v>
      </c>
      <c r="AY407" s="18" t="s">
        <v>160</v>
      </c>
      <c r="BE407" s="191">
        <f>IF(N407="základní",J407,0)</f>
        <v>0</v>
      </c>
      <c r="BF407" s="191">
        <f>IF(N407="snížená",J407,0)</f>
        <v>0</v>
      </c>
      <c r="BG407" s="191">
        <f>IF(N407="zákl. přenesená",J407,0)</f>
        <v>0</v>
      </c>
      <c r="BH407" s="191">
        <f>IF(N407="sníž. přenesená",J407,0)</f>
        <v>0</v>
      </c>
      <c r="BI407" s="191">
        <f>IF(N407="nulová",J407,0)</f>
        <v>0</v>
      </c>
      <c r="BJ407" s="18" t="s">
        <v>83</v>
      </c>
      <c r="BK407" s="191">
        <f>ROUND(I407*H407,2)</f>
        <v>0</v>
      </c>
      <c r="BL407" s="18" t="s">
        <v>183</v>
      </c>
      <c r="BM407" s="190" t="s">
        <v>1429</v>
      </c>
    </row>
    <row r="408" spans="1:65" s="2" customFormat="1">
      <c r="A408" s="35"/>
      <c r="B408" s="36"/>
      <c r="C408" s="37"/>
      <c r="D408" s="192" t="s">
        <v>170</v>
      </c>
      <c r="E408" s="37"/>
      <c r="F408" s="193" t="s">
        <v>912</v>
      </c>
      <c r="G408" s="37"/>
      <c r="H408" s="37"/>
      <c r="I408" s="194"/>
      <c r="J408" s="37"/>
      <c r="K408" s="37"/>
      <c r="L408" s="40"/>
      <c r="M408" s="195"/>
      <c r="N408" s="196"/>
      <c r="O408" s="65"/>
      <c r="P408" s="65"/>
      <c r="Q408" s="65"/>
      <c r="R408" s="65"/>
      <c r="S408" s="65"/>
      <c r="T408" s="66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T408" s="18" t="s">
        <v>170</v>
      </c>
      <c r="AU408" s="18" t="s">
        <v>85</v>
      </c>
    </row>
    <row r="409" spans="1:65" s="2" customFormat="1" ht="24.2" customHeight="1">
      <c r="A409" s="35"/>
      <c r="B409" s="36"/>
      <c r="C409" s="179" t="s">
        <v>884</v>
      </c>
      <c r="D409" s="179" t="s">
        <v>163</v>
      </c>
      <c r="E409" s="180" t="s">
        <v>914</v>
      </c>
      <c r="F409" s="181" t="s">
        <v>915</v>
      </c>
      <c r="G409" s="182" t="s">
        <v>166</v>
      </c>
      <c r="H409" s="183">
        <v>4</v>
      </c>
      <c r="I409" s="184"/>
      <c r="J409" s="185">
        <f>ROUND(I409*H409,2)</f>
        <v>0</v>
      </c>
      <c r="K409" s="181" t="s">
        <v>167</v>
      </c>
      <c r="L409" s="40"/>
      <c r="M409" s="186" t="s">
        <v>19</v>
      </c>
      <c r="N409" s="187" t="s">
        <v>46</v>
      </c>
      <c r="O409" s="65"/>
      <c r="P409" s="188">
        <f>O409*H409</f>
        <v>0</v>
      </c>
      <c r="Q409" s="188">
        <v>2.1158700000000001</v>
      </c>
      <c r="R409" s="188">
        <f>Q409*H409</f>
        <v>8.4634800000000006</v>
      </c>
      <c r="S409" s="188">
        <v>0</v>
      </c>
      <c r="T409" s="189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190" t="s">
        <v>183</v>
      </c>
      <c r="AT409" s="190" t="s">
        <v>163</v>
      </c>
      <c r="AU409" s="190" t="s">
        <v>85</v>
      </c>
      <c r="AY409" s="18" t="s">
        <v>160</v>
      </c>
      <c r="BE409" s="191">
        <f>IF(N409="základní",J409,0)</f>
        <v>0</v>
      </c>
      <c r="BF409" s="191">
        <f>IF(N409="snížená",J409,0)</f>
        <v>0</v>
      </c>
      <c r="BG409" s="191">
        <f>IF(N409="zákl. přenesená",J409,0)</f>
        <v>0</v>
      </c>
      <c r="BH409" s="191">
        <f>IF(N409="sníž. přenesená",J409,0)</f>
        <v>0</v>
      </c>
      <c r="BI409" s="191">
        <f>IF(N409="nulová",J409,0)</f>
        <v>0</v>
      </c>
      <c r="BJ409" s="18" t="s">
        <v>83</v>
      </c>
      <c r="BK409" s="191">
        <f>ROUND(I409*H409,2)</f>
        <v>0</v>
      </c>
      <c r="BL409" s="18" t="s">
        <v>183</v>
      </c>
      <c r="BM409" s="190" t="s">
        <v>1430</v>
      </c>
    </row>
    <row r="410" spans="1:65" s="2" customFormat="1">
      <c r="A410" s="35"/>
      <c r="B410" s="36"/>
      <c r="C410" s="37"/>
      <c r="D410" s="192" t="s">
        <v>170</v>
      </c>
      <c r="E410" s="37"/>
      <c r="F410" s="193" t="s">
        <v>917</v>
      </c>
      <c r="G410" s="37"/>
      <c r="H410" s="37"/>
      <c r="I410" s="194"/>
      <c r="J410" s="37"/>
      <c r="K410" s="37"/>
      <c r="L410" s="40"/>
      <c r="M410" s="195"/>
      <c r="N410" s="196"/>
      <c r="O410" s="65"/>
      <c r="P410" s="65"/>
      <c r="Q410" s="65"/>
      <c r="R410" s="65"/>
      <c r="S410" s="65"/>
      <c r="T410" s="66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8" t="s">
        <v>170</v>
      </c>
      <c r="AU410" s="18" t="s">
        <v>85</v>
      </c>
    </row>
    <row r="411" spans="1:65" s="13" customFormat="1">
      <c r="B411" s="199"/>
      <c r="C411" s="200"/>
      <c r="D411" s="197" t="s">
        <v>212</v>
      </c>
      <c r="E411" s="201" t="s">
        <v>19</v>
      </c>
      <c r="F411" s="202" t="s">
        <v>183</v>
      </c>
      <c r="G411" s="200"/>
      <c r="H411" s="203">
        <v>4</v>
      </c>
      <c r="I411" s="204"/>
      <c r="J411" s="200"/>
      <c r="K411" s="200"/>
      <c r="L411" s="205"/>
      <c r="M411" s="206"/>
      <c r="N411" s="207"/>
      <c r="O411" s="207"/>
      <c r="P411" s="207"/>
      <c r="Q411" s="207"/>
      <c r="R411" s="207"/>
      <c r="S411" s="207"/>
      <c r="T411" s="208"/>
      <c r="AT411" s="209" t="s">
        <v>212</v>
      </c>
      <c r="AU411" s="209" t="s">
        <v>85</v>
      </c>
      <c r="AV411" s="13" t="s">
        <v>85</v>
      </c>
      <c r="AW411" s="13" t="s">
        <v>36</v>
      </c>
      <c r="AX411" s="13" t="s">
        <v>83</v>
      </c>
      <c r="AY411" s="209" t="s">
        <v>160</v>
      </c>
    </row>
    <row r="412" spans="1:65" s="2" customFormat="1" ht="24.2" customHeight="1">
      <c r="A412" s="35"/>
      <c r="B412" s="36"/>
      <c r="C412" s="179" t="s">
        <v>889</v>
      </c>
      <c r="D412" s="179" t="s">
        <v>163</v>
      </c>
      <c r="E412" s="180" t="s">
        <v>987</v>
      </c>
      <c r="F412" s="181" t="s">
        <v>988</v>
      </c>
      <c r="G412" s="182" t="s">
        <v>166</v>
      </c>
      <c r="H412" s="183">
        <v>4</v>
      </c>
      <c r="I412" s="184"/>
      <c r="J412" s="185">
        <f>ROUND(I412*H412,2)</f>
        <v>0</v>
      </c>
      <c r="K412" s="181" t="s">
        <v>167</v>
      </c>
      <c r="L412" s="40"/>
      <c r="M412" s="186" t="s">
        <v>19</v>
      </c>
      <c r="N412" s="187" t="s">
        <v>46</v>
      </c>
      <c r="O412" s="65"/>
      <c r="P412" s="188">
        <f>O412*H412</f>
        <v>0</v>
      </c>
      <c r="Q412" s="188">
        <v>2.3752399999999998</v>
      </c>
      <c r="R412" s="188">
        <f>Q412*H412</f>
        <v>9.5009599999999992</v>
      </c>
      <c r="S412" s="188">
        <v>0</v>
      </c>
      <c r="T412" s="189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190" t="s">
        <v>183</v>
      </c>
      <c r="AT412" s="190" t="s">
        <v>163</v>
      </c>
      <c r="AU412" s="190" t="s">
        <v>85</v>
      </c>
      <c r="AY412" s="18" t="s">
        <v>160</v>
      </c>
      <c r="BE412" s="191">
        <f>IF(N412="základní",J412,0)</f>
        <v>0</v>
      </c>
      <c r="BF412" s="191">
        <f>IF(N412="snížená",J412,0)</f>
        <v>0</v>
      </c>
      <c r="BG412" s="191">
        <f>IF(N412="zákl. přenesená",J412,0)</f>
        <v>0</v>
      </c>
      <c r="BH412" s="191">
        <f>IF(N412="sníž. přenesená",J412,0)</f>
        <v>0</v>
      </c>
      <c r="BI412" s="191">
        <f>IF(N412="nulová",J412,0)</f>
        <v>0</v>
      </c>
      <c r="BJ412" s="18" t="s">
        <v>83</v>
      </c>
      <c r="BK412" s="191">
        <f>ROUND(I412*H412,2)</f>
        <v>0</v>
      </c>
      <c r="BL412" s="18" t="s">
        <v>183</v>
      </c>
      <c r="BM412" s="190" t="s">
        <v>1431</v>
      </c>
    </row>
    <row r="413" spans="1:65" s="2" customFormat="1">
      <c r="A413" s="35"/>
      <c r="B413" s="36"/>
      <c r="C413" s="37"/>
      <c r="D413" s="192" t="s">
        <v>170</v>
      </c>
      <c r="E413" s="37"/>
      <c r="F413" s="193" t="s">
        <v>990</v>
      </c>
      <c r="G413" s="37"/>
      <c r="H413" s="37"/>
      <c r="I413" s="194"/>
      <c r="J413" s="37"/>
      <c r="K413" s="37"/>
      <c r="L413" s="40"/>
      <c r="M413" s="195"/>
      <c r="N413" s="196"/>
      <c r="O413" s="65"/>
      <c r="P413" s="65"/>
      <c r="Q413" s="65"/>
      <c r="R413" s="65"/>
      <c r="S413" s="65"/>
      <c r="T413" s="66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T413" s="18" t="s">
        <v>170</v>
      </c>
      <c r="AU413" s="18" t="s">
        <v>85</v>
      </c>
    </row>
    <row r="414" spans="1:65" s="2" customFormat="1" ht="16.5" customHeight="1">
      <c r="A414" s="35"/>
      <c r="B414" s="36"/>
      <c r="C414" s="225" t="s">
        <v>894</v>
      </c>
      <c r="D414" s="225" t="s">
        <v>495</v>
      </c>
      <c r="E414" s="226" t="s">
        <v>919</v>
      </c>
      <c r="F414" s="227" t="s">
        <v>920</v>
      </c>
      <c r="G414" s="228" t="s">
        <v>166</v>
      </c>
      <c r="H414" s="229">
        <v>8.08</v>
      </c>
      <c r="I414" s="230"/>
      <c r="J414" s="231">
        <f>ROUND(I414*H414,2)</f>
        <v>0</v>
      </c>
      <c r="K414" s="227" t="s">
        <v>167</v>
      </c>
      <c r="L414" s="232"/>
      <c r="M414" s="233" t="s">
        <v>19</v>
      </c>
      <c r="N414" s="234" t="s">
        <v>46</v>
      </c>
      <c r="O414" s="65"/>
      <c r="P414" s="188">
        <f>O414*H414</f>
        <v>0</v>
      </c>
      <c r="Q414" s="188">
        <v>0.58499999999999996</v>
      </c>
      <c r="R414" s="188">
        <f>Q414*H414</f>
        <v>4.7267999999999999</v>
      </c>
      <c r="S414" s="188">
        <v>0</v>
      </c>
      <c r="T414" s="189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190" t="s">
        <v>206</v>
      </c>
      <c r="AT414" s="190" t="s">
        <v>495</v>
      </c>
      <c r="AU414" s="190" t="s">
        <v>85</v>
      </c>
      <c r="AY414" s="18" t="s">
        <v>160</v>
      </c>
      <c r="BE414" s="191">
        <f>IF(N414="základní",J414,0)</f>
        <v>0</v>
      </c>
      <c r="BF414" s="191">
        <f>IF(N414="snížená",J414,0)</f>
        <v>0</v>
      </c>
      <c r="BG414" s="191">
        <f>IF(N414="zákl. přenesená",J414,0)</f>
        <v>0</v>
      </c>
      <c r="BH414" s="191">
        <f>IF(N414="sníž. přenesená",J414,0)</f>
        <v>0</v>
      </c>
      <c r="BI414" s="191">
        <f>IF(N414="nulová",J414,0)</f>
        <v>0</v>
      </c>
      <c r="BJ414" s="18" t="s">
        <v>83</v>
      </c>
      <c r="BK414" s="191">
        <f>ROUND(I414*H414,2)</f>
        <v>0</v>
      </c>
      <c r="BL414" s="18" t="s">
        <v>183</v>
      </c>
      <c r="BM414" s="190" t="s">
        <v>1432</v>
      </c>
    </row>
    <row r="415" spans="1:65" s="13" customFormat="1">
      <c r="B415" s="199"/>
      <c r="C415" s="200"/>
      <c r="D415" s="197" t="s">
        <v>212</v>
      </c>
      <c r="E415" s="200"/>
      <c r="F415" s="202" t="s">
        <v>620</v>
      </c>
      <c r="G415" s="200"/>
      <c r="H415" s="203">
        <v>8.08</v>
      </c>
      <c r="I415" s="204"/>
      <c r="J415" s="200"/>
      <c r="K415" s="200"/>
      <c r="L415" s="205"/>
      <c r="M415" s="206"/>
      <c r="N415" s="207"/>
      <c r="O415" s="207"/>
      <c r="P415" s="207"/>
      <c r="Q415" s="207"/>
      <c r="R415" s="207"/>
      <c r="S415" s="207"/>
      <c r="T415" s="208"/>
      <c r="AT415" s="209" t="s">
        <v>212</v>
      </c>
      <c r="AU415" s="209" t="s">
        <v>85</v>
      </c>
      <c r="AV415" s="13" t="s">
        <v>85</v>
      </c>
      <c r="AW415" s="13" t="s">
        <v>4</v>
      </c>
      <c r="AX415" s="13" t="s">
        <v>83</v>
      </c>
      <c r="AY415" s="209" t="s">
        <v>160</v>
      </c>
    </row>
    <row r="416" spans="1:65" s="2" customFormat="1" ht="16.5" customHeight="1">
      <c r="A416" s="35"/>
      <c r="B416" s="36"/>
      <c r="C416" s="225" t="s">
        <v>899</v>
      </c>
      <c r="D416" s="225" t="s">
        <v>495</v>
      </c>
      <c r="E416" s="226" t="s">
        <v>1433</v>
      </c>
      <c r="F416" s="227" t="s">
        <v>1434</v>
      </c>
      <c r="G416" s="228" t="s">
        <v>166</v>
      </c>
      <c r="H416" s="229">
        <v>1.01</v>
      </c>
      <c r="I416" s="230"/>
      <c r="J416" s="231">
        <f>ROUND(I416*H416,2)</f>
        <v>0</v>
      </c>
      <c r="K416" s="227" t="s">
        <v>19</v>
      </c>
      <c r="L416" s="232"/>
      <c r="M416" s="233" t="s">
        <v>19</v>
      </c>
      <c r="N416" s="234" t="s">
        <v>46</v>
      </c>
      <c r="O416" s="65"/>
      <c r="P416" s="188">
        <f>O416*H416</f>
        <v>0</v>
      </c>
      <c r="Q416" s="188">
        <v>1.363</v>
      </c>
      <c r="R416" s="188">
        <f>Q416*H416</f>
        <v>1.37663</v>
      </c>
      <c r="S416" s="188">
        <v>0</v>
      </c>
      <c r="T416" s="189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190" t="s">
        <v>206</v>
      </c>
      <c r="AT416" s="190" t="s">
        <v>495</v>
      </c>
      <c r="AU416" s="190" t="s">
        <v>85</v>
      </c>
      <c r="AY416" s="18" t="s">
        <v>160</v>
      </c>
      <c r="BE416" s="191">
        <f>IF(N416="základní",J416,0)</f>
        <v>0</v>
      </c>
      <c r="BF416" s="191">
        <f>IF(N416="snížená",J416,0)</f>
        <v>0</v>
      </c>
      <c r="BG416" s="191">
        <f>IF(N416="zákl. přenesená",J416,0)</f>
        <v>0</v>
      </c>
      <c r="BH416" s="191">
        <f>IF(N416="sníž. přenesená",J416,0)</f>
        <v>0</v>
      </c>
      <c r="BI416" s="191">
        <f>IF(N416="nulová",J416,0)</f>
        <v>0</v>
      </c>
      <c r="BJ416" s="18" t="s">
        <v>83</v>
      </c>
      <c r="BK416" s="191">
        <f>ROUND(I416*H416,2)</f>
        <v>0</v>
      </c>
      <c r="BL416" s="18" t="s">
        <v>183</v>
      </c>
      <c r="BM416" s="190" t="s">
        <v>1435</v>
      </c>
    </row>
    <row r="417" spans="1:65" s="13" customFormat="1">
      <c r="B417" s="199"/>
      <c r="C417" s="200"/>
      <c r="D417" s="197" t="s">
        <v>212</v>
      </c>
      <c r="E417" s="200"/>
      <c r="F417" s="202" t="s">
        <v>606</v>
      </c>
      <c r="G417" s="200"/>
      <c r="H417" s="203">
        <v>1.01</v>
      </c>
      <c r="I417" s="204"/>
      <c r="J417" s="200"/>
      <c r="K417" s="200"/>
      <c r="L417" s="205"/>
      <c r="M417" s="206"/>
      <c r="N417" s="207"/>
      <c r="O417" s="207"/>
      <c r="P417" s="207"/>
      <c r="Q417" s="207"/>
      <c r="R417" s="207"/>
      <c r="S417" s="207"/>
      <c r="T417" s="208"/>
      <c r="AT417" s="209" t="s">
        <v>212</v>
      </c>
      <c r="AU417" s="209" t="s">
        <v>85</v>
      </c>
      <c r="AV417" s="13" t="s">
        <v>85</v>
      </c>
      <c r="AW417" s="13" t="s">
        <v>4</v>
      </c>
      <c r="AX417" s="13" t="s">
        <v>83</v>
      </c>
      <c r="AY417" s="209" t="s">
        <v>160</v>
      </c>
    </row>
    <row r="418" spans="1:65" s="2" customFormat="1" ht="16.5" customHeight="1">
      <c r="A418" s="35"/>
      <c r="B418" s="36"/>
      <c r="C418" s="225" t="s">
        <v>904</v>
      </c>
      <c r="D418" s="225" t="s">
        <v>495</v>
      </c>
      <c r="E418" s="226" t="s">
        <v>1436</v>
      </c>
      <c r="F418" s="227" t="s">
        <v>1437</v>
      </c>
      <c r="G418" s="228" t="s">
        <v>166</v>
      </c>
      <c r="H418" s="229">
        <v>1.01</v>
      </c>
      <c r="I418" s="230"/>
      <c r="J418" s="231">
        <f>ROUND(I418*H418,2)</f>
        <v>0</v>
      </c>
      <c r="K418" s="227" t="s">
        <v>19</v>
      </c>
      <c r="L418" s="232"/>
      <c r="M418" s="233" t="s">
        <v>19</v>
      </c>
      <c r="N418" s="234" t="s">
        <v>46</v>
      </c>
      <c r="O418" s="65"/>
      <c r="P418" s="188">
        <f>O418*H418</f>
        <v>0</v>
      </c>
      <c r="Q418" s="188">
        <v>1.363</v>
      </c>
      <c r="R418" s="188">
        <f>Q418*H418</f>
        <v>1.37663</v>
      </c>
      <c r="S418" s="188">
        <v>0</v>
      </c>
      <c r="T418" s="189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190" t="s">
        <v>206</v>
      </c>
      <c r="AT418" s="190" t="s">
        <v>495</v>
      </c>
      <c r="AU418" s="190" t="s">
        <v>85</v>
      </c>
      <c r="AY418" s="18" t="s">
        <v>160</v>
      </c>
      <c r="BE418" s="191">
        <f>IF(N418="základní",J418,0)</f>
        <v>0</v>
      </c>
      <c r="BF418" s="191">
        <f>IF(N418="snížená",J418,0)</f>
        <v>0</v>
      </c>
      <c r="BG418" s="191">
        <f>IF(N418="zákl. přenesená",J418,0)</f>
        <v>0</v>
      </c>
      <c r="BH418" s="191">
        <f>IF(N418="sníž. přenesená",J418,0)</f>
        <v>0</v>
      </c>
      <c r="BI418" s="191">
        <f>IF(N418="nulová",J418,0)</f>
        <v>0</v>
      </c>
      <c r="BJ418" s="18" t="s">
        <v>83</v>
      </c>
      <c r="BK418" s="191">
        <f>ROUND(I418*H418,2)</f>
        <v>0</v>
      </c>
      <c r="BL418" s="18" t="s">
        <v>183</v>
      </c>
      <c r="BM418" s="190" t="s">
        <v>1438</v>
      </c>
    </row>
    <row r="419" spans="1:65" s="13" customFormat="1">
      <c r="B419" s="199"/>
      <c r="C419" s="200"/>
      <c r="D419" s="197" t="s">
        <v>212</v>
      </c>
      <c r="E419" s="200"/>
      <c r="F419" s="202" t="s">
        <v>606</v>
      </c>
      <c r="G419" s="200"/>
      <c r="H419" s="203">
        <v>1.01</v>
      </c>
      <c r="I419" s="204"/>
      <c r="J419" s="200"/>
      <c r="K419" s="200"/>
      <c r="L419" s="205"/>
      <c r="M419" s="206"/>
      <c r="N419" s="207"/>
      <c r="O419" s="207"/>
      <c r="P419" s="207"/>
      <c r="Q419" s="207"/>
      <c r="R419" s="207"/>
      <c r="S419" s="207"/>
      <c r="T419" s="208"/>
      <c r="AT419" s="209" t="s">
        <v>212</v>
      </c>
      <c r="AU419" s="209" t="s">
        <v>85</v>
      </c>
      <c r="AV419" s="13" t="s">
        <v>85</v>
      </c>
      <c r="AW419" s="13" t="s">
        <v>4</v>
      </c>
      <c r="AX419" s="13" t="s">
        <v>83</v>
      </c>
      <c r="AY419" s="209" t="s">
        <v>160</v>
      </c>
    </row>
    <row r="420" spans="1:65" s="2" customFormat="1" ht="16.5" customHeight="1">
      <c r="A420" s="35"/>
      <c r="B420" s="36"/>
      <c r="C420" s="225" t="s">
        <v>908</v>
      </c>
      <c r="D420" s="225" t="s">
        <v>495</v>
      </c>
      <c r="E420" s="226" t="s">
        <v>1439</v>
      </c>
      <c r="F420" s="227" t="s">
        <v>1440</v>
      </c>
      <c r="G420" s="228" t="s">
        <v>166</v>
      </c>
      <c r="H420" s="229">
        <v>1.01</v>
      </c>
      <c r="I420" s="230"/>
      <c r="J420" s="231">
        <f>ROUND(I420*H420,2)</f>
        <v>0</v>
      </c>
      <c r="K420" s="227" t="s">
        <v>19</v>
      </c>
      <c r="L420" s="232"/>
      <c r="M420" s="233" t="s">
        <v>19</v>
      </c>
      <c r="N420" s="234" t="s">
        <v>46</v>
      </c>
      <c r="O420" s="65"/>
      <c r="P420" s="188">
        <f>O420*H420</f>
        <v>0</v>
      </c>
      <c r="Q420" s="188">
        <v>1.363</v>
      </c>
      <c r="R420" s="188">
        <f>Q420*H420</f>
        <v>1.37663</v>
      </c>
      <c r="S420" s="188">
        <v>0</v>
      </c>
      <c r="T420" s="189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190" t="s">
        <v>206</v>
      </c>
      <c r="AT420" s="190" t="s">
        <v>495</v>
      </c>
      <c r="AU420" s="190" t="s">
        <v>85</v>
      </c>
      <c r="AY420" s="18" t="s">
        <v>160</v>
      </c>
      <c r="BE420" s="191">
        <f>IF(N420="základní",J420,0)</f>
        <v>0</v>
      </c>
      <c r="BF420" s="191">
        <f>IF(N420="snížená",J420,0)</f>
        <v>0</v>
      </c>
      <c r="BG420" s="191">
        <f>IF(N420="zákl. přenesená",J420,0)</f>
        <v>0</v>
      </c>
      <c r="BH420" s="191">
        <f>IF(N420="sníž. přenesená",J420,0)</f>
        <v>0</v>
      </c>
      <c r="BI420" s="191">
        <f>IF(N420="nulová",J420,0)</f>
        <v>0</v>
      </c>
      <c r="BJ420" s="18" t="s">
        <v>83</v>
      </c>
      <c r="BK420" s="191">
        <f>ROUND(I420*H420,2)</f>
        <v>0</v>
      </c>
      <c r="BL420" s="18" t="s">
        <v>183</v>
      </c>
      <c r="BM420" s="190" t="s">
        <v>1441</v>
      </c>
    </row>
    <row r="421" spans="1:65" s="13" customFormat="1">
      <c r="B421" s="199"/>
      <c r="C421" s="200"/>
      <c r="D421" s="197" t="s">
        <v>212</v>
      </c>
      <c r="E421" s="200"/>
      <c r="F421" s="202" t="s">
        <v>606</v>
      </c>
      <c r="G421" s="200"/>
      <c r="H421" s="203">
        <v>1.01</v>
      </c>
      <c r="I421" s="204"/>
      <c r="J421" s="200"/>
      <c r="K421" s="200"/>
      <c r="L421" s="205"/>
      <c r="M421" s="206"/>
      <c r="N421" s="207"/>
      <c r="O421" s="207"/>
      <c r="P421" s="207"/>
      <c r="Q421" s="207"/>
      <c r="R421" s="207"/>
      <c r="S421" s="207"/>
      <c r="T421" s="208"/>
      <c r="AT421" s="209" t="s">
        <v>212</v>
      </c>
      <c r="AU421" s="209" t="s">
        <v>85</v>
      </c>
      <c r="AV421" s="13" t="s">
        <v>85</v>
      </c>
      <c r="AW421" s="13" t="s">
        <v>4</v>
      </c>
      <c r="AX421" s="13" t="s">
        <v>83</v>
      </c>
      <c r="AY421" s="209" t="s">
        <v>160</v>
      </c>
    </row>
    <row r="422" spans="1:65" s="2" customFormat="1" ht="16.5" customHeight="1">
      <c r="A422" s="35"/>
      <c r="B422" s="36"/>
      <c r="C422" s="225" t="s">
        <v>913</v>
      </c>
      <c r="D422" s="225" t="s">
        <v>495</v>
      </c>
      <c r="E422" s="226" t="s">
        <v>1442</v>
      </c>
      <c r="F422" s="227" t="s">
        <v>1443</v>
      </c>
      <c r="G422" s="228" t="s">
        <v>166</v>
      </c>
      <c r="H422" s="229">
        <v>1.01</v>
      </c>
      <c r="I422" s="230"/>
      <c r="J422" s="231">
        <f>ROUND(I422*H422,2)</f>
        <v>0</v>
      </c>
      <c r="K422" s="227" t="s">
        <v>19</v>
      </c>
      <c r="L422" s="232"/>
      <c r="M422" s="233" t="s">
        <v>19</v>
      </c>
      <c r="N422" s="234" t="s">
        <v>46</v>
      </c>
      <c r="O422" s="65"/>
      <c r="P422" s="188">
        <f>O422*H422</f>
        <v>0</v>
      </c>
      <c r="Q422" s="188">
        <v>2.5659999999999998</v>
      </c>
      <c r="R422" s="188">
        <f>Q422*H422</f>
        <v>2.5916600000000001</v>
      </c>
      <c r="S422" s="188">
        <v>0</v>
      </c>
      <c r="T422" s="189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190" t="s">
        <v>206</v>
      </c>
      <c r="AT422" s="190" t="s">
        <v>495</v>
      </c>
      <c r="AU422" s="190" t="s">
        <v>85</v>
      </c>
      <c r="AY422" s="18" t="s">
        <v>160</v>
      </c>
      <c r="BE422" s="191">
        <f>IF(N422="základní",J422,0)</f>
        <v>0</v>
      </c>
      <c r="BF422" s="191">
        <f>IF(N422="snížená",J422,0)</f>
        <v>0</v>
      </c>
      <c r="BG422" s="191">
        <f>IF(N422="zákl. přenesená",J422,0)</f>
        <v>0</v>
      </c>
      <c r="BH422" s="191">
        <f>IF(N422="sníž. přenesená",J422,0)</f>
        <v>0</v>
      </c>
      <c r="BI422" s="191">
        <f>IF(N422="nulová",J422,0)</f>
        <v>0</v>
      </c>
      <c r="BJ422" s="18" t="s">
        <v>83</v>
      </c>
      <c r="BK422" s="191">
        <f>ROUND(I422*H422,2)</f>
        <v>0</v>
      </c>
      <c r="BL422" s="18" t="s">
        <v>183</v>
      </c>
      <c r="BM422" s="190" t="s">
        <v>1444</v>
      </c>
    </row>
    <row r="423" spans="1:65" s="13" customFormat="1">
      <c r="B423" s="199"/>
      <c r="C423" s="200"/>
      <c r="D423" s="197" t="s">
        <v>212</v>
      </c>
      <c r="E423" s="200"/>
      <c r="F423" s="202" t="s">
        <v>606</v>
      </c>
      <c r="G423" s="200"/>
      <c r="H423" s="203">
        <v>1.01</v>
      </c>
      <c r="I423" s="204"/>
      <c r="J423" s="200"/>
      <c r="K423" s="200"/>
      <c r="L423" s="205"/>
      <c r="M423" s="206"/>
      <c r="N423" s="207"/>
      <c r="O423" s="207"/>
      <c r="P423" s="207"/>
      <c r="Q423" s="207"/>
      <c r="R423" s="207"/>
      <c r="S423" s="207"/>
      <c r="T423" s="208"/>
      <c r="AT423" s="209" t="s">
        <v>212</v>
      </c>
      <c r="AU423" s="209" t="s">
        <v>85</v>
      </c>
      <c r="AV423" s="13" t="s">
        <v>85</v>
      </c>
      <c r="AW423" s="13" t="s">
        <v>4</v>
      </c>
      <c r="AX423" s="13" t="s">
        <v>83</v>
      </c>
      <c r="AY423" s="209" t="s">
        <v>160</v>
      </c>
    </row>
    <row r="424" spans="1:65" s="2" customFormat="1" ht="16.5" customHeight="1">
      <c r="A424" s="35"/>
      <c r="B424" s="36"/>
      <c r="C424" s="225" t="s">
        <v>918</v>
      </c>
      <c r="D424" s="225" t="s">
        <v>495</v>
      </c>
      <c r="E424" s="226" t="s">
        <v>1445</v>
      </c>
      <c r="F424" s="227" t="s">
        <v>1446</v>
      </c>
      <c r="G424" s="228" t="s">
        <v>166</v>
      </c>
      <c r="H424" s="229">
        <v>1.01</v>
      </c>
      <c r="I424" s="230"/>
      <c r="J424" s="231">
        <f>ROUND(I424*H424,2)</f>
        <v>0</v>
      </c>
      <c r="K424" s="227" t="s">
        <v>19</v>
      </c>
      <c r="L424" s="232"/>
      <c r="M424" s="233" t="s">
        <v>19</v>
      </c>
      <c r="N424" s="234" t="s">
        <v>46</v>
      </c>
      <c r="O424" s="65"/>
      <c r="P424" s="188">
        <f>O424*H424</f>
        <v>0</v>
      </c>
      <c r="Q424" s="188">
        <v>1.6140000000000001</v>
      </c>
      <c r="R424" s="188">
        <f>Q424*H424</f>
        <v>1.6301400000000001</v>
      </c>
      <c r="S424" s="188">
        <v>0</v>
      </c>
      <c r="T424" s="189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190" t="s">
        <v>206</v>
      </c>
      <c r="AT424" s="190" t="s">
        <v>495</v>
      </c>
      <c r="AU424" s="190" t="s">
        <v>85</v>
      </c>
      <c r="AY424" s="18" t="s">
        <v>160</v>
      </c>
      <c r="BE424" s="191">
        <f>IF(N424="základní",J424,0)</f>
        <v>0</v>
      </c>
      <c r="BF424" s="191">
        <f>IF(N424="snížená",J424,0)</f>
        <v>0</v>
      </c>
      <c r="BG424" s="191">
        <f>IF(N424="zákl. přenesená",J424,0)</f>
        <v>0</v>
      </c>
      <c r="BH424" s="191">
        <f>IF(N424="sníž. přenesená",J424,0)</f>
        <v>0</v>
      </c>
      <c r="BI424" s="191">
        <f>IF(N424="nulová",J424,0)</f>
        <v>0</v>
      </c>
      <c r="BJ424" s="18" t="s">
        <v>83</v>
      </c>
      <c r="BK424" s="191">
        <f>ROUND(I424*H424,2)</f>
        <v>0</v>
      </c>
      <c r="BL424" s="18" t="s">
        <v>183</v>
      </c>
      <c r="BM424" s="190" t="s">
        <v>1447</v>
      </c>
    </row>
    <row r="425" spans="1:65" s="13" customFormat="1">
      <c r="B425" s="199"/>
      <c r="C425" s="200"/>
      <c r="D425" s="197" t="s">
        <v>212</v>
      </c>
      <c r="E425" s="200"/>
      <c r="F425" s="202" t="s">
        <v>606</v>
      </c>
      <c r="G425" s="200"/>
      <c r="H425" s="203">
        <v>1.01</v>
      </c>
      <c r="I425" s="204"/>
      <c r="J425" s="200"/>
      <c r="K425" s="200"/>
      <c r="L425" s="205"/>
      <c r="M425" s="206"/>
      <c r="N425" s="207"/>
      <c r="O425" s="207"/>
      <c r="P425" s="207"/>
      <c r="Q425" s="207"/>
      <c r="R425" s="207"/>
      <c r="S425" s="207"/>
      <c r="T425" s="208"/>
      <c r="AT425" s="209" t="s">
        <v>212</v>
      </c>
      <c r="AU425" s="209" t="s">
        <v>85</v>
      </c>
      <c r="AV425" s="13" t="s">
        <v>85</v>
      </c>
      <c r="AW425" s="13" t="s">
        <v>4</v>
      </c>
      <c r="AX425" s="13" t="s">
        <v>83</v>
      </c>
      <c r="AY425" s="209" t="s">
        <v>160</v>
      </c>
    </row>
    <row r="426" spans="1:65" s="2" customFormat="1" ht="16.5" customHeight="1">
      <c r="A426" s="35"/>
      <c r="B426" s="36"/>
      <c r="C426" s="225" t="s">
        <v>923</v>
      </c>
      <c r="D426" s="225" t="s">
        <v>495</v>
      </c>
      <c r="E426" s="226" t="s">
        <v>936</v>
      </c>
      <c r="F426" s="227" t="s">
        <v>937</v>
      </c>
      <c r="G426" s="228" t="s">
        <v>166</v>
      </c>
      <c r="H426" s="229">
        <v>1.01</v>
      </c>
      <c r="I426" s="230"/>
      <c r="J426" s="231">
        <f>ROUND(I426*H426,2)</f>
        <v>0</v>
      </c>
      <c r="K426" s="227" t="s">
        <v>19</v>
      </c>
      <c r="L426" s="232"/>
      <c r="M426" s="233" t="s">
        <v>19</v>
      </c>
      <c r="N426" s="234" t="s">
        <v>46</v>
      </c>
      <c r="O426" s="65"/>
      <c r="P426" s="188">
        <f>O426*H426</f>
        <v>0</v>
      </c>
      <c r="Q426" s="188">
        <v>1.6140000000000001</v>
      </c>
      <c r="R426" s="188">
        <f>Q426*H426</f>
        <v>1.6301400000000001</v>
      </c>
      <c r="S426" s="188">
        <v>0</v>
      </c>
      <c r="T426" s="189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190" t="s">
        <v>206</v>
      </c>
      <c r="AT426" s="190" t="s">
        <v>495</v>
      </c>
      <c r="AU426" s="190" t="s">
        <v>85</v>
      </c>
      <c r="AY426" s="18" t="s">
        <v>160</v>
      </c>
      <c r="BE426" s="191">
        <f>IF(N426="základní",J426,0)</f>
        <v>0</v>
      </c>
      <c r="BF426" s="191">
        <f>IF(N426="snížená",J426,0)</f>
        <v>0</v>
      </c>
      <c r="BG426" s="191">
        <f>IF(N426="zákl. přenesená",J426,0)</f>
        <v>0</v>
      </c>
      <c r="BH426" s="191">
        <f>IF(N426="sníž. přenesená",J426,0)</f>
        <v>0</v>
      </c>
      <c r="BI426" s="191">
        <f>IF(N426="nulová",J426,0)</f>
        <v>0</v>
      </c>
      <c r="BJ426" s="18" t="s">
        <v>83</v>
      </c>
      <c r="BK426" s="191">
        <f>ROUND(I426*H426,2)</f>
        <v>0</v>
      </c>
      <c r="BL426" s="18" t="s">
        <v>183</v>
      </c>
      <c r="BM426" s="190" t="s">
        <v>1448</v>
      </c>
    </row>
    <row r="427" spans="1:65" s="13" customFormat="1">
      <c r="B427" s="199"/>
      <c r="C427" s="200"/>
      <c r="D427" s="197" t="s">
        <v>212</v>
      </c>
      <c r="E427" s="200"/>
      <c r="F427" s="202" t="s">
        <v>606</v>
      </c>
      <c r="G427" s="200"/>
      <c r="H427" s="203">
        <v>1.01</v>
      </c>
      <c r="I427" s="204"/>
      <c r="J427" s="200"/>
      <c r="K427" s="200"/>
      <c r="L427" s="205"/>
      <c r="M427" s="206"/>
      <c r="N427" s="207"/>
      <c r="O427" s="207"/>
      <c r="P427" s="207"/>
      <c r="Q427" s="207"/>
      <c r="R427" s="207"/>
      <c r="S427" s="207"/>
      <c r="T427" s="208"/>
      <c r="AT427" s="209" t="s">
        <v>212</v>
      </c>
      <c r="AU427" s="209" t="s">
        <v>85</v>
      </c>
      <c r="AV427" s="13" t="s">
        <v>85</v>
      </c>
      <c r="AW427" s="13" t="s">
        <v>4</v>
      </c>
      <c r="AX427" s="13" t="s">
        <v>83</v>
      </c>
      <c r="AY427" s="209" t="s">
        <v>160</v>
      </c>
    </row>
    <row r="428" spans="1:65" s="2" customFormat="1" ht="16.5" customHeight="1">
      <c r="A428" s="35"/>
      <c r="B428" s="36"/>
      <c r="C428" s="225" t="s">
        <v>927</v>
      </c>
      <c r="D428" s="225" t="s">
        <v>495</v>
      </c>
      <c r="E428" s="226" t="s">
        <v>1449</v>
      </c>
      <c r="F428" s="227" t="s">
        <v>1450</v>
      </c>
      <c r="G428" s="228" t="s">
        <v>166</v>
      </c>
      <c r="H428" s="229">
        <v>1.01</v>
      </c>
      <c r="I428" s="230"/>
      <c r="J428" s="231">
        <f>ROUND(I428*H428,2)</f>
        <v>0</v>
      </c>
      <c r="K428" s="227" t="s">
        <v>19</v>
      </c>
      <c r="L428" s="232"/>
      <c r="M428" s="233" t="s">
        <v>19</v>
      </c>
      <c r="N428" s="234" t="s">
        <v>46</v>
      </c>
      <c r="O428" s="65"/>
      <c r="P428" s="188">
        <f>O428*H428</f>
        <v>0</v>
      </c>
      <c r="Q428" s="188">
        <v>2.4169999999999998</v>
      </c>
      <c r="R428" s="188">
        <f>Q428*H428</f>
        <v>2.4411699999999996</v>
      </c>
      <c r="S428" s="188">
        <v>0</v>
      </c>
      <c r="T428" s="189">
        <f>S428*H428</f>
        <v>0</v>
      </c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R428" s="190" t="s">
        <v>206</v>
      </c>
      <c r="AT428" s="190" t="s">
        <v>495</v>
      </c>
      <c r="AU428" s="190" t="s">
        <v>85</v>
      </c>
      <c r="AY428" s="18" t="s">
        <v>160</v>
      </c>
      <c r="BE428" s="191">
        <f>IF(N428="základní",J428,0)</f>
        <v>0</v>
      </c>
      <c r="BF428" s="191">
        <f>IF(N428="snížená",J428,0)</f>
        <v>0</v>
      </c>
      <c r="BG428" s="191">
        <f>IF(N428="zákl. přenesená",J428,0)</f>
        <v>0</v>
      </c>
      <c r="BH428" s="191">
        <f>IF(N428="sníž. přenesená",J428,0)</f>
        <v>0</v>
      </c>
      <c r="BI428" s="191">
        <f>IF(N428="nulová",J428,0)</f>
        <v>0</v>
      </c>
      <c r="BJ428" s="18" t="s">
        <v>83</v>
      </c>
      <c r="BK428" s="191">
        <f>ROUND(I428*H428,2)</f>
        <v>0</v>
      </c>
      <c r="BL428" s="18" t="s">
        <v>183</v>
      </c>
      <c r="BM428" s="190" t="s">
        <v>1451</v>
      </c>
    </row>
    <row r="429" spans="1:65" s="13" customFormat="1">
      <c r="B429" s="199"/>
      <c r="C429" s="200"/>
      <c r="D429" s="197" t="s">
        <v>212</v>
      </c>
      <c r="E429" s="200"/>
      <c r="F429" s="202" t="s">
        <v>606</v>
      </c>
      <c r="G429" s="200"/>
      <c r="H429" s="203">
        <v>1.01</v>
      </c>
      <c r="I429" s="204"/>
      <c r="J429" s="200"/>
      <c r="K429" s="200"/>
      <c r="L429" s="205"/>
      <c r="M429" s="206"/>
      <c r="N429" s="207"/>
      <c r="O429" s="207"/>
      <c r="P429" s="207"/>
      <c r="Q429" s="207"/>
      <c r="R429" s="207"/>
      <c r="S429" s="207"/>
      <c r="T429" s="208"/>
      <c r="AT429" s="209" t="s">
        <v>212</v>
      </c>
      <c r="AU429" s="209" t="s">
        <v>85</v>
      </c>
      <c r="AV429" s="13" t="s">
        <v>85</v>
      </c>
      <c r="AW429" s="13" t="s">
        <v>4</v>
      </c>
      <c r="AX429" s="13" t="s">
        <v>83</v>
      </c>
      <c r="AY429" s="209" t="s">
        <v>160</v>
      </c>
    </row>
    <row r="430" spans="1:65" s="2" customFormat="1" ht="16.5" customHeight="1">
      <c r="A430" s="35"/>
      <c r="B430" s="36"/>
      <c r="C430" s="225" t="s">
        <v>931</v>
      </c>
      <c r="D430" s="225" t="s">
        <v>495</v>
      </c>
      <c r="E430" s="226" t="s">
        <v>956</v>
      </c>
      <c r="F430" s="227" t="s">
        <v>957</v>
      </c>
      <c r="G430" s="228" t="s">
        <v>166</v>
      </c>
      <c r="H430" s="229">
        <v>1.01</v>
      </c>
      <c r="I430" s="230"/>
      <c r="J430" s="231">
        <f>ROUND(I430*H430,2)</f>
        <v>0</v>
      </c>
      <c r="K430" s="227" t="s">
        <v>19</v>
      </c>
      <c r="L430" s="232"/>
      <c r="M430" s="233" t="s">
        <v>19</v>
      </c>
      <c r="N430" s="234" t="s">
        <v>46</v>
      </c>
      <c r="O430" s="65"/>
      <c r="P430" s="188">
        <f>O430*H430</f>
        <v>0</v>
      </c>
      <c r="Q430" s="188">
        <v>2.661</v>
      </c>
      <c r="R430" s="188">
        <f>Q430*H430</f>
        <v>2.6876100000000003</v>
      </c>
      <c r="S430" s="188">
        <v>0</v>
      </c>
      <c r="T430" s="189">
        <f>S430*H430</f>
        <v>0</v>
      </c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R430" s="190" t="s">
        <v>206</v>
      </c>
      <c r="AT430" s="190" t="s">
        <v>495</v>
      </c>
      <c r="AU430" s="190" t="s">
        <v>85</v>
      </c>
      <c r="AY430" s="18" t="s">
        <v>160</v>
      </c>
      <c r="BE430" s="191">
        <f>IF(N430="základní",J430,0)</f>
        <v>0</v>
      </c>
      <c r="BF430" s="191">
        <f>IF(N430="snížená",J430,0)</f>
        <v>0</v>
      </c>
      <c r="BG430" s="191">
        <f>IF(N430="zákl. přenesená",J430,0)</f>
        <v>0</v>
      </c>
      <c r="BH430" s="191">
        <f>IF(N430="sníž. přenesená",J430,0)</f>
        <v>0</v>
      </c>
      <c r="BI430" s="191">
        <f>IF(N430="nulová",J430,0)</f>
        <v>0</v>
      </c>
      <c r="BJ430" s="18" t="s">
        <v>83</v>
      </c>
      <c r="BK430" s="191">
        <f>ROUND(I430*H430,2)</f>
        <v>0</v>
      </c>
      <c r="BL430" s="18" t="s">
        <v>183</v>
      </c>
      <c r="BM430" s="190" t="s">
        <v>1452</v>
      </c>
    </row>
    <row r="431" spans="1:65" s="13" customFormat="1">
      <c r="B431" s="199"/>
      <c r="C431" s="200"/>
      <c r="D431" s="197" t="s">
        <v>212</v>
      </c>
      <c r="E431" s="200"/>
      <c r="F431" s="202" t="s">
        <v>606</v>
      </c>
      <c r="G431" s="200"/>
      <c r="H431" s="203">
        <v>1.01</v>
      </c>
      <c r="I431" s="204"/>
      <c r="J431" s="200"/>
      <c r="K431" s="200"/>
      <c r="L431" s="205"/>
      <c r="M431" s="206"/>
      <c r="N431" s="207"/>
      <c r="O431" s="207"/>
      <c r="P431" s="207"/>
      <c r="Q431" s="207"/>
      <c r="R431" s="207"/>
      <c r="S431" s="207"/>
      <c r="T431" s="208"/>
      <c r="AT431" s="209" t="s">
        <v>212</v>
      </c>
      <c r="AU431" s="209" t="s">
        <v>85</v>
      </c>
      <c r="AV431" s="13" t="s">
        <v>85</v>
      </c>
      <c r="AW431" s="13" t="s">
        <v>4</v>
      </c>
      <c r="AX431" s="13" t="s">
        <v>83</v>
      </c>
      <c r="AY431" s="209" t="s">
        <v>160</v>
      </c>
    </row>
    <row r="432" spans="1:65" s="2" customFormat="1" ht="16.5" customHeight="1">
      <c r="A432" s="35"/>
      <c r="B432" s="36"/>
      <c r="C432" s="225" t="s">
        <v>935</v>
      </c>
      <c r="D432" s="225" t="s">
        <v>495</v>
      </c>
      <c r="E432" s="226" t="s">
        <v>960</v>
      </c>
      <c r="F432" s="227" t="s">
        <v>961</v>
      </c>
      <c r="G432" s="228" t="s">
        <v>166</v>
      </c>
      <c r="H432" s="229">
        <v>15.15</v>
      </c>
      <c r="I432" s="230"/>
      <c r="J432" s="231">
        <f>ROUND(I432*H432,2)</f>
        <v>0</v>
      </c>
      <c r="K432" s="227" t="s">
        <v>167</v>
      </c>
      <c r="L432" s="232"/>
      <c r="M432" s="233" t="s">
        <v>19</v>
      </c>
      <c r="N432" s="234" t="s">
        <v>46</v>
      </c>
      <c r="O432" s="65"/>
      <c r="P432" s="188">
        <f>O432*H432</f>
        <v>0</v>
      </c>
      <c r="Q432" s="188">
        <v>2E-3</v>
      </c>
      <c r="R432" s="188">
        <f>Q432*H432</f>
        <v>3.0300000000000001E-2</v>
      </c>
      <c r="S432" s="188">
        <v>0</v>
      </c>
      <c r="T432" s="189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190" t="s">
        <v>206</v>
      </c>
      <c r="AT432" s="190" t="s">
        <v>495</v>
      </c>
      <c r="AU432" s="190" t="s">
        <v>85</v>
      </c>
      <c r="AY432" s="18" t="s">
        <v>160</v>
      </c>
      <c r="BE432" s="191">
        <f>IF(N432="základní",J432,0)</f>
        <v>0</v>
      </c>
      <c r="BF432" s="191">
        <f>IF(N432="snížená",J432,0)</f>
        <v>0</v>
      </c>
      <c r="BG432" s="191">
        <f>IF(N432="zákl. přenesená",J432,0)</f>
        <v>0</v>
      </c>
      <c r="BH432" s="191">
        <f>IF(N432="sníž. přenesená",J432,0)</f>
        <v>0</v>
      </c>
      <c r="BI432" s="191">
        <f>IF(N432="nulová",J432,0)</f>
        <v>0</v>
      </c>
      <c r="BJ432" s="18" t="s">
        <v>83</v>
      </c>
      <c r="BK432" s="191">
        <f>ROUND(I432*H432,2)</f>
        <v>0</v>
      </c>
      <c r="BL432" s="18" t="s">
        <v>183</v>
      </c>
      <c r="BM432" s="190" t="s">
        <v>1453</v>
      </c>
    </row>
    <row r="433" spans="1:65" s="13" customFormat="1">
      <c r="B433" s="199"/>
      <c r="C433" s="200"/>
      <c r="D433" s="197" t="s">
        <v>212</v>
      </c>
      <c r="E433" s="200"/>
      <c r="F433" s="202" t="s">
        <v>888</v>
      </c>
      <c r="G433" s="200"/>
      <c r="H433" s="203">
        <v>15.15</v>
      </c>
      <c r="I433" s="204"/>
      <c r="J433" s="200"/>
      <c r="K433" s="200"/>
      <c r="L433" s="205"/>
      <c r="M433" s="206"/>
      <c r="N433" s="207"/>
      <c r="O433" s="207"/>
      <c r="P433" s="207"/>
      <c r="Q433" s="207"/>
      <c r="R433" s="207"/>
      <c r="S433" s="207"/>
      <c r="T433" s="208"/>
      <c r="AT433" s="209" t="s">
        <v>212</v>
      </c>
      <c r="AU433" s="209" t="s">
        <v>85</v>
      </c>
      <c r="AV433" s="13" t="s">
        <v>85</v>
      </c>
      <c r="AW433" s="13" t="s">
        <v>4</v>
      </c>
      <c r="AX433" s="13" t="s">
        <v>83</v>
      </c>
      <c r="AY433" s="209" t="s">
        <v>160</v>
      </c>
    </row>
    <row r="434" spans="1:65" s="2" customFormat="1" ht="16.5" customHeight="1">
      <c r="A434" s="35"/>
      <c r="B434" s="36"/>
      <c r="C434" s="225" t="s">
        <v>939</v>
      </c>
      <c r="D434" s="225" t="s">
        <v>495</v>
      </c>
      <c r="E434" s="226" t="s">
        <v>969</v>
      </c>
      <c r="F434" s="227" t="s">
        <v>970</v>
      </c>
      <c r="G434" s="228" t="s">
        <v>166</v>
      </c>
      <c r="H434" s="229">
        <v>1.01</v>
      </c>
      <c r="I434" s="230"/>
      <c r="J434" s="231">
        <f>ROUND(I434*H434,2)</f>
        <v>0</v>
      </c>
      <c r="K434" s="227" t="s">
        <v>167</v>
      </c>
      <c r="L434" s="232"/>
      <c r="M434" s="233" t="s">
        <v>19</v>
      </c>
      <c r="N434" s="234" t="s">
        <v>46</v>
      </c>
      <c r="O434" s="65"/>
      <c r="P434" s="188">
        <f>O434*H434</f>
        <v>0</v>
      </c>
      <c r="Q434" s="188">
        <v>0.254</v>
      </c>
      <c r="R434" s="188">
        <f>Q434*H434</f>
        <v>0.25653999999999999</v>
      </c>
      <c r="S434" s="188">
        <v>0</v>
      </c>
      <c r="T434" s="189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190" t="s">
        <v>206</v>
      </c>
      <c r="AT434" s="190" t="s">
        <v>495</v>
      </c>
      <c r="AU434" s="190" t="s">
        <v>85</v>
      </c>
      <c r="AY434" s="18" t="s">
        <v>160</v>
      </c>
      <c r="BE434" s="191">
        <f>IF(N434="základní",J434,0)</f>
        <v>0</v>
      </c>
      <c r="BF434" s="191">
        <f>IF(N434="snížená",J434,0)</f>
        <v>0</v>
      </c>
      <c r="BG434" s="191">
        <f>IF(N434="zákl. přenesená",J434,0)</f>
        <v>0</v>
      </c>
      <c r="BH434" s="191">
        <f>IF(N434="sníž. přenesená",J434,0)</f>
        <v>0</v>
      </c>
      <c r="BI434" s="191">
        <f>IF(N434="nulová",J434,0)</f>
        <v>0</v>
      </c>
      <c r="BJ434" s="18" t="s">
        <v>83</v>
      </c>
      <c r="BK434" s="191">
        <f>ROUND(I434*H434,2)</f>
        <v>0</v>
      </c>
      <c r="BL434" s="18" t="s">
        <v>183</v>
      </c>
      <c r="BM434" s="190" t="s">
        <v>1454</v>
      </c>
    </row>
    <row r="435" spans="1:65" s="13" customFormat="1">
      <c r="B435" s="199"/>
      <c r="C435" s="200"/>
      <c r="D435" s="197" t="s">
        <v>212</v>
      </c>
      <c r="E435" s="200"/>
      <c r="F435" s="202" t="s">
        <v>606</v>
      </c>
      <c r="G435" s="200"/>
      <c r="H435" s="203">
        <v>1.01</v>
      </c>
      <c r="I435" s="204"/>
      <c r="J435" s="200"/>
      <c r="K435" s="200"/>
      <c r="L435" s="205"/>
      <c r="M435" s="206"/>
      <c r="N435" s="207"/>
      <c r="O435" s="207"/>
      <c r="P435" s="207"/>
      <c r="Q435" s="207"/>
      <c r="R435" s="207"/>
      <c r="S435" s="207"/>
      <c r="T435" s="208"/>
      <c r="AT435" s="209" t="s">
        <v>212</v>
      </c>
      <c r="AU435" s="209" t="s">
        <v>85</v>
      </c>
      <c r="AV435" s="13" t="s">
        <v>85</v>
      </c>
      <c r="AW435" s="13" t="s">
        <v>4</v>
      </c>
      <c r="AX435" s="13" t="s">
        <v>83</v>
      </c>
      <c r="AY435" s="209" t="s">
        <v>160</v>
      </c>
    </row>
    <row r="436" spans="1:65" s="2" customFormat="1" ht="16.5" customHeight="1">
      <c r="A436" s="35"/>
      <c r="B436" s="36"/>
      <c r="C436" s="225" t="s">
        <v>943</v>
      </c>
      <c r="D436" s="225" t="s">
        <v>495</v>
      </c>
      <c r="E436" s="226" t="s">
        <v>973</v>
      </c>
      <c r="F436" s="227" t="s">
        <v>974</v>
      </c>
      <c r="G436" s="228" t="s">
        <v>166</v>
      </c>
      <c r="H436" s="229">
        <v>6.06</v>
      </c>
      <c r="I436" s="230"/>
      <c r="J436" s="231">
        <f>ROUND(I436*H436,2)</f>
        <v>0</v>
      </c>
      <c r="K436" s="227" t="s">
        <v>167</v>
      </c>
      <c r="L436" s="232"/>
      <c r="M436" s="233" t="s">
        <v>19</v>
      </c>
      <c r="N436" s="234" t="s">
        <v>46</v>
      </c>
      <c r="O436" s="65"/>
      <c r="P436" s="188">
        <f>O436*H436</f>
        <v>0</v>
      </c>
      <c r="Q436" s="188">
        <v>0.50600000000000001</v>
      </c>
      <c r="R436" s="188">
        <f>Q436*H436</f>
        <v>3.06636</v>
      </c>
      <c r="S436" s="188">
        <v>0</v>
      </c>
      <c r="T436" s="189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190" t="s">
        <v>206</v>
      </c>
      <c r="AT436" s="190" t="s">
        <v>495</v>
      </c>
      <c r="AU436" s="190" t="s">
        <v>85</v>
      </c>
      <c r="AY436" s="18" t="s">
        <v>160</v>
      </c>
      <c r="BE436" s="191">
        <f>IF(N436="základní",J436,0)</f>
        <v>0</v>
      </c>
      <c r="BF436" s="191">
        <f>IF(N436="snížená",J436,0)</f>
        <v>0</v>
      </c>
      <c r="BG436" s="191">
        <f>IF(N436="zákl. přenesená",J436,0)</f>
        <v>0</v>
      </c>
      <c r="BH436" s="191">
        <f>IF(N436="sníž. přenesená",J436,0)</f>
        <v>0</v>
      </c>
      <c r="BI436" s="191">
        <f>IF(N436="nulová",J436,0)</f>
        <v>0</v>
      </c>
      <c r="BJ436" s="18" t="s">
        <v>83</v>
      </c>
      <c r="BK436" s="191">
        <f>ROUND(I436*H436,2)</f>
        <v>0</v>
      </c>
      <c r="BL436" s="18" t="s">
        <v>183</v>
      </c>
      <c r="BM436" s="190" t="s">
        <v>1455</v>
      </c>
    </row>
    <row r="437" spans="1:65" s="13" customFormat="1">
      <c r="B437" s="199"/>
      <c r="C437" s="200"/>
      <c r="D437" s="197" t="s">
        <v>212</v>
      </c>
      <c r="E437" s="200"/>
      <c r="F437" s="202" t="s">
        <v>976</v>
      </c>
      <c r="G437" s="200"/>
      <c r="H437" s="203">
        <v>6.06</v>
      </c>
      <c r="I437" s="204"/>
      <c r="J437" s="200"/>
      <c r="K437" s="200"/>
      <c r="L437" s="205"/>
      <c r="M437" s="206"/>
      <c r="N437" s="207"/>
      <c r="O437" s="207"/>
      <c r="P437" s="207"/>
      <c r="Q437" s="207"/>
      <c r="R437" s="207"/>
      <c r="S437" s="207"/>
      <c r="T437" s="208"/>
      <c r="AT437" s="209" t="s">
        <v>212</v>
      </c>
      <c r="AU437" s="209" t="s">
        <v>85</v>
      </c>
      <c r="AV437" s="13" t="s">
        <v>85</v>
      </c>
      <c r="AW437" s="13" t="s">
        <v>4</v>
      </c>
      <c r="AX437" s="13" t="s">
        <v>83</v>
      </c>
      <c r="AY437" s="209" t="s">
        <v>160</v>
      </c>
    </row>
    <row r="438" spans="1:65" s="2" customFormat="1" ht="16.5" customHeight="1">
      <c r="A438" s="35"/>
      <c r="B438" s="36"/>
      <c r="C438" s="179" t="s">
        <v>947</v>
      </c>
      <c r="D438" s="179" t="s">
        <v>163</v>
      </c>
      <c r="E438" s="180" t="s">
        <v>1021</v>
      </c>
      <c r="F438" s="181" t="s">
        <v>1022</v>
      </c>
      <c r="G438" s="182" t="s">
        <v>166</v>
      </c>
      <c r="H438" s="183">
        <v>11</v>
      </c>
      <c r="I438" s="184"/>
      <c r="J438" s="185">
        <f>ROUND(I438*H438,2)</f>
        <v>0</v>
      </c>
      <c r="K438" s="181" t="s">
        <v>167</v>
      </c>
      <c r="L438" s="40"/>
      <c r="M438" s="186" t="s">
        <v>19</v>
      </c>
      <c r="N438" s="187" t="s">
        <v>46</v>
      </c>
      <c r="O438" s="65"/>
      <c r="P438" s="188">
        <f>O438*H438</f>
        <v>0</v>
      </c>
      <c r="Q438" s="188">
        <v>0.12526000000000001</v>
      </c>
      <c r="R438" s="188">
        <f>Q438*H438</f>
        <v>1.3778600000000001</v>
      </c>
      <c r="S438" s="188">
        <v>0</v>
      </c>
      <c r="T438" s="189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190" t="s">
        <v>183</v>
      </c>
      <c r="AT438" s="190" t="s">
        <v>163</v>
      </c>
      <c r="AU438" s="190" t="s">
        <v>85</v>
      </c>
      <c r="AY438" s="18" t="s">
        <v>160</v>
      </c>
      <c r="BE438" s="191">
        <f>IF(N438="základní",J438,0)</f>
        <v>0</v>
      </c>
      <c r="BF438" s="191">
        <f>IF(N438="snížená",J438,0)</f>
        <v>0</v>
      </c>
      <c r="BG438" s="191">
        <f>IF(N438="zákl. přenesená",J438,0)</f>
        <v>0</v>
      </c>
      <c r="BH438" s="191">
        <f>IF(N438="sníž. přenesená",J438,0)</f>
        <v>0</v>
      </c>
      <c r="BI438" s="191">
        <f>IF(N438="nulová",J438,0)</f>
        <v>0</v>
      </c>
      <c r="BJ438" s="18" t="s">
        <v>83</v>
      </c>
      <c r="BK438" s="191">
        <f>ROUND(I438*H438,2)</f>
        <v>0</v>
      </c>
      <c r="BL438" s="18" t="s">
        <v>183</v>
      </c>
      <c r="BM438" s="190" t="s">
        <v>1456</v>
      </c>
    </row>
    <row r="439" spans="1:65" s="2" customFormat="1">
      <c r="A439" s="35"/>
      <c r="B439" s="36"/>
      <c r="C439" s="37"/>
      <c r="D439" s="192" t="s">
        <v>170</v>
      </c>
      <c r="E439" s="37"/>
      <c r="F439" s="193" t="s">
        <v>1024</v>
      </c>
      <c r="G439" s="37"/>
      <c r="H439" s="37"/>
      <c r="I439" s="194"/>
      <c r="J439" s="37"/>
      <c r="K439" s="37"/>
      <c r="L439" s="40"/>
      <c r="M439" s="195"/>
      <c r="N439" s="196"/>
      <c r="O439" s="65"/>
      <c r="P439" s="65"/>
      <c r="Q439" s="65"/>
      <c r="R439" s="65"/>
      <c r="S439" s="65"/>
      <c r="T439" s="66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T439" s="18" t="s">
        <v>170</v>
      </c>
      <c r="AU439" s="18" t="s">
        <v>85</v>
      </c>
    </row>
    <row r="440" spans="1:65" s="2" customFormat="1" ht="16.5" customHeight="1">
      <c r="A440" s="35"/>
      <c r="B440" s="36"/>
      <c r="C440" s="225" t="s">
        <v>951</v>
      </c>
      <c r="D440" s="225" t="s">
        <v>495</v>
      </c>
      <c r="E440" s="226" t="s">
        <v>1026</v>
      </c>
      <c r="F440" s="227" t="s">
        <v>1027</v>
      </c>
      <c r="G440" s="228" t="s">
        <v>166</v>
      </c>
      <c r="H440" s="229">
        <v>11.11</v>
      </c>
      <c r="I440" s="230"/>
      <c r="J440" s="231">
        <f>ROUND(I440*H440,2)</f>
        <v>0</v>
      </c>
      <c r="K440" s="227" t="s">
        <v>167</v>
      </c>
      <c r="L440" s="232"/>
      <c r="M440" s="233" t="s">
        <v>19</v>
      </c>
      <c r="N440" s="234" t="s">
        <v>46</v>
      </c>
      <c r="O440" s="65"/>
      <c r="P440" s="188">
        <f>O440*H440</f>
        <v>0</v>
      </c>
      <c r="Q440" s="188">
        <v>0.1</v>
      </c>
      <c r="R440" s="188">
        <f>Q440*H440</f>
        <v>1.111</v>
      </c>
      <c r="S440" s="188">
        <v>0</v>
      </c>
      <c r="T440" s="189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190" t="s">
        <v>206</v>
      </c>
      <c r="AT440" s="190" t="s">
        <v>495</v>
      </c>
      <c r="AU440" s="190" t="s">
        <v>85</v>
      </c>
      <c r="AY440" s="18" t="s">
        <v>160</v>
      </c>
      <c r="BE440" s="191">
        <f>IF(N440="základní",J440,0)</f>
        <v>0</v>
      </c>
      <c r="BF440" s="191">
        <f>IF(N440="snížená",J440,0)</f>
        <v>0</v>
      </c>
      <c r="BG440" s="191">
        <f>IF(N440="zákl. přenesená",J440,0)</f>
        <v>0</v>
      </c>
      <c r="BH440" s="191">
        <f>IF(N440="sníž. přenesená",J440,0)</f>
        <v>0</v>
      </c>
      <c r="BI440" s="191">
        <f>IF(N440="nulová",J440,0)</f>
        <v>0</v>
      </c>
      <c r="BJ440" s="18" t="s">
        <v>83</v>
      </c>
      <c r="BK440" s="191">
        <f>ROUND(I440*H440,2)</f>
        <v>0</v>
      </c>
      <c r="BL440" s="18" t="s">
        <v>183</v>
      </c>
      <c r="BM440" s="190" t="s">
        <v>1457</v>
      </c>
    </row>
    <row r="441" spans="1:65" s="13" customFormat="1">
      <c r="B441" s="199"/>
      <c r="C441" s="200"/>
      <c r="D441" s="197" t="s">
        <v>212</v>
      </c>
      <c r="E441" s="200"/>
      <c r="F441" s="202" t="s">
        <v>1066</v>
      </c>
      <c r="G441" s="200"/>
      <c r="H441" s="203">
        <v>11.11</v>
      </c>
      <c r="I441" s="204"/>
      <c r="J441" s="200"/>
      <c r="K441" s="200"/>
      <c r="L441" s="205"/>
      <c r="M441" s="206"/>
      <c r="N441" s="207"/>
      <c r="O441" s="207"/>
      <c r="P441" s="207"/>
      <c r="Q441" s="207"/>
      <c r="R441" s="207"/>
      <c r="S441" s="207"/>
      <c r="T441" s="208"/>
      <c r="AT441" s="209" t="s">
        <v>212</v>
      </c>
      <c r="AU441" s="209" t="s">
        <v>85</v>
      </c>
      <c r="AV441" s="13" t="s">
        <v>85</v>
      </c>
      <c r="AW441" s="13" t="s">
        <v>4</v>
      </c>
      <c r="AX441" s="13" t="s">
        <v>83</v>
      </c>
      <c r="AY441" s="209" t="s">
        <v>160</v>
      </c>
    </row>
    <row r="442" spans="1:65" s="2" customFormat="1" ht="16.5" customHeight="1">
      <c r="A442" s="35"/>
      <c r="B442" s="36"/>
      <c r="C442" s="179" t="s">
        <v>955</v>
      </c>
      <c r="D442" s="179" t="s">
        <v>163</v>
      </c>
      <c r="E442" s="180" t="s">
        <v>1031</v>
      </c>
      <c r="F442" s="181" t="s">
        <v>1032</v>
      </c>
      <c r="G442" s="182" t="s">
        <v>166</v>
      </c>
      <c r="H442" s="183">
        <v>11</v>
      </c>
      <c r="I442" s="184"/>
      <c r="J442" s="185">
        <f>ROUND(I442*H442,2)</f>
        <v>0</v>
      </c>
      <c r="K442" s="181" t="s">
        <v>167</v>
      </c>
      <c r="L442" s="40"/>
      <c r="M442" s="186" t="s">
        <v>19</v>
      </c>
      <c r="N442" s="187" t="s">
        <v>46</v>
      </c>
      <c r="O442" s="65"/>
      <c r="P442" s="188">
        <f>O442*H442</f>
        <v>0</v>
      </c>
      <c r="Q442" s="188">
        <v>3.0759999999999999E-2</v>
      </c>
      <c r="R442" s="188">
        <f>Q442*H442</f>
        <v>0.33835999999999999</v>
      </c>
      <c r="S442" s="188">
        <v>0</v>
      </c>
      <c r="T442" s="189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190" t="s">
        <v>183</v>
      </c>
      <c r="AT442" s="190" t="s">
        <v>163</v>
      </c>
      <c r="AU442" s="190" t="s">
        <v>85</v>
      </c>
      <c r="AY442" s="18" t="s">
        <v>160</v>
      </c>
      <c r="BE442" s="191">
        <f>IF(N442="základní",J442,0)</f>
        <v>0</v>
      </c>
      <c r="BF442" s="191">
        <f>IF(N442="snížená",J442,0)</f>
        <v>0</v>
      </c>
      <c r="BG442" s="191">
        <f>IF(N442="zákl. přenesená",J442,0)</f>
        <v>0</v>
      </c>
      <c r="BH442" s="191">
        <f>IF(N442="sníž. přenesená",J442,0)</f>
        <v>0</v>
      </c>
      <c r="BI442" s="191">
        <f>IF(N442="nulová",J442,0)</f>
        <v>0</v>
      </c>
      <c r="BJ442" s="18" t="s">
        <v>83</v>
      </c>
      <c r="BK442" s="191">
        <f>ROUND(I442*H442,2)</f>
        <v>0</v>
      </c>
      <c r="BL442" s="18" t="s">
        <v>183</v>
      </c>
      <c r="BM442" s="190" t="s">
        <v>1458</v>
      </c>
    </row>
    <row r="443" spans="1:65" s="2" customFormat="1">
      <c r="A443" s="35"/>
      <c r="B443" s="36"/>
      <c r="C443" s="37"/>
      <c r="D443" s="192" t="s">
        <v>170</v>
      </c>
      <c r="E443" s="37"/>
      <c r="F443" s="193" t="s">
        <v>1034</v>
      </c>
      <c r="G443" s="37"/>
      <c r="H443" s="37"/>
      <c r="I443" s="194"/>
      <c r="J443" s="37"/>
      <c r="K443" s="37"/>
      <c r="L443" s="40"/>
      <c r="M443" s="195"/>
      <c r="N443" s="196"/>
      <c r="O443" s="65"/>
      <c r="P443" s="65"/>
      <c r="Q443" s="65"/>
      <c r="R443" s="65"/>
      <c r="S443" s="65"/>
      <c r="T443" s="66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T443" s="18" t="s">
        <v>170</v>
      </c>
      <c r="AU443" s="18" t="s">
        <v>85</v>
      </c>
    </row>
    <row r="444" spans="1:65" s="2" customFormat="1" ht="16.5" customHeight="1">
      <c r="A444" s="35"/>
      <c r="B444" s="36"/>
      <c r="C444" s="225" t="s">
        <v>959</v>
      </c>
      <c r="D444" s="225" t="s">
        <v>495</v>
      </c>
      <c r="E444" s="226" t="s">
        <v>1036</v>
      </c>
      <c r="F444" s="227" t="s">
        <v>1037</v>
      </c>
      <c r="G444" s="228" t="s">
        <v>166</v>
      </c>
      <c r="H444" s="229">
        <v>11.11</v>
      </c>
      <c r="I444" s="230"/>
      <c r="J444" s="231">
        <f>ROUND(I444*H444,2)</f>
        <v>0</v>
      </c>
      <c r="K444" s="227" t="s">
        <v>19</v>
      </c>
      <c r="L444" s="232"/>
      <c r="M444" s="233" t="s">
        <v>19</v>
      </c>
      <c r="N444" s="234" t="s">
        <v>46</v>
      </c>
      <c r="O444" s="65"/>
      <c r="P444" s="188">
        <f>O444*H444</f>
        <v>0</v>
      </c>
      <c r="Q444" s="188">
        <v>7.0000000000000007E-2</v>
      </c>
      <c r="R444" s="188">
        <f>Q444*H444</f>
        <v>0.77770000000000006</v>
      </c>
      <c r="S444" s="188">
        <v>0</v>
      </c>
      <c r="T444" s="189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190" t="s">
        <v>206</v>
      </c>
      <c r="AT444" s="190" t="s">
        <v>495</v>
      </c>
      <c r="AU444" s="190" t="s">
        <v>85</v>
      </c>
      <c r="AY444" s="18" t="s">
        <v>160</v>
      </c>
      <c r="BE444" s="191">
        <f>IF(N444="základní",J444,0)</f>
        <v>0</v>
      </c>
      <c r="BF444" s="191">
        <f>IF(N444="snížená",J444,0)</f>
        <v>0</v>
      </c>
      <c r="BG444" s="191">
        <f>IF(N444="zákl. přenesená",J444,0)</f>
        <v>0</v>
      </c>
      <c r="BH444" s="191">
        <f>IF(N444="sníž. přenesená",J444,0)</f>
        <v>0</v>
      </c>
      <c r="BI444" s="191">
        <f>IF(N444="nulová",J444,0)</f>
        <v>0</v>
      </c>
      <c r="BJ444" s="18" t="s">
        <v>83</v>
      </c>
      <c r="BK444" s="191">
        <f>ROUND(I444*H444,2)</f>
        <v>0</v>
      </c>
      <c r="BL444" s="18" t="s">
        <v>183</v>
      </c>
      <c r="BM444" s="190" t="s">
        <v>1459</v>
      </c>
    </row>
    <row r="445" spans="1:65" s="13" customFormat="1">
      <c r="B445" s="199"/>
      <c r="C445" s="200"/>
      <c r="D445" s="197" t="s">
        <v>212</v>
      </c>
      <c r="E445" s="200"/>
      <c r="F445" s="202" t="s">
        <v>1066</v>
      </c>
      <c r="G445" s="200"/>
      <c r="H445" s="203">
        <v>11.11</v>
      </c>
      <c r="I445" s="204"/>
      <c r="J445" s="200"/>
      <c r="K445" s="200"/>
      <c r="L445" s="205"/>
      <c r="M445" s="206"/>
      <c r="N445" s="207"/>
      <c r="O445" s="207"/>
      <c r="P445" s="207"/>
      <c r="Q445" s="207"/>
      <c r="R445" s="207"/>
      <c r="S445" s="207"/>
      <c r="T445" s="208"/>
      <c r="AT445" s="209" t="s">
        <v>212</v>
      </c>
      <c r="AU445" s="209" t="s">
        <v>85</v>
      </c>
      <c r="AV445" s="13" t="s">
        <v>85</v>
      </c>
      <c r="AW445" s="13" t="s">
        <v>4</v>
      </c>
      <c r="AX445" s="13" t="s">
        <v>83</v>
      </c>
      <c r="AY445" s="209" t="s">
        <v>160</v>
      </c>
    </row>
    <row r="446" spans="1:65" s="2" customFormat="1" ht="16.5" customHeight="1">
      <c r="A446" s="35"/>
      <c r="B446" s="36"/>
      <c r="C446" s="179" t="s">
        <v>964</v>
      </c>
      <c r="D446" s="179" t="s">
        <v>163</v>
      </c>
      <c r="E446" s="180" t="s">
        <v>1040</v>
      </c>
      <c r="F446" s="181" t="s">
        <v>1041</v>
      </c>
      <c r="G446" s="182" t="s">
        <v>166</v>
      </c>
      <c r="H446" s="183">
        <v>11</v>
      </c>
      <c r="I446" s="184"/>
      <c r="J446" s="185">
        <f>ROUND(I446*H446,2)</f>
        <v>0</v>
      </c>
      <c r="K446" s="181" t="s">
        <v>167</v>
      </c>
      <c r="L446" s="40"/>
      <c r="M446" s="186" t="s">
        <v>19</v>
      </c>
      <c r="N446" s="187" t="s">
        <v>46</v>
      </c>
      <c r="O446" s="65"/>
      <c r="P446" s="188">
        <f>O446*H446</f>
        <v>0</v>
      </c>
      <c r="Q446" s="188">
        <v>3.0759999999999999E-2</v>
      </c>
      <c r="R446" s="188">
        <f>Q446*H446</f>
        <v>0.33835999999999999</v>
      </c>
      <c r="S446" s="188">
        <v>0</v>
      </c>
      <c r="T446" s="189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190" t="s">
        <v>183</v>
      </c>
      <c r="AT446" s="190" t="s">
        <v>163</v>
      </c>
      <c r="AU446" s="190" t="s">
        <v>85</v>
      </c>
      <c r="AY446" s="18" t="s">
        <v>160</v>
      </c>
      <c r="BE446" s="191">
        <f>IF(N446="základní",J446,0)</f>
        <v>0</v>
      </c>
      <c r="BF446" s="191">
        <f>IF(N446="snížená",J446,0)</f>
        <v>0</v>
      </c>
      <c r="BG446" s="191">
        <f>IF(N446="zákl. přenesená",J446,0)</f>
        <v>0</v>
      </c>
      <c r="BH446" s="191">
        <f>IF(N446="sníž. přenesená",J446,0)</f>
        <v>0</v>
      </c>
      <c r="BI446" s="191">
        <f>IF(N446="nulová",J446,0)</f>
        <v>0</v>
      </c>
      <c r="BJ446" s="18" t="s">
        <v>83</v>
      </c>
      <c r="BK446" s="191">
        <f>ROUND(I446*H446,2)</f>
        <v>0</v>
      </c>
      <c r="BL446" s="18" t="s">
        <v>183</v>
      </c>
      <c r="BM446" s="190" t="s">
        <v>1460</v>
      </c>
    </row>
    <row r="447" spans="1:65" s="2" customFormat="1">
      <c r="A447" s="35"/>
      <c r="B447" s="36"/>
      <c r="C447" s="37"/>
      <c r="D447" s="192" t="s">
        <v>170</v>
      </c>
      <c r="E447" s="37"/>
      <c r="F447" s="193" t="s">
        <v>1043</v>
      </c>
      <c r="G447" s="37"/>
      <c r="H447" s="37"/>
      <c r="I447" s="194"/>
      <c r="J447" s="37"/>
      <c r="K447" s="37"/>
      <c r="L447" s="40"/>
      <c r="M447" s="195"/>
      <c r="N447" s="196"/>
      <c r="O447" s="65"/>
      <c r="P447" s="65"/>
      <c r="Q447" s="65"/>
      <c r="R447" s="65"/>
      <c r="S447" s="65"/>
      <c r="T447" s="66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T447" s="18" t="s">
        <v>170</v>
      </c>
      <c r="AU447" s="18" t="s">
        <v>85</v>
      </c>
    </row>
    <row r="448" spans="1:65" s="2" customFormat="1" ht="16.5" customHeight="1">
      <c r="A448" s="35"/>
      <c r="B448" s="36"/>
      <c r="C448" s="225" t="s">
        <v>968</v>
      </c>
      <c r="D448" s="225" t="s">
        <v>495</v>
      </c>
      <c r="E448" s="226" t="s">
        <v>1045</v>
      </c>
      <c r="F448" s="227" t="s">
        <v>1046</v>
      </c>
      <c r="G448" s="228" t="s">
        <v>166</v>
      </c>
      <c r="H448" s="229">
        <v>11.11</v>
      </c>
      <c r="I448" s="230"/>
      <c r="J448" s="231">
        <f>ROUND(I448*H448,2)</f>
        <v>0</v>
      </c>
      <c r="K448" s="227" t="s">
        <v>167</v>
      </c>
      <c r="L448" s="232"/>
      <c r="M448" s="233" t="s">
        <v>19</v>
      </c>
      <c r="N448" s="234" t="s">
        <v>46</v>
      </c>
      <c r="O448" s="65"/>
      <c r="P448" s="188">
        <f>O448*H448</f>
        <v>0</v>
      </c>
      <c r="Q448" s="188">
        <v>0.155</v>
      </c>
      <c r="R448" s="188">
        <f>Q448*H448</f>
        <v>1.7220499999999999</v>
      </c>
      <c r="S448" s="188">
        <v>0</v>
      </c>
      <c r="T448" s="189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190" t="s">
        <v>206</v>
      </c>
      <c r="AT448" s="190" t="s">
        <v>495</v>
      </c>
      <c r="AU448" s="190" t="s">
        <v>85</v>
      </c>
      <c r="AY448" s="18" t="s">
        <v>160</v>
      </c>
      <c r="BE448" s="191">
        <f>IF(N448="základní",J448,0)</f>
        <v>0</v>
      </c>
      <c r="BF448" s="191">
        <f>IF(N448="snížená",J448,0)</f>
        <v>0</v>
      </c>
      <c r="BG448" s="191">
        <f>IF(N448="zákl. přenesená",J448,0)</f>
        <v>0</v>
      </c>
      <c r="BH448" s="191">
        <f>IF(N448="sníž. přenesená",J448,0)</f>
        <v>0</v>
      </c>
      <c r="BI448" s="191">
        <f>IF(N448="nulová",J448,0)</f>
        <v>0</v>
      </c>
      <c r="BJ448" s="18" t="s">
        <v>83</v>
      </c>
      <c r="BK448" s="191">
        <f>ROUND(I448*H448,2)</f>
        <v>0</v>
      </c>
      <c r="BL448" s="18" t="s">
        <v>183</v>
      </c>
      <c r="BM448" s="190" t="s">
        <v>1461</v>
      </c>
    </row>
    <row r="449" spans="1:65" s="13" customFormat="1">
      <c r="B449" s="199"/>
      <c r="C449" s="200"/>
      <c r="D449" s="197" t="s">
        <v>212</v>
      </c>
      <c r="E449" s="200"/>
      <c r="F449" s="202" t="s">
        <v>1066</v>
      </c>
      <c r="G449" s="200"/>
      <c r="H449" s="203">
        <v>11.11</v>
      </c>
      <c r="I449" s="204"/>
      <c r="J449" s="200"/>
      <c r="K449" s="200"/>
      <c r="L449" s="205"/>
      <c r="M449" s="206"/>
      <c r="N449" s="207"/>
      <c r="O449" s="207"/>
      <c r="P449" s="207"/>
      <c r="Q449" s="207"/>
      <c r="R449" s="207"/>
      <c r="S449" s="207"/>
      <c r="T449" s="208"/>
      <c r="AT449" s="209" t="s">
        <v>212</v>
      </c>
      <c r="AU449" s="209" t="s">
        <v>85</v>
      </c>
      <c r="AV449" s="13" t="s">
        <v>85</v>
      </c>
      <c r="AW449" s="13" t="s">
        <v>4</v>
      </c>
      <c r="AX449" s="13" t="s">
        <v>83</v>
      </c>
      <c r="AY449" s="209" t="s">
        <v>160</v>
      </c>
    </row>
    <row r="450" spans="1:65" s="2" customFormat="1" ht="16.5" customHeight="1">
      <c r="A450" s="35"/>
      <c r="B450" s="36"/>
      <c r="C450" s="179" t="s">
        <v>972</v>
      </c>
      <c r="D450" s="179" t="s">
        <v>163</v>
      </c>
      <c r="E450" s="180" t="s">
        <v>1049</v>
      </c>
      <c r="F450" s="181" t="s">
        <v>1050</v>
      </c>
      <c r="G450" s="182" t="s">
        <v>166</v>
      </c>
      <c r="H450" s="183">
        <v>11</v>
      </c>
      <c r="I450" s="184"/>
      <c r="J450" s="185">
        <f>ROUND(I450*H450,2)</f>
        <v>0</v>
      </c>
      <c r="K450" s="181" t="s">
        <v>167</v>
      </c>
      <c r="L450" s="40"/>
      <c r="M450" s="186" t="s">
        <v>19</v>
      </c>
      <c r="N450" s="187" t="s">
        <v>46</v>
      </c>
      <c r="O450" s="65"/>
      <c r="P450" s="188">
        <f>O450*H450</f>
        <v>0</v>
      </c>
      <c r="Q450" s="188">
        <v>3.0759999999999999E-2</v>
      </c>
      <c r="R450" s="188">
        <f>Q450*H450</f>
        <v>0.33835999999999999</v>
      </c>
      <c r="S450" s="188">
        <v>0</v>
      </c>
      <c r="T450" s="189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190" t="s">
        <v>183</v>
      </c>
      <c r="AT450" s="190" t="s">
        <v>163</v>
      </c>
      <c r="AU450" s="190" t="s">
        <v>85</v>
      </c>
      <c r="AY450" s="18" t="s">
        <v>160</v>
      </c>
      <c r="BE450" s="191">
        <f>IF(N450="základní",J450,0)</f>
        <v>0</v>
      </c>
      <c r="BF450" s="191">
        <f>IF(N450="snížená",J450,0)</f>
        <v>0</v>
      </c>
      <c r="BG450" s="191">
        <f>IF(N450="zákl. přenesená",J450,0)</f>
        <v>0</v>
      </c>
      <c r="BH450" s="191">
        <f>IF(N450="sníž. přenesená",J450,0)</f>
        <v>0</v>
      </c>
      <c r="BI450" s="191">
        <f>IF(N450="nulová",J450,0)</f>
        <v>0</v>
      </c>
      <c r="BJ450" s="18" t="s">
        <v>83</v>
      </c>
      <c r="BK450" s="191">
        <f>ROUND(I450*H450,2)</f>
        <v>0</v>
      </c>
      <c r="BL450" s="18" t="s">
        <v>183</v>
      </c>
      <c r="BM450" s="190" t="s">
        <v>1462</v>
      </c>
    </row>
    <row r="451" spans="1:65" s="2" customFormat="1">
      <c r="A451" s="35"/>
      <c r="B451" s="36"/>
      <c r="C451" s="37"/>
      <c r="D451" s="192" t="s">
        <v>170</v>
      </c>
      <c r="E451" s="37"/>
      <c r="F451" s="193" t="s">
        <v>1052</v>
      </c>
      <c r="G451" s="37"/>
      <c r="H451" s="37"/>
      <c r="I451" s="194"/>
      <c r="J451" s="37"/>
      <c r="K451" s="37"/>
      <c r="L451" s="40"/>
      <c r="M451" s="195"/>
      <c r="N451" s="196"/>
      <c r="O451" s="65"/>
      <c r="P451" s="65"/>
      <c r="Q451" s="65"/>
      <c r="R451" s="65"/>
      <c r="S451" s="65"/>
      <c r="T451" s="66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T451" s="18" t="s">
        <v>170</v>
      </c>
      <c r="AU451" s="18" t="s">
        <v>85</v>
      </c>
    </row>
    <row r="452" spans="1:65" s="2" customFormat="1" ht="21.75" customHeight="1">
      <c r="A452" s="35"/>
      <c r="B452" s="36"/>
      <c r="C452" s="225" t="s">
        <v>977</v>
      </c>
      <c r="D452" s="225" t="s">
        <v>495</v>
      </c>
      <c r="E452" s="226" t="s">
        <v>1054</v>
      </c>
      <c r="F452" s="227" t="s">
        <v>1055</v>
      </c>
      <c r="G452" s="228" t="s">
        <v>166</v>
      </c>
      <c r="H452" s="229">
        <v>11.11</v>
      </c>
      <c r="I452" s="230"/>
      <c r="J452" s="231">
        <f>ROUND(I452*H452,2)</f>
        <v>0</v>
      </c>
      <c r="K452" s="227" t="s">
        <v>167</v>
      </c>
      <c r="L452" s="232"/>
      <c r="M452" s="233" t="s">
        <v>19</v>
      </c>
      <c r="N452" s="234" t="s">
        <v>46</v>
      </c>
      <c r="O452" s="65"/>
      <c r="P452" s="188">
        <f>O452*H452</f>
        <v>0</v>
      </c>
      <c r="Q452" s="188">
        <v>0.35</v>
      </c>
      <c r="R452" s="188">
        <f>Q452*H452</f>
        <v>3.8884999999999996</v>
      </c>
      <c r="S452" s="188">
        <v>0</v>
      </c>
      <c r="T452" s="189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190" t="s">
        <v>206</v>
      </c>
      <c r="AT452" s="190" t="s">
        <v>495</v>
      </c>
      <c r="AU452" s="190" t="s">
        <v>85</v>
      </c>
      <c r="AY452" s="18" t="s">
        <v>160</v>
      </c>
      <c r="BE452" s="191">
        <f>IF(N452="základní",J452,0)</f>
        <v>0</v>
      </c>
      <c r="BF452" s="191">
        <f>IF(N452="snížená",J452,0)</f>
        <v>0</v>
      </c>
      <c r="BG452" s="191">
        <f>IF(N452="zákl. přenesená",J452,0)</f>
        <v>0</v>
      </c>
      <c r="BH452" s="191">
        <f>IF(N452="sníž. přenesená",J452,0)</f>
        <v>0</v>
      </c>
      <c r="BI452" s="191">
        <f>IF(N452="nulová",J452,0)</f>
        <v>0</v>
      </c>
      <c r="BJ452" s="18" t="s">
        <v>83</v>
      </c>
      <c r="BK452" s="191">
        <f>ROUND(I452*H452,2)</f>
        <v>0</v>
      </c>
      <c r="BL452" s="18" t="s">
        <v>183</v>
      </c>
      <c r="BM452" s="190" t="s">
        <v>1463</v>
      </c>
    </row>
    <row r="453" spans="1:65" s="13" customFormat="1">
      <c r="B453" s="199"/>
      <c r="C453" s="200"/>
      <c r="D453" s="197" t="s">
        <v>212</v>
      </c>
      <c r="E453" s="200"/>
      <c r="F453" s="202" t="s">
        <v>1066</v>
      </c>
      <c r="G453" s="200"/>
      <c r="H453" s="203">
        <v>11.11</v>
      </c>
      <c r="I453" s="204"/>
      <c r="J453" s="200"/>
      <c r="K453" s="200"/>
      <c r="L453" s="205"/>
      <c r="M453" s="206"/>
      <c r="N453" s="207"/>
      <c r="O453" s="207"/>
      <c r="P453" s="207"/>
      <c r="Q453" s="207"/>
      <c r="R453" s="207"/>
      <c r="S453" s="207"/>
      <c r="T453" s="208"/>
      <c r="AT453" s="209" t="s">
        <v>212</v>
      </c>
      <c r="AU453" s="209" t="s">
        <v>85</v>
      </c>
      <c r="AV453" s="13" t="s">
        <v>85</v>
      </c>
      <c r="AW453" s="13" t="s">
        <v>4</v>
      </c>
      <c r="AX453" s="13" t="s">
        <v>83</v>
      </c>
      <c r="AY453" s="209" t="s">
        <v>160</v>
      </c>
    </row>
    <row r="454" spans="1:65" s="2" customFormat="1" ht="24.2" customHeight="1">
      <c r="A454" s="35"/>
      <c r="B454" s="36"/>
      <c r="C454" s="179" t="s">
        <v>981</v>
      </c>
      <c r="D454" s="179" t="s">
        <v>163</v>
      </c>
      <c r="E454" s="180" t="s">
        <v>1058</v>
      </c>
      <c r="F454" s="181" t="s">
        <v>1059</v>
      </c>
      <c r="G454" s="182" t="s">
        <v>166</v>
      </c>
      <c r="H454" s="183">
        <v>8</v>
      </c>
      <c r="I454" s="184"/>
      <c r="J454" s="185">
        <f>ROUND(I454*H454,2)</f>
        <v>0</v>
      </c>
      <c r="K454" s="181" t="s">
        <v>167</v>
      </c>
      <c r="L454" s="40"/>
      <c r="M454" s="186" t="s">
        <v>19</v>
      </c>
      <c r="N454" s="187" t="s">
        <v>46</v>
      </c>
      <c r="O454" s="65"/>
      <c r="P454" s="188">
        <f>O454*H454</f>
        <v>0</v>
      </c>
      <c r="Q454" s="188">
        <v>0.09</v>
      </c>
      <c r="R454" s="188">
        <f>Q454*H454</f>
        <v>0.72</v>
      </c>
      <c r="S454" s="188">
        <v>0</v>
      </c>
      <c r="T454" s="189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190" t="s">
        <v>183</v>
      </c>
      <c r="AT454" s="190" t="s">
        <v>163</v>
      </c>
      <c r="AU454" s="190" t="s">
        <v>85</v>
      </c>
      <c r="AY454" s="18" t="s">
        <v>160</v>
      </c>
      <c r="BE454" s="191">
        <f>IF(N454="základní",J454,0)</f>
        <v>0</v>
      </c>
      <c r="BF454" s="191">
        <f>IF(N454="snížená",J454,0)</f>
        <v>0</v>
      </c>
      <c r="BG454" s="191">
        <f>IF(N454="zákl. přenesená",J454,0)</f>
        <v>0</v>
      </c>
      <c r="BH454" s="191">
        <f>IF(N454="sníž. přenesená",J454,0)</f>
        <v>0</v>
      </c>
      <c r="BI454" s="191">
        <f>IF(N454="nulová",J454,0)</f>
        <v>0</v>
      </c>
      <c r="BJ454" s="18" t="s">
        <v>83</v>
      </c>
      <c r="BK454" s="191">
        <f>ROUND(I454*H454,2)</f>
        <v>0</v>
      </c>
      <c r="BL454" s="18" t="s">
        <v>183</v>
      </c>
      <c r="BM454" s="190" t="s">
        <v>1464</v>
      </c>
    </row>
    <row r="455" spans="1:65" s="2" customFormat="1">
      <c r="A455" s="35"/>
      <c r="B455" s="36"/>
      <c r="C455" s="37"/>
      <c r="D455" s="192" t="s">
        <v>170</v>
      </c>
      <c r="E455" s="37"/>
      <c r="F455" s="193" t="s">
        <v>1061</v>
      </c>
      <c r="G455" s="37"/>
      <c r="H455" s="37"/>
      <c r="I455" s="194"/>
      <c r="J455" s="37"/>
      <c r="K455" s="37"/>
      <c r="L455" s="40"/>
      <c r="M455" s="195"/>
      <c r="N455" s="196"/>
      <c r="O455" s="65"/>
      <c r="P455" s="65"/>
      <c r="Q455" s="65"/>
      <c r="R455" s="65"/>
      <c r="S455" s="65"/>
      <c r="T455" s="66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T455" s="18" t="s">
        <v>170</v>
      </c>
      <c r="AU455" s="18" t="s">
        <v>85</v>
      </c>
    </row>
    <row r="456" spans="1:65" s="2" customFormat="1" ht="16.5" customHeight="1">
      <c r="A456" s="35"/>
      <c r="B456" s="36"/>
      <c r="C456" s="225" t="s">
        <v>986</v>
      </c>
      <c r="D456" s="225" t="s">
        <v>495</v>
      </c>
      <c r="E456" s="226" t="s">
        <v>1063</v>
      </c>
      <c r="F456" s="227" t="s">
        <v>1064</v>
      </c>
      <c r="G456" s="228" t="s">
        <v>166</v>
      </c>
      <c r="H456" s="229">
        <v>8.08</v>
      </c>
      <c r="I456" s="230"/>
      <c r="J456" s="231">
        <f>ROUND(I456*H456,2)</f>
        <v>0</v>
      </c>
      <c r="K456" s="227" t="s">
        <v>167</v>
      </c>
      <c r="L456" s="232"/>
      <c r="M456" s="233" t="s">
        <v>19</v>
      </c>
      <c r="N456" s="234" t="s">
        <v>46</v>
      </c>
      <c r="O456" s="65"/>
      <c r="P456" s="188">
        <f>O456*H456</f>
        <v>0</v>
      </c>
      <c r="Q456" s="188">
        <v>0.16200000000000001</v>
      </c>
      <c r="R456" s="188">
        <f>Q456*H456</f>
        <v>1.3089600000000001</v>
      </c>
      <c r="S456" s="188">
        <v>0</v>
      </c>
      <c r="T456" s="189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190" t="s">
        <v>206</v>
      </c>
      <c r="AT456" s="190" t="s">
        <v>495</v>
      </c>
      <c r="AU456" s="190" t="s">
        <v>85</v>
      </c>
      <c r="AY456" s="18" t="s">
        <v>160</v>
      </c>
      <c r="BE456" s="191">
        <f>IF(N456="základní",J456,0)</f>
        <v>0</v>
      </c>
      <c r="BF456" s="191">
        <f>IF(N456="snížená",J456,0)</f>
        <v>0</v>
      </c>
      <c r="BG456" s="191">
        <f>IF(N456="zákl. přenesená",J456,0)</f>
        <v>0</v>
      </c>
      <c r="BH456" s="191">
        <f>IF(N456="sníž. přenesená",J456,0)</f>
        <v>0</v>
      </c>
      <c r="BI456" s="191">
        <f>IF(N456="nulová",J456,0)</f>
        <v>0</v>
      </c>
      <c r="BJ456" s="18" t="s">
        <v>83</v>
      </c>
      <c r="BK456" s="191">
        <f>ROUND(I456*H456,2)</f>
        <v>0</v>
      </c>
      <c r="BL456" s="18" t="s">
        <v>183</v>
      </c>
      <c r="BM456" s="190" t="s">
        <v>1465</v>
      </c>
    </row>
    <row r="457" spans="1:65" s="13" customFormat="1">
      <c r="B457" s="199"/>
      <c r="C457" s="200"/>
      <c r="D457" s="197" t="s">
        <v>212</v>
      </c>
      <c r="E457" s="200"/>
      <c r="F457" s="202" t="s">
        <v>620</v>
      </c>
      <c r="G457" s="200"/>
      <c r="H457" s="203">
        <v>8.08</v>
      </c>
      <c r="I457" s="204"/>
      <c r="J457" s="200"/>
      <c r="K457" s="200"/>
      <c r="L457" s="205"/>
      <c r="M457" s="206"/>
      <c r="N457" s="207"/>
      <c r="O457" s="207"/>
      <c r="P457" s="207"/>
      <c r="Q457" s="207"/>
      <c r="R457" s="207"/>
      <c r="S457" s="207"/>
      <c r="T457" s="208"/>
      <c r="AT457" s="209" t="s">
        <v>212</v>
      </c>
      <c r="AU457" s="209" t="s">
        <v>85</v>
      </c>
      <c r="AV457" s="13" t="s">
        <v>85</v>
      </c>
      <c r="AW457" s="13" t="s">
        <v>4</v>
      </c>
      <c r="AX457" s="13" t="s">
        <v>83</v>
      </c>
      <c r="AY457" s="209" t="s">
        <v>160</v>
      </c>
    </row>
    <row r="458" spans="1:65" s="2" customFormat="1" ht="16.5" customHeight="1">
      <c r="A458" s="35"/>
      <c r="B458" s="36"/>
      <c r="C458" s="179" t="s">
        <v>991</v>
      </c>
      <c r="D458" s="179" t="s">
        <v>163</v>
      </c>
      <c r="E458" s="180" t="s">
        <v>1068</v>
      </c>
      <c r="F458" s="181" t="s">
        <v>1069</v>
      </c>
      <c r="G458" s="182" t="s">
        <v>166</v>
      </c>
      <c r="H458" s="183">
        <v>11</v>
      </c>
      <c r="I458" s="184"/>
      <c r="J458" s="185">
        <f>ROUND(I458*H458,2)</f>
        <v>0</v>
      </c>
      <c r="K458" s="181" t="s">
        <v>167</v>
      </c>
      <c r="L458" s="40"/>
      <c r="M458" s="186" t="s">
        <v>19</v>
      </c>
      <c r="N458" s="187" t="s">
        <v>46</v>
      </c>
      <c r="O458" s="65"/>
      <c r="P458" s="188">
        <f>O458*H458</f>
        <v>0</v>
      </c>
      <c r="Q458" s="188">
        <v>0.21734000000000001</v>
      </c>
      <c r="R458" s="188">
        <f>Q458*H458</f>
        <v>2.3907400000000001</v>
      </c>
      <c r="S458" s="188">
        <v>0</v>
      </c>
      <c r="T458" s="189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190" t="s">
        <v>183</v>
      </c>
      <c r="AT458" s="190" t="s">
        <v>163</v>
      </c>
      <c r="AU458" s="190" t="s">
        <v>85</v>
      </c>
      <c r="AY458" s="18" t="s">
        <v>160</v>
      </c>
      <c r="BE458" s="191">
        <f>IF(N458="základní",J458,0)</f>
        <v>0</v>
      </c>
      <c r="BF458" s="191">
        <f>IF(N458="snížená",J458,0)</f>
        <v>0</v>
      </c>
      <c r="BG458" s="191">
        <f>IF(N458="zákl. přenesená",J458,0)</f>
        <v>0</v>
      </c>
      <c r="BH458" s="191">
        <f>IF(N458="sníž. přenesená",J458,0)</f>
        <v>0</v>
      </c>
      <c r="BI458" s="191">
        <f>IF(N458="nulová",J458,0)</f>
        <v>0</v>
      </c>
      <c r="BJ458" s="18" t="s">
        <v>83</v>
      </c>
      <c r="BK458" s="191">
        <f>ROUND(I458*H458,2)</f>
        <v>0</v>
      </c>
      <c r="BL458" s="18" t="s">
        <v>183</v>
      </c>
      <c r="BM458" s="190" t="s">
        <v>1466</v>
      </c>
    </row>
    <row r="459" spans="1:65" s="2" customFormat="1">
      <c r="A459" s="35"/>
      <c r="B459" s="36"/>
      <c r="C459" s="37"/>
      <c r="D459" s="192" t="s">
        <v>170</v>
      </c>
      <c r="E459" s="37"/>
      <c r="F459" s="193" t="s">
        <v>1071</v>
      </c>
      <c r="G459" s="37"/>
      <c r="H459" s="37"/>
      <c r="I459" s="194"/>
      <c r="J459" s="37"/>
      <c r="K459" s="37"/>
      <c r="L459" s="40"/>
      <c r="M459" s="195"/>
      <c r="N459" s="196"/>
      <c r="O459" s="65"/>
      <c r="P459" s="65"/>
      <c r="Q459" s="65"/>
      <c r="R459" s="65"/>
      <c r="S459" s="65"/>
      <c r="T459" s="66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T459" s="18" t="s">
        <v>170</v>
      </c>
      <c r="AU459" s="18" t="s">
        <v>85</v>
      </c>
    </row>
    <row r="460" spans="1:65" s="2" customFormat="1" ht="16.5" customHeight="1">
      <c r="A460" s="35"/>
      <c r="B460" s="36"/>
      <c r="C460" s="225" t="s">
        <v>996</v>
      </c>
      <c r="D460" s="225" t="s">
        <v>495</v>
      </c>
      <c r="E460" s="226" t="s">
        <v>1073</v>
      </c>
      <c r="F460" s="227" t="s">
        <v>1074</v>
      </c>
      <c r="G460" s="228" t="s">
        <v>166</v>
      </c>
      <c r="H460" s="229">
        <v>11.11</v>
      </c>
      <c r="I460" s="230"/>
      <c r="J460" s="231">
        <f>ROUND(I460*H460,2)</f>
        <v>0</v>
      </c>
      <c r="K460" s="227" t="s">
        <v>167</v>
      </c>
      <c r="L460" s="232"/>
      <c r="M460" s="233" t="s">
        <v>19</v>
      </c>
      <c r="N460" s="234" t="s">
        <v>46</v>
      </c>
      <c r="O460" s="65"/>
      <c r="P460" s="188">
        <f>O460*H460</f>
        <v>0</v>
      </c>
      <c r="Q460" s="188">
        <v>5.0599999999999999E-2</v>
      </c>
      <c r="R460" s="188">
        <f>Q460*H460</f>
        <v>0.56216599999999994</v>
      </c>
      <c r="S460" s="188">
        <v>0</v>
      </c>
      <c r="T460" s="189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190" t="s">
        <v>206</v>
      </c>
      <c r="AT460" s="190" t="s">
        <v>495</v>
      </c>
      <c r="AU460" s="190" t="s">
        <v>85</v>
      </c>
      <c r="AY460" s="18" t="s">
        <v>160</v>
      </c>
      <c r="BE460" s="191">
        <f>IF(N460="základní",J460,0)</f>
        <v>0</v>
      </c>
      <c r="BF460" s="191">
        <f>IF(N460="snížená",J460,0)</f>
        <v>0</v>
      </c>
      <c r="BG460" s="191">
        <f>IF(N460="zákl. přenesená",J460,0)</f>
        <v>0</v>
      </c>
      <c r="BH460" s="191">
        <f>IF(N460="sníž. přenesená",J460,0)</f>
        <v>0</v>
      </c>
      <c r="BI460" s="191">
        <f>IF(N460="nulová",J460,0)</f>
        <v>0</v>
      </c>
      <c r="BJ460" s="18" t="s">
        <v>83</v>
      </c>
      <c r="BK460" s="191">
        <f>ROUND(I460*H460,2)</f>
        <v>0</v>
      </c>
      <c r="BL460" s="18" t="s">
        <v>183</v>
      </c>
      <c r="BM460" s="190" t="s">
        <v>1467</v>
      </c>
    </row>
    <row r="461" spans="1:65" s="13" customFormat="1">
      <c r="B461" s="199"/>
      <c r="C461" s="200"/>
      <c r="D461" s="197" t="s">
        <v>212</v>
      </c>
      <c r="E461" s="200"/>
      <c r="F461" s="202" t="s">
        <v>1066</v>
      </c>
      <c r="G461" s="200"/>
      <c r="H461" s="203">
        <v>11.11</v>
      </c>
      <c r="I461" s="204"/>
      <c r="J461" s="200"/>
      <c r="K461" s="200"/>
      <c r="L461" s="205"/>
      <c r="M461" s="206"/>
      <c r="N461" s="207"/>
      <c r="O461" s="207"/>
      <c r="P461" s="207"/>
      <c r="Q461" s="207"/>
      <c r="R461" s="207"/>
      <c r="S461" s="207"/>
      <c r="T461" s="208"/>
      <c r="AT461" s="209" t="s">
        <v>212</v>
      </c>
      <c r="AU461" s="209" t="s">
        <v>85</v>
      </c>
      <c r="AV461" s="13" t="s">
        <v>85</v>
      </c>
      <c r="AW461" s="13" t="s">
        <v>4</v>
      </c>
      <c r="AX461" s="13" t="s">
        <v>83</v>
      </c>
      <c r="AY461" s="209" t="s">
        <v>160</v>
      </c>
    </row>
    <row r="462" spans="1:65" s="2" customFormat="1" ht="16.5" customHeight="1">
      <c r="A462" s="35"/>
      <c r="B462" s="36"/>
      <c r="C462" s="225" t="s">
        <v>1001</v>
      </c>
      <c r="D462" s="225" t="s">
        <v>495</v>
      </c>
      <c r="E462" s="226" t="s">
        <v>1081</v>
      </c>
      <c r="F462" s="227" t="s">
        <v>1082</v>
      </c>
      <c r="G462" s="228" t="s">
        <v>166</v>
      </c>
      <c r="H462" s="229">
        <v>11.11</v>
      </c>
      <c r="I462" s="230"/>
      <c r="J462" s="231">
        <f>ROUND(I462*H462,2)</f>
        <v>0</v>
      </c>
      <c r="K462" s="227" t="s">
        <v>19</v>
      </c>
      <c r="L462" s="232"/>
      <c r="M462" s="233" t="s">
        <v>19</v>
      </c>
      <c r="N462" s="234" t="s">
        <v>46</v>
      </c>
      <c r="O462" s="65"/>
      <c r="P462" s="188">
        <f>O462*H462</f>
        <v>0</v>
      </c>
      <c r="Q462" s="188">
        <v>6.4999999999999997E-3</v>
      </c>
      <c r="R462" s="188">
        <f>Q462*H462</f>
        <v>7.2214999999999988E-2</v>
      </c>
      <c r="S462" s="188">
        <v>0</v>
      </c>
      <c r="T462" s="189">
        <f>S462*H462</f>
        <v>0</v>
      </c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R462" s="190" t="s">
        <v>206</v>
      </c>
      <c r="AT462" s="190" t="s">
        <v>495</v>
      </c>
      <c r="AU462" s="190" t="s">
        <v>85</v>
      </c>
      <c r="AY462" s="18" t="s">
        <v>160</v>
      </c>
      <c r="BE462" s="191">
        <f>IF(N462="základní",J462,0)</f>
        <v>0</v>
      </c>
      <c r="BF462" s="191">
        <f>IF(N462="snížená",J462,0)</f>
        <v>0</v>
      </c>
      <c r="BG462" s="191">
        <f>IF(N462="zákl. přenesená",J462,0)</f>
        <v>0</v>
      </c>
      <c r="BH462" s="191">
        <f>IF(N462="sníž. přenesená",J462,0)</f>
        <v>0</v>
      </c>
      <c r="BI462" s="191">
        <f>IF(N462="nulová",J462,0)</f>
        <v>0</v>
      </c>
      <c r="BJ462" s="18" t="s">
        <v>83</v>
      </c>
      <c r="BK462" s="191">
        <f>ROUND(I462*H462,2)</f>
        <v>0</v>
      </c>
      <c r="BL462" s="18" t="s">
        <v>183</v>
      </c>
      <c r="BM462" s="190" t="s">
        <v>1468</v>
      </c>
    </row>
    <row r="463" spans="1:65" s="13" customFormat="1">
      <c r="B463" s="199"/>
      <c r="C463" s="200"/>
      <c r="D463" s="197" t="s">
        <v>212</v>
      </c>
      <c r="E463" s="200"/>
      <c r="F463" s="202" t="s">
        <v>1066</v>
      </c>
      <c r="G463" s="200"/>
      <c r="H463" s="203">
        <v>11.11</v>
      </c>
      <c r="I463" s="204"/>
      <c r="J463" s="200"/>
      <c r="K463" s="200"/>
      <c r="L463" s="205"/>
      <c r="M463" s="206"/>
      <c r="N463" s="207"/>
      <c r="O463" s="207"/>
      <c r="P463" s="207"/>
      <c r="Q463" s="207"/>
      <c r="R463" s="207"/>
      <c r="S463" s="207"/>
      <c r="T463" s="208"/>
      <c r="AT463" s="209" t="s">
        <v>212</v>
      </c>
      <c r="AU463" s="209" t="s">
        <v>85</v>
      </c>
      <c r="AV463" s="13" t="s">
        <v>85</v>
      </c>
      <c r="AW463" s="13" t="s">
        <v>4</v>
      </c>
      <c r="AX463" s="13" t="s">
        <v>83</v>
      </c>
      <c r="AY463" s="209" t="s">
        <v>160</v>
      </c>
    </row>
    <row r="464" spans="1:65" s="2" customFormat="1" ht="16.5" customHeight="1">
      <c r="A464" s="35"/>
      <c r="B464" s="36"/>
      <c r="C464" s="179" t="s">
        <v>1006</v>
      </c>
      <c r="D464" s="179" t="s">
        <v>163</v>
      </c>
      <c r="E464" s="180" t="s">
        <v>1085</v>
      </c>
      <c r="F464" s="181" t="s">
        <v>1086</v>
      </c>
      <c r="G464" s="182" t="s">
        <v>166</v>
      </c>
      <c r="H464" s="183">
        <v>2</v>
      </c>
      <c r="I464" s="184"/>
      <c r="J464" s="185">
        <f>ROUND(I464*H464,2)</f>
        <v>0</v>
      </c>
      <c r="K464" s="181" t="s">
        <v>167</v>
      </c>
      <c r="L464" s="40"/>
      <c r="M464" s="186" t="s">
        <v>19</v>
      </c>
      <c r="N464" s="187" t="s">
        <v>46</v>
      </c>
      <c r="O464" s="65"/>
      <c r="P464" s="188">
        <f>O464*H464</f>
        <v>0</v>
      </c>
      <c r="Q464" s="188">
        <v>1.6000000000000001E-4</v>
      </c>
      <c r="R464" s="188">
        <f>Q464*H464</f>
        <v>3.2000000000000003E-4</v>
      </c>
      <c r="S464" s="188">
        <v>0</v>
      </c>
      <c r="T464" s="189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190" t="s">
        <v>183</v>
      </c>
      <c r="AT464" s="190" t="s">
        <v>163</v>
      </c>
      <c r="AU464" s="190" t="s">
        <v>85</v>
      </c>
      <c r="AY464" s="18" t="s">
        <v>160</v>
      </c>
      <c r="BE464" s="191">
        <f>IF(N464="základní",J464,0)</f>
        <v>0</v>
      </c>
      <c r="BF464" s="191">
        <f>IF(N464="snížená",J464,0)</f>
        <v>0</v>
      </c>
      <c r="BG464" s="191">
        <f>IF(N464="zákl. přenesená",J464,0)</f>
        <v>0</v>
      </c>
      <c r="BH464" s="191">
        <f>IF(N464="sníž. přenesená",J464,0)</f>
        <v>0</v>
      </c>
      <c r="BI464" s="191">
        <f>IF(N464="nulová",J464,0)</f>
        <v>0</v>
      </c>
      <c r="BJ464" s="18" t="s">
        <v>83</v>
      </c>
      <c r="BK464" s="191">
        <f>ROUND(I464*H464,2)</f>
        <v>0</v>
      </c>
      <c r="BL464" s="18" t="s">
        <v>183</v>
      </c>
      <c r="BM464" s="190" t="s">
        <v>1469</v>
      </c>
    </row>
    <row r="465" spans="1:65" s="2" customFormat="1">
      <c r="A465" s="35"/>
      <c r="B465" s="36"/>
      <c r="C465" s="37"/>
      <c r="D465" s="192" t="s">
        <v>170</v>
      </c>
      <c r="E465" s="37"/>
      <c r="F465" s="193" t="s">
        <v>1088</v>
      </c>
      <c r="G465" s="37"/>
      <c r="H465" s="37"/>
      <c r="I465" s="194"/>
      <c r="J465" s="37"/>
      <c r="K465" s="37"/>
      <c r="L465" s="40"/>
      <c r="M465" s="195"/>
      <c r="N465" s="196"/>
      <c r="O465" s="65"/>
      <c r="P465" s="65"/>
      <c r="Q465" s="65"/>
      <c r="R465" s="65"/>
      <c r="S465" s="65"/>
      <c r="T465" s="66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T465" s="18" t="s">
        <v>170</v>
      </c>
      <c r="AU465" s="18" t="s">
        <v>85</v>
      </c>
    </row>
    <row r="466" spans="1:65" s="2" customFormat="1" ht="16.5" customHeight="1">
      <c r="A466" s="35"/>
      <c r="B466" s="36"/>
      <c r="C466" s="179" t="s">
        <v>1011</v>
      </c>
      <c r="D466" s="179" t="s">
        <v>163</v>
      </c>
      <c r="E466" s="180" t="s">
        <v>1090</v>
      </c>
      <c r="F466" s="181" t="s">
        <v>1091</v>
      </c>
      <c r="G466" s="182" t="s">
        <v>289</v>
      </c>
      <c r="H466" s="183">
        <v>611.5</v>
      </c>
      <c r="I466" s="184"/>
      <c r="J466" s="185">
        <f>ROUND(I466*H466,2)</f>
        <v>0</v>
      </c>
      <c r="K466" s="181" t="s">
        <v>167</v>
      </c>
      <c r="L466" s="40"/>
      <c r="M466" s="186" t="s">
        <v>19</v>
      </c>
      <c r="N466" s="187" t="s">
        <v>46</v>
      </c>
      <c r="O466" s="65"/>
      <c r="P466" s="188">
        <f>O466*H466</f>
        <v>0</v>
      </c>
      <c r="Q466" s="188">
        <v>9.0000000000000006E-5</v>
      </c>
      <c r="R466" s="188">
        <f>Q466*H466</f>
        <v>5.5035000000000001E-2</v>
      </c>
      <c r="S466" s="188">
        <v>0</v>
      </c>
      <c r="T466" s="189">
        <f>S466*H466</f>
        <v>0</v>
      </c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R466" s="190" t="s">
        <v>183</v>
      </c>
      <c r="AT466" s="190" t="s">
        <v>163</v>
      </c>
      <c r="AU466" s="190" t="s">
        <v>85</v>
      </c>
      <c r="AY466" s="18" t="s">
        <v>160</v>
      </c>
      <c r="BE466" s="191">
        <f>IF(N466="základní",J466,0)</f>
        <v>0</v>
      </c>
      <c r="BF466" s="191">
        <f>IF(N466="snížená",J466,0)</f>
        <v>0</v>
      </c>
      <c r="BG466" s="191">
        <f>IF(N466="zákl. přenesená",J466,0)</f>
        <v>0</v>
      </c>
      <c r="BH466" s="191">
        <f>IF(N466="sníž. přenesená",J466,0)</f>
        <v>0</v>
      </c>
      <c r="BI466" s="191">
        <f>IF(N466="nulová",J466,0)</f>
        <v>0</v>
      </c>
      <c r="BJ466" s="18" t="s">
        <v>83</v>
      </c>
      <c r="BK466" s="191">
        <f>ROUND(I466*H466,2)</f>
        <v>0</v>
      </c>
      <c r="BL466" s="18" t="s">
        <v>183</v>
      </c>
      <c r="BM466" s="190" t="s">
        <v>1470</v>
      </c>
    </row>
    <row r="467" spans="1:65" s="2" customFormat="1">
      <c r="A467" s="35"/>
      <c r="B467" s="36"/>
      <c r="C467" s="37"/>
      <c r="D467" s="192" t="s">
        <v>170</v>
      </c>
      <c r="E467" s="37"/>
      <c r="F467" s="193" t="s">
        <v>1093</v>
      </c>
      <c r="G467" s="37"/>
      <c r="H467" s="37"/>
      <c r="I467" s="194"/>
      <c r="J467" s="37"/>
      <c r="K467" s="37"/>
      <c r="L467" s="40"/>
      <c r="M467" s="195"/>
      <c r="N467" s="196"/>
      <c r="O467" s="65"/>
      <c r="P467" s="65"/>
      <c r="Q467" s="65"/>
      <c r="R467" s="65"/>
      <c r="S467" s="65"/>
      <c r="T467" s="66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T467" s="18" t="s">
        <v>170</v>
      </c>
      <c r="AU467" s="18" t="s">
        <v>85</v>
      </c>
    </row>
    <row r="468" spans="1:65" s="13" customFormat="1">
      <c r="B468" s="199"/>
      <c r="C468" s="200"/>
      <c r="D468" s="197" t="s">
        <v>212</v>
      </c>
      <c r="E468" s="201" t="s">
        <v>19</v>
      </c>
      <c r="F468" s="202" t="s">
        <v>1471</v>
      </c>
      <c r="G468" s="200"/>
      <c r="H468" s="203">
        <v>611.5</v>
      </c>
      <c r="I468" s="204"/>
      <c r="J468" s="200"/>
      <c r="K468" s="200"/>
      <c r="L468" s="205"/>
      <c r="M468" s="206"/>
      <c r="N468" s="207"/>
      <c r="O468" s="207"/>
      <c r="P468" s="207"/>
      <c r="Q468" s="207"/>
      <c r="R468" s="207"/>
      <c r="S468" s="207"/>
      <c r="T468" s="208"/>
      <c r="AT468" s="209" t="s">
        <v>212</v>
      </c>
      <c r="AU468" s="209" t="s">
        <v>85</v>
      </c>
      <c r="AV468" s="13" t="s">
        <v>85</v>
      </c>
      <c r="AW468" s="13" t="s">
        <v>36</v>
      </c>
      <c r="AX468" s="13" t="s">
        <v>83</v>
      </c>
      <c r="AY468" s="209" t="s">
        <v>160</v>
      </c>
    </row>
    <row r="469" spans="1:65" s="2" customFormat="1" ht="24.2" customHeight="1">
      <c r="A469" s="35"/>
      <c r="B469" s="36"/>
      <c r="C469" s="179" t="s">
        <v>1016</v>
      </c>
      <c r="D469" s="179" t="s">
        <v>163</v>
      </c>
      <c r="E469" s="180" t="s">
        <v>1096</v>
      </c>
      <c r="F469" s="181" t="s">
        <v>1097</v>
      </c>
      <c r="G469" s="182" t="s">
        <v>339</v>
      </c>
      <c r="H469" s="183">
        <v>1.1140000000000001</v>
      </c>
      <c r="I469" s="184"/>
      <c r="J469" s="185">
        <f>ROUND(I469*H469,2)</f>
        <v>0</v>
      </c>
      <c r="K469" s="181" t="s">
        <v>167</v>
      </c>
      <c r="L469" s="40"/>
      <c r="M469" s="186" t="s">
        <v>19</v>
      </c>
      <c r="N469" s="187" t="s">
        <v>46</v>
      </c>
      <c r="O469" s="65"/>
      <c r="P469" s="188">
        <f>O469*H469</f>
        <v>0</v>
      </c>
      <c r="Q469" s="188">
        <v>1.5298499999999999</v>
      </c>
      <c r="R469" s="188">
        <f>Q469*H469</f>
        <v>1.7042529000000002</v>
      </c>
      <c r="S469" s="188">
        <v>0</v>
      </c>
      <c r="T469" s="189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190" t="s">
        <v>183</v>
      </c>
      <c r="AT469" s="190" t="s">
        <v>163</v>
      </c>
      <c r="AU469" s="190" t="s">
        <v>85</v>
      </c>
      <c r="AY469" s="18" t="s">
        <v>160</v>
      </c>
      <c r="BE469" s="191">
        <f>IF(N469="základní",J469,0)</f>
        <v>0</v>
      </c>
      <c r="BF469" s="191">
        <f>IF(N469="snížená",J469,0)</f>
        <v>0</v>
      </c>
      <c r="BG469" s="191">
        <f>IF(N469="zákl. přenesená",J469,0)</f>
        <v>0</v>
      </c>
      <c r="BH469" s="191">
        <f>IF(N469="sníž. přenesená",J469,0)</f>
        <v>0</v>
      </c>
      <c r="BI469" s="191">
        <f>IF(N469="nulová",J469,0)</f>
        <v>0</v>
      </c>
      <c r="BJ469" s="18" t="s">
        <v>83</v>
      </c>
      <c r="BK469" s="191">
        <f>ROUND(I469*H469,2)</f>
        <v>0</v>
      </c>
      <c r="BL469" s="18" t="s">
        <v>183</v>
      </c>
      <c r="BM469" s="190" t="s">
        <v>1472</v>
      </c>
    </row>
    <row r="470" spans="1:65" s="2" customFormat="1">
      <c r="A470" s="35"/>
      <c r="B470" s="36"/>
      <c r="C470" s="37"/>
      <c r="D470" s="192" t="s">
        <v>170</v>
      </c>
      <c r="E470" s="37"/>
      <c r="F470" s="193" t="s">
        <v>1099</v>
      </c>
      <c r="G470" s="37"/>
      <c r="H470" s="37"/>
      <c r="I470" s="194"/>
      <c r="J470" s="37"/>
      <c r="K470" s="37"/>
      <c r="L470" s="40"/>
      <c r="M470" s="195"/>
      <c r="N470" s="196"/>
      <c r="O470" s="65"/>
      <c r="P470" s="65"/>
      <c r="Q470" s="65"/>
      <c r="R470" s="65"/>
      <c r="S470" s="65"/>
      <c r="T470" s="66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T470" s="18" t="s">
        <v>170</v>
      </c>
      <c r="AU470" s="18" t="s">
        <v>85</v>
      </c>
    </row>
    <row r="471" spans="1:65" s="13" customFormat="1">
      <c r="B471" s="199"/>
      <c r="C471" s="200"/>
      <c r="D471" s="197" t="s">
        <v>212</v>
      </c>
      <c r="E471" s="201" t="s">
        <v>19</v>
      </c>
      <c r="F471" s="202" t="s">
        <v>1473</v>
      </c>
      <c r="G471" s="200"/>
      <c r="H471" s="203">
        <v>1.1140000000000001</v>
      </c>
      <c r="I471" s="204"/>
      <c r="J471" s="200"/>
      <c r="K471" s="200"/>
      <c r="L471" s="205"/>
      <c r="M471" s="206"/>
      <c r="N471" s="207"/>
      <c r="O471" s="207"/>
      <c r="P471" s="207"/>
      <c r="Q471" s="207"/>
      <c r="R471" s="207"/>
      <c r="S471" s="207"/>
      <c r="T471" s="208"/>
      <c r="AT471" s="209" t="s">
        <v>212</v>
      </c>
      <c r="AU471" s="209" t="s">
        <v>85</v>
      </c>
      <c r="AV471" s="13" t="s">
        <v>85</v>
      </c>
      <c r="AW471" s="13" t="s">
        <v>36</v>
      </c>
      <c r="AX471" s="13" t="s">
        <v>83</v>
      </c>
      <c r="AY471" s="209" t="s">
        <v>160</v>
      </c>
    </row>
    <row r="472" spans="1:65" s="12" customFormat="1" ht="22.9" customHeight="1">
      <c r="B472" s="163"/>
      <c r="C472" s="164"/>
      <c r="D472" s="165" t="s">
        <v>74</v>
      </c>
      <c r="E472" s="177" t="s">
        <v>214</v>
      </c>
      <c r="F472" s="177" t="s">
        <v>1102</v>
      </c>
      <c r="G472" s="164"/>
      <c r="H472" s="164"/>
      <c r="I472" s="167"/>
      <c r="J472" s="178">
        <f>BK472</f>
        <v>0</v>
      </c>
      <c r="K472" s="164"/>
      <c r="L472" s="169"/>
      <c r="M472" s="170"/>
      <c r="N472" s="171"/>
      <c r="O472" s="171"/>
      <c r="P472" s="172">
        <f>SUM(P473:P493)</f>
        <v>0</v>
      </c>
      <c r="Q472" s="171"/>
      <c r="R472" s="172">
        <f>SUM(R473:R493)</f>
        <v>16.386600000000001</v>
      </c>
      <c r="S472" s="171"/>
      <c r="T472" s="173">
        <f>SUM(T473:T493)</f>
        <v>0</v>
      </c>
      <c r="AR472" s="174" t="s">
        <v>83</v>
      </c>
      <c r="AT472" s="175" t="s">
        <v>74</v>
      </c>
      <c r="AU472" s="175" t="s">
        <v>83</v>
      </c>
      <c r="AY472" s="174" t="s">
        <v>160</v>
      </c>
      <c r="BK472" s="176">
        <f>SUM(BK473:BK493)</f>
        <v>0</v>
      </c>
    </row>
    <row r="473" spans="1:65" s="2" customFormat="1" ht="24.2" customHeight="1">
      <c r="A473" s="35"/>
      <c r="B473" s="36"/>
      <c r="C473" s="179" t="s">
        <v>1020</v>
      </c>
      <c r="D473" s="179" t="s">
        <v>163</v>
      </c>
      <c r="E473" s="180" t="s">
        <v>1109</v>
      </c>
      <c r="F473" s="181" t="s">
        <v>1110</v>
      </c>
      <c r="G473" s="182" t="s">
        <v>289</v>
      </c>
      <c r="H473" s="183">
        <v>42</v>
      </c>
      <c r="I473" s="184"/>
      <c r="J473" s="185">
        <f>ROUND(I473*H473,2)</f>
        <v>0</v>
      </c>
      <c r="K473" s="181" t="s">
        <v>167</v>
      </c>
      <c r="L473" s="40"/>
      <c r="M473" s="186" t="s">
        <v>19</v>
      </c>
      <c r="N473" s="187" t="s">
        <v>46</v>
      </c>
      <c r="O473" s="65"/>
      <c r="P473" s="188">
        <f>O473*H473</f>
        <v>0</v>
      </c>
      <c r="Q473" s="188">
        <v>0.16850000000000001</v>
      </c>
      <c r="R473" s="188">
        <f>Q473*H473</f>
        <v>7.0770000000000008</v>
      </c>
      <c r="S473" s="188">
        <v>0</v>
      </c>
      <c r="T473" s="189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190" t="s">
        <v>183</v>
      </c>
      <c r="AT473" s="190" t="s">
        <v>163</v>
      </c>
      <c r="AU473" s="190" t="s">
        <v>85</v>
      </c>
      <c r="AY473" s="18" t="s">
        <v>160</v>
      </c>
      <c r="BE473" s="191">
        <f>IF(N473="základní",J473,0)</f>
        <v>0</v>
      </c>
      <c r="BF473" s="191">
        <f>IF(N473="snížená",J473,0)</f>
        <v>0</v>
      </c>
      <c r="BG473" s="191">
        <f>IF(N473="zákl. přenesená",J473,0)</f>
        <v>0</v>
      </c>
      <c r="BH473" s="191">
        <f>IF(N473="sníž. přenesená",J473,0)</f>
        <v>0</v>
      </c>
      <c r="BI473" s="191">
        <f>IF(N473="nulová",J473,0)</f>
        <v>0</v>
      </c>
      <c r="BJ473" s="18" t="s">
        <v>83</v>
      </c>
      <c r="BK473" s="191">
        <f>ROUND(I473*H473,2)</f>
        <v>0</v>
      </c>
      <c r="BL473" s="18" t="s">
        <v>183</v>
      </c>
      <c r="BM473" s="190" t="s">
        <v>1474</v>
      </c>
    </row>
    <row r="474" spans="1:65" s="2" customFormat="1">
      <c r="A474" s="35"/>
      <c r="B474" s="36"/>
      <c r="C474" s="37"/>
      <c r="D474" s="192" t="s">
        <v>170</v>
      </c>
      <c r="E474" s="37"/>
      <c r="F474" s="193" t="s">
        <v>1112</v>
      </c>
      <c r="G474" s="37"/>
      <c r="H474" s="37"/>
      <c r="I474" s="194"/>
      <c r="J474" s="37"/>
      <c r="K474" s="37"/>
      <c r="L474" s="40"/>
      <c r="M474" s="195"/>
      <c r="N474" s="196"/>
      <c r="O474" s="65"/>
      <c r="P474" s="65"/>
      <c r="Q474" s="65"/>
      <c r="R474" s="65"/>
      <c r="S474" s="65"/>
      <c r="T474" s="66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T474" s="18" t="s">
        <v>170</v>
      </c>
      <c r="AU474" s="18" t="s">
        <v>85</v>
      </c>
    </row>
    <row r="475" spans="1:65" s="2" customFormat="1" ht="16.5" customHeight="1">
      <c r="A475" s="35"/>
      <c r="B475" s="36"/>
      <c r="C475" s="225" t="s">
        <v>1025</v>
      </c>
      <c r="D475" s="225" t="s">
        <v>495</v>
      </c>
      <c r="E475" s="226" t="s">
        <v>1114</v>
      </c>
      <c r="F475" s="227" t="s">
        <v>1115</v>
      </c>
      <c r="G475" s="228" t="s">
        <v>289</v>
      </c>
      <c r="H475" s="229">
        <v>21.21</v>
      </c>
      <c r="I475" s="230"/>
      <c r="J475" s="231">
        <f>ROUND(I475*H475,2)</f>
        <v>0</v>
      </c>
      <c r="K475" s="227" t="s">
        <v>167</v>
      </c>
      <c r="L475" s="232"/>
      <c r="M475" s="233" t="s">
        <v>19</v>
      </c>
      <c r="N475" s="234" t="s">
        <v>46</v>
      </c>
      <c r="O475" s="65"/>
      <c r="P475" s="188">
        <f>O475*H475</f>
        <v>0</v>
      </c>
      <c r="Q475" s="188">
        <v>0.08</v>
      </c>
      <c r="R475" s="188">
        <f>Q475*H475</f>
        <v>1.6968000000000001</v>
      </c>
      <c r="S475" s="188">
        <v>0</v>
      </c>
      <c r="T475" s="189">
        <f>S475*H475</f>
        <v>0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190" t="s">
        <v>206</v>
      </c>
      <c r="AT475" s="190" t="s">
        <v>495</v>
      </c>
      <c r="AU475" s="190" t="s">
        <v>85</v>
      </c>
      <c r="AY475" s="18" t="s">
        <v>160</v>
      </c>
      <c r="BE475" s="191">
        <f>IF(N475="základní",J475,0)</f>
        <v>0</v>
      </c>
      <c r="BF475" s="191">
        <f>IF(N475="snížená",J475,0)</f>
        <v>0</v>
      </c>
      <c r="BG475" s="191">
        <f>IF(N475="zákl. přenesená",J475,0)</f>
        <v>0</v>
      </c>
      <c r="BH475" s="191">
        <f>IF(N475="sníž. přenesená",J475,0)</f>
        <v>0</v>
      </c>
      <c r="BI475" s="191">
        <f>IF(N475="nulová",J475,0)</f>
        <v>0</v>
      </c>
      <c r="BJ475" s="18" t="s">
        <v>83</v>
      </c>
      <c r="BK475" s="191">
        <f>ROUND(I475*H475,2)</f>
        <v>0</v>
      </c>
      <c r="BL475" s="18" t="s">
        <v>183</v>
      </c>
      <c r="BM475" s="190" t="s">
        <v>1475</v>
      </c>
    </row>
    <row r="476" spans="1:65" s="13" customFormat="1">
      <c r="B476" s="199"/>
      <c r="C476" s="200"/>
      <c r="D476" s="197" t="s">
        <v>212</v>
      </c>
      <c r="E476" s="200"/>
      <c r="F476" s="202" t="s">
        <v>830</v>
      </c>
      <c r="G476" s="200"/>
      <c r="H476" s="203">
        <v>21.21</v>
      </c>
      <c r="I476" s="204"/>
      <c r="J476" s="200"/>
      <c r="K476" s="200"/>
      <c r="L476" s="205"/>
      <c r="M476" s="206"/>
      <c r="N476" s="207"/>
      <c r="O476" s="207"/>
      <c r="P476" s="207"/>
      <c r="Q476" s="207"/>
      <c r="R476" s="207"/>
      <c r="S476" s="207"/>
      <c r="T476" s="208"/>
      <c r="AT476" s="209" t="s">
        <v>212</v>
      </c>
      <c r="AU476" s="209" t="s">
        <v>85</v>
      </c>
      <c r="AV476" s="13" t="s">
        <v>85</v>
      </c>
      <c r="AW476" s="13" t="s">
        <v>4</v>
      </c>
      <c r="AX476" s="13" t="s">
        <v>83</v>
      </c>
      <c r="AY476" s="209" t="s">
        <v>160</v>
      </c>
    </row>
    <row r="477" spans="1:65" s="2" customFormat="1" ht="24.2" customHeight="1">
      <c r="A477" s="35"/>
      <c r="B477" s="36"/>
      <c r="C477" s="179" t="s">
        <v>1030</v>
      </c>
      <c r="D477" s="179" t="s">
        <v>163</v>
      </c>
      <c r="E477" s="180" t="s">
        <v>1119</v>
      </c>
      <c r="F477" s="181" t="s">
        <v>1120</v>
      </c>
      <c r="G477" s="182" t="s">
        <v>289</v>
      </c>
      <c r="H477" s="183">
        <v>48</v>
      </c>
      <c r="I477" s="184"/>
      <c r="J477" s="185">
        <f>ROUND(I477*H477,2)</f>
        <v>0</v>
      </c>
      <c r="K477" s="181" t="s">
        <v>167</v>
      </c>
      <c r="L477" s="40"/>
      <c r="M477" s="186" t="s">
        <v>19</v>
      </c>
      <c r="N477" s="187" t="s">
        <v>46</v>
      </c>
      <c r="O477" s="65"/>
      <c r="P477" s="188">
        <f>O477*H477</f>
        <v>0</v>
      </c>
      <c r="Q477" s="188">
        <v>0.14041999999999999</v>
      </c>
      <c r="R477" s="188">
        <f>Q477*H477</f>
        <v>6.7401599999999995</v>
      </c>
      <c r="S477" s="188">
        <v>0</v>
      </c>
      <c r="T477" s="189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190" t="s">
        <v>183</v>
      </c>
      <c r="AT477" s="190" t="s">
        <v>163</v>
      </c>
      <c r="AU477" s="190" t="s">
        <v>85</v>
      </c>
      <c r="AY477" s="18" t="s">
        <v>160</v>
      </c>
      <c r="BE477" s="191">
        <f>IF(N477="základní",J477,0)</f>
        <v>0</v>
      </c>
      <c r="BF477" s="191">
        <f>IF(N477="snížená",J477,0)</f>
        <v>0</v>
      </c>
      <c r="BG477" s="191">
        <f>IF(N477="zákl. přenesená",J477,0)</f>
        <v>0</v>
      </c>
      <c r="BH477" s="191">
        <f>IF(N477="sníž. přenesená",J477,0)</f>
        <v>0</v>
      </c>
      <c r="BI477" s="191">
        <f>IF(N477="nulová",J477,0)</f>
        <v>0</v>
      </c>
      <c r="BJ477" s="18" t="s">
        <v>83</v>
      </c>
      <c r="BK477" s="191">
        <f>ROUND(I477*H477,2)</f>
        <v>0</v>
      </c>
      <c r="BL477" s="18" t="s">
        <v>183</v>
      </c>
      <c r="BM477" s="190" t="s">
        <v>1476</v>
      </c>
    </row>
    <row r="478" spans="1:65" s="2" customFormat="1">
      <c r="A478" s="35"/>
      <c r="B478" s="36"/>
      <c r="C478" s="37"/>
      <c r="D478" s="192" t="s">
        <v>170</v>
      </c>
      <c r="E478" s="37"/>
      <c r="F478" s="193" t="s">
        <v>1122</v>
      </c>
      <c r="G478" s="37"/>
      <c r="H478" s="37"/>
      <c r="I478" s="194"/>
      <c r="J478" s="37"/>
      <c r="K478" s="37"/>
      <c r="L478" s="40"/>
      <c r="M478" s="195"/>
      <c r="N478" s="196"/>
      <c r="O478" s="65"/>
      <c r="P478" s="65"/>
      <c r="Q478" s="65"/>
      <c r="R478" s="65"/>
      <c r="S478" s="65"/>
      <c r="T478" s="66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T478" s="18" t="s">
        <v>170</v>
      </c>
      <c r="AU478" s="18" t="s">
        <v>85</v>
      </c>
    </row>
    <row r="479" spans="1:65" s="2" customFormat="1" ht="16.5" customHeight="1">
      <c r="A479" s="35"/>
      <c r="B479" s="36"/>
      <c r="C479" s="225" t="s">
        <v>1035</v>
      </c>
      <c r="D479" s="225" t="s">
        <v>495</v>
      </c>
      <c r="E479" s="226" t="s">
        <v>1124</v>
      </c>
      <c r="F479" s="227" t="s">
        <v>1125</v>
      </c>
      <c r="G479" s="228" t="s">
        <v>289</v>
      </c>
      <c r="H479" s="229">
        <v>24.24</v>
      </c>
      <c r="I479" s="230"/>
      <c r="J479" s="231">
        <f>ROUND(I479*H479,2)</f>
        <v>0</v>
      </c>
      <c r="K479" s="227" t="s">
        <v>167</v>
      </c>
      <c r="L479" s="232"/>
      <c r="M479" s="233" t="s">
        <v>19</v>
      </c>
      <c r="N479" s="234" t="s">
        <v>46</v>
      </c>
      <c r="O479" s="65"/>
      <c r="P479" s="188">
        <f>O479*H479</f>
        <v>0</v>
      </c>
      <c r="Q479" s="188">
        <v>3.5999999999999997E-2</v>
      </c>
      <c r="R479" s="188">
        <f>Q479*H479</f>
        <v>0.87263999999999986</v>
      </c>
      <c r="S479" s="188">
        <v>0</v>
      </c>
      <c r="T479" s="189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190" t="s">
        <v>206</v>
      </c>
      <c r="AT479" s="190" t="s">
        <v>495</v>
      </c>
      <c r="AU479" s="190" t="s">
        <v>85</v>
      </c>
      <c r="AY479" s="18" t="s">
        <v>160</v>
      </c>
      <c r="BE479" s="191">
        <f>IF(N479="základní",J479,0)</f>
        <v>0</v>
      </c>
      <c r="BF479" s="191">
        <f>IF(N479="snížená",J479,0)</f>
        <v>0</v>
      </c>
      <c r="BG479" s="191">
        <f>IF(N479="zákl. přenesená",J479,0)</f>
        <v>0</v>
      </c>
      <c r="BH479" s="191">
        <f>IF(N479="sníž. přenesená",J479,0)</f>
        <v>0</v>
      </c>
      <c r="BI479" s="191">
        <f>IF(N479="nulová",J479,0)</f>
        <v>0</v>
      </c>
      <c r="BJ479" s="18" t="s">
        <v>83</v>
      </c>
      <c r="BK479" s="191">
        <f>ROUND(I479*H479,2)</f>
        <v>0</v>
      </c>
      <c r="BL479" s="18" t="s">
        <v>183</v>
      </c>
      <c r="BM479" s="190" t="s">
        <v>1477</v>
      </c>
    </row>
    <row r="480" spans="1:65" s="13" customFormat="1">
      <c r="B480" s="199"/>
      <c r="C480" s="200"/>
      <c r="D480" s="197" t="s">
        <v>212</v>
      </c>
      <c r="E480" s="200"/>
      <c r="F480" s="202" t="s">
        <v>1478</v>
      </c>
      <c r="G480" s="200"/>
      <c r="H480" s="203">
        <v>24.24</v>
      </c>
      <c r="I480" s="204"/>
      <c r="J480" s="200"/>
      <c r="K480" s="200"/>
      <c r="L480" s="205"/>
      <c r="M480" s="206"/>
      <c r="N480" s="207"/>
      <c r="O480" s="207"/>
      <c r="P480" s="207"/>
      <c r="Q480" s="207"/>
      <c r="R480" s="207"/>
      <c r="S480" s="207"/>
      <c r="T480" s="208"/>
      <c r="AT480" s="209" t="s">
        <v>212</v>
      </c>
      <c r="AU480" s="209" t="s">
        <v>85</v>
      </c>
      <c r="AV480" s="13" t="s">
        <v>85</v>
      </c>
      <c r="AW480" s="13" t="s">
        <v>4</v>
      </c>
      <c r="AX480" s="13" t="s">
        <v>83</v>
      </c>
      <c r="AY480" s="209" t="s">
        <v>160</v>
      </c>
    </row>
    <row r="481" spans="1:65" s="2" customFormat="1" ht="16.5" customHeight="1">
      <c r="A481" s="35"/>
      <c r="B481" s="36"/>
      <c r="C481" s="179" t="s">
        <v>1039</v>
      </c>
      <c r="D481" s="179" t="s">
        <v>163</v>
      </c>
      <c r="E481" s="180" t="s">
        <v>1129</v>
      </c>
      <c r="F481" s="181" t="s">
        <v>1130</v>
      </c>
      <c r="G481" s="182" t="s">
        <v>289</v>
      </c>
      <c r="H481" s="183">
        <v>494.5</v>
      </c>
      <c r="I481" s="184"/>
      <c r="J481" s="185">
        <f>ROUND(I481*H481,2)</f>
        <v>0</v>
      </c>
      <c r="K481" s="181" t="s">
        <v>167</v>
      </c>
      <c r="L481" s="40"/>
      <c r="M481" s="186" t="s">
        <v>19</v>
      </c>
      <c r="N481" s="187" t="s">
        <v>46</v>
      </c>
      <c r="O481" s="65"/>
      <c r="P481" s="188">
        <f>O481*H481</f>
        <v>0</v>
      </c>
      <c r="Q481" s="188">
        <v>0</v>
      </c>
      <c r="R481" s="188">
        <f>Q481*H481</f>
        <v>0</v>
      </c>
      <c r="S481" s="188">
        <v>0</v>
      </c>
      <c r="T481" s="189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190" t="s">
        <v>183</v>
      </c>
      <c r="AT481" s="190" t="s">
        <v>163</v>
      </c>
      <c r="AU481" s="190" t="s">
        <v>85</v>
      </c>
      <c r="AY481" s="18" t="s">
        <v>160</v>
      </c>
      <c r="BE481" s="191">
        <f>IF(N481="základní",J481,0)</f>
        <v>0</v>
      </c>
      <c r="BF481" s="191">
        <f>IF(N481="snížená",J481,0)</f>
        <v>0</v>
      </c>
      <c r="BG481" s="191">
        <f>IF(N481="zákl. přenesená",J481,0)</f>
        <v>0</v>
      </c>
      <c r="BH481" s="191">
        <f>IF(N481="sníž. přenesená",J481,0)</f>
        <v>0</v>
      </c>
      <c r="BI481" s="191">
        <f>IF(N481="nulová",J481,0)</f>
        <v>0</v>
      </c>
      <c r="BJ481" s="18" t="s">
        <v>83</v>
      </c>
      <c r="BK481" s="191">
        <f>ROUND(I481*H481,2)</f>
        <v>0</v>
      </c>
      <c r="BL481" s="18" t="s">
        <v>183</v>
      </c>
      <c r="BM481" s="190" t="s">
        <v>1479</v>
      </c>
    </row>
    <row r="482" spans="1:65" s="2" customFormat="1">
      <c r="A482" s="35"/>
      <c r="B482" s="36"/>
      <c r="C482" s="37"/>
      <c r="D482" s="192" t="s">
        <v>170</v>
      </c>
      <c r="E482" s="37"/>
      <c r="F482" s="193" t="s">
        <v>1132</v>
      </c>
      <c r="G482" s="37"/>
      <c r="H482" s="37"/>
      <c r="I482" s="194"/>
      <c r="J482" s="37"/>
      <c r="K482" s="37"/>
      <c r="L482" s="40"/>
      <c r="M482" s="195"/>
      <c r="N482" s="196"/>
      <c r="O482" s="65"/>
      <c r="P482" s="65"/>
      <c r="Q482" s="65"/>
      <c r="R482" s="65"/>
      <c r="S482" s="65"/>
      <c r="T482" s="66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T482" s="18" t="s">
        <v>170</v>
      </c>
      <c r="AU482" s="18" t="s">
        <v>85</v>
      </c>
    </row>
    <row r="483" spans="1:65" s="13" customFormat="1">
      <c r="B483" s="199"/>
      <c r="C483" s="200"/>
      <c r="D483" s="197" t="s">
        <v>212</v>
      </c>
      <c r="E483" s="201" t="s">
        <v>19</v>
      </c>
      <c r="F483" s="202" t="s">
        <v>1480</v>
      </c>
      <c r="G483" s="200"/>
      <c r="H483" s="203">
        <v>494.5</v>
      </c>
      <c r="I483" s="204"/>
      <c r="J483" s="200"/>
      <c r="K483" s="200"/>
      <c r="L483" s="205"/>
      <c r="M483" s="206"/>
      <c r="N483" s="207"/>
      <c r="O483" s="207"/>
      <c r="P483" s="207"/>
      <c r="Q483" s="207"/>
      <c r="R483" s="207"/>
      <c r="S483" s="207"/>
      <c r="T483" s="208"/>
      <c r="AT483" s="209" t="s">
        <v>212</v>
      </c>
      <c r="AU483" s="209" t="s">
        <v>85</v>
      </c>
      <c r="AV483" s="13" t="s">
        <v>85</v>
      </c>
      <c r="AW483" s="13" t="s">
        <v>36</v>
      </c>
      <c r="AX483" s="13" t="s">
        <v>83</v>
      </c>
      <c r="AY483" s="209" t="s">
        <v>160</v>
      </c>
    </row>
    <row r="484" spans="1:65" s="2" customFormat="1" ht="37.9" customHeight="1">
      <c r="A484" s="35"/>
      <c r="B484" s="36"/>
      <c r="C484" s="179" t="s">
        <v>1044</v>
      </c>
      <c r="D484" s="179" t="s">
        <v>163</v>
      </c>
      <c r="E484" s="180" t="s">
        <v>1135</v>
      </c>
      <c r="F484" s="181" t="s">
        <v>1136</v>
      </c>
      <c r="G484" s="182" t="s">
        <v>289</v>
      </c>
      <c r="H484" s="183">
        <v>48</v>
      </c>
      <c r="I484" s="184"/>
      <c r="J484" s="185">
        <f>ROUND(I484*H484,2)</f>
        <v>0</v>
      </c>
      <c r="K484" s="181" t="s">
        <v>167</v>
      </c>
      <c r="L484" s="40"/>
      <c r="M484" s="186" t="s">
        <v>19</v>
      </c>
      <c r="N484" s="187" t="s">
        <v>46</v>
      </c>
      <c r="O484" s="65"/>
      <c r="P484" s="188">
        <f>O484*H484</f>
        <v>0</v>
      </c>
      <c r="Q484" s="188">
        <v>0</v>
      </c>
      <c r="R484" s="188">
        <f>Q484*H484</f>
        <v>0</v>
      </c>
      <c r="S484" s="188">
        <v>0</v>
      </c>
      <c r="T484" s="189">
        <f>S484*H484</f>
        <v>0</v>
      </c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R484" s="190" t="s">
        <v>183</v>
      </c>
      <c r="AT484" s="190" t="s">
        <v>163</v>
      </c>
      <c r="AU484" s="190" t="s">
        <v>85</v>
      </c>
      <c r="AY484" s="18" t="s">
        <v>160</v>
      </c>
      <c r="BE484" s="191">
        <f>IF(N484="základní",J484,0)</f>
        <v>0</v>
      </c>
      <c r="BF484" s="191">
        <f>IF(N484="snížená",J484,0)</f>
        <v>0</v>
      </c>
      <c r="BG484" s="191">
        <f>IF(N484="zákl. přenesená",J484,0)</f>
        <v>0</v>
      </c>
      <c r="BH484" s="191">
        <f>IF(N484="sníž. přenesená",J484,0)</f>
        <v>0</v>
      </c>
      <c r="BI484" s="191">
        <f>IF(N484="nulová",J484,0)</f>
        <v>0</v>
      </c>
      <c r="BJ484" s="18" t="s">
        <v>83</v>
      </c>
      <c r="BK484" s="191">
        <f>ROUND(I484*H484,2)</f>
        <v>0</v>
      </c>
      <c r="BL484" s="18" t="s">
        <v>183</v>
      </c>
      <c r="BM484" s="190" t="s">
        <v>1481</v>
      </c>
    </row>
    <row r="485" spans="1:65" s="2" customFormat="1">
      <c r="A485" s="35"/>
      <c r="B485" s="36"/>
      <c r="C485" s="37"/>
      <c r="D485" s="192" t="s">
        <v>170</v>
      </c>
      <c r="E485" s="37"/>
      <c r="F485" s="193" t="s">
        <v>1138</v>
      </c>
      <c r="G485" s="37"/>
      <c r="H485" s="37"/>
      <c r="I485" s="194"/>
      <c r="J485" s="37"/>
      <c r="K485" s="37"/>
      <c r="L485" s="40"/>
      <c r="M485" s="195"/>
      <c r="N485" s="196"/>
      <c r="O485" s="65"/>
      <c r="P485" s="65"/>
      <c r="Q485" s="65"/>
      <c r="R485" s="65"/>
      <c r="S485" s="65"/>
      <c r="T485" s="66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T485" s="18" t="s">
        <v>170</v>
      </c>
      <c r="AU485" s="18" t="s">
        <v>85</v>
      </c>
    </row>
    <row r="486" spans="1:65" s="2" customFormat="1" ht="37.9" customHeight="1">
      <c r="A486" s="35"/>
      <c r="B486" s="36"/>
      <c r="C486" s="179" t="s">
        <v>1048</v>
      </c>
      <c r="D486" s="179" t="s">
        <v>163</v>
      </c>
      <c r="E486" s="180" t="s">
        <v>1140</v>
      </c>
      <c r="F486" s="181" t="s">
        <v>1141</v>
      </c>
      <c r="G486" s="182" t="s">
        <v>289</v>
      </c>
      <c r="H486" s="183">
        <v>42</v>
      </c>
      <c r="I486" s="184"/>
      <c r="J486" s="185">
        <f>ROUND(I486*H486,2)</f>
        <v>0</v>
      </c>
      <c r="K486" s="181" t="s">
        <v>167</v>
      </c>
      <c r="L486" s="40"/>
      <c r="M486" s="186" t="s">
        <v>19</v>
      </c>
      <c r="N486" s="187" t="s">
        <v>46</v>
      </c>
      <c r="O486" s="65"/>
      <c r="P486" s="188">
        <f>O486*H486</f>
        <v>0</v>
      </c>
      <c r="Q486" s="188">
        <v>0</v>
      </c>
      <c r="R486" s="188">
        <f>Q486*H486</f>
        <v>0</v>
      </c>
      <c r="S486" s="188">
        <v>0</v>
      </c>
      <c r="T486" s="189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190" t="s">
        <v>183</v>
      </c>
      <c r="AT486" s="190" t="s">
        <v>163</v>
      </c>
      <c r="AU486" s="190" t="s">
        <v>85</v>
      </c>
      <c r="AY486" s="18" t="s">
        <v>160</v>
      </c>
      <c r="BE486" s="191">
        <f>IF(N486="základní",J486,0)</f>
        <v>0</v>
      </c>
      <c r="BF486" s="191">
        <f>IF(N486="snížená",J486,0)</f>
        <v>0</v>
      </c>
      <c r="BG486" s="191">
        <f>IF(N486="zákl. přenesená",J486,0)</f>
        <v>0</v>
      </c>
      <c r="BH486" s="191">
        <f>IF(N486="sníž. přenesená",J486,0)</f>
        <v>0</v>
      </c>
      <c r="BI486" s="191">
        <f>IF(N486="nulová",J486,0)</f>
        <v>0</v>
      </c>
      <c r="BJ486" s="18" t="s">
        <v>83</v>
      </c>
      <c r="BK486" s="191">
        <f>ROUND(I486*H486,2)</f>
        <v>0</v>
      </c>
      <c r="BL486" s="18" t="s">
        <v>183</v>
      </c>
      <c r="BM486" s="190" t="s">
        <v>1482</v>
      </c>
    </row>
    <row r="487" spans="1:65" s="2" customFormat="1">
      <c r="A487" s="35"/>
      <c r="B487" s="36"/>
      <c r="C487" s="37"/>
      <c r="D487" s="192" t="s">
        <v>170</v>
      </c>
      <c r="E487" s="37"/>
      <c r="F487" s="193" t="s">
        <v>1143</v>
      </c>
      <c r="G487" s="37"/>
      <c r="H487" s="37"/>
      <c r="I487" s="194"/>
      <c r="J487" s="37"/>
      <c r="K487" s="37"/>
      <c r="L487" s="40"/>
      <c r="M487" s="195"/>
      <c r="N487" s="196"/>
      <c r="O487" s="65"/>
      <c r="P487" s="65"/>
      <c r="Q487" s="65"/>
      <c r="R487" s="65"/>
      <c r="S487" s="65"/>
      <c r="T487" s="66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T487" s="18" t="s">
        <v>170</v>
      </c>
      <c r="AU487" s="18" t="s">
        <v>85</v>
      </c>
    </row>
    <row r="488" spans="1:65" s="13" customFormat="1">
      <c r="B488" s="199"/>
      <c r="C488" s="200"/>
      <c r="D488" s="197" t="s">
        <v>212</v>
      </c>
      <c r="E488" s="201" t="s">
        <v>19</v>
      </c>
      <c r="F488" s="202" t="s">
        <v>487</v>
      </c>
      <c r="G488" s="200"/>
      <c r="H488" s="203">
        <v>42</v>
      </c>
      <c r="I488" s="204"/>
      <c r="J488" s="200"/>
      <c r="K488" s="200"/>
      <c r="L488" s="205"/>
      <c r="M488" s="206"/>
      <c r="N488" s="207"/>
      <c r="O488" s="207"/>
      <c r="P488" s="207"/>
      <c r="Q488" s="207"/>
      <c r="R488" s="207"/>
      <c r="S488" s="207"/>
      <c r="T488" s="208"/>
      <c r="AT488" s="209" t="s">
        <v>212</v>
      </c>
      <c r="AU488" s="209" t="s">
        <v>85</v>
      </c>
      <c r="AV488" s="13" t="s">
        <v>85</v>
      </c>
      <c r="AW488" s="13" t="s">
        <v>36</v>
      </c>
      <c r="AX488" s="13" t="s">
        <v>83</v>
      </c>
      <c r="AY488" s="209" t="s">
        <v>160</v>
      </c>
    </row>
    <row r="489" spans="1:65" s="2" customFormat="1" ht="37.9" customHeight="1">
      <c r="A489" s="35"/>
      <c r="B489" s="36"/>
      <c r="C489" s="179" t="s">
        <v>1053</v>
      </c>
      <c r="D489" s="179" t="s">
        <v>163</v>
      </c>
      <c r="E489" s="180" t="s">
        <v>1483</v>
      </c>
      <c r="F489" s="181" t="s">
        <v>1484</v>
      </c>
      <c r="G489" s="182" t="s">
        <v>258</v>
      </c>
      <c r="H489" s="183">
        <v>3.25</v>
      </c>
      <c r="I489" s="184"/>
      <c r="J489" s="185">
        <f>ROUND(I489*H489,2)</f>
        <v>0</v>
      </c>
      <c r="K489" s="181" t="s">
        <v>167</v>
      </c>
      <c r="L489" s="40"/>
      <c r="M489" s="186" t="s">
        <v>19</v>
      </c>
      <c r="N489" s="187" t="s">
        <v>46</v>
      </c>
      <c r="O489" s="65"/>
      <c r="P489" s="188">
        <f>O489*H489</f>
        <v>0</v>
      </c>
      <c r="Q489" s="188">
        <v>0</v>
      </c>
      <c r="R489" s="188">
        <f>Q489*H489</f>
        <v>0</v>
      </c>
      <c r="S489" s="188">
        <v>0</v>
      </c>
      <c r="T489" s="189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190" t="s">
        <v>183</v>
      </c>
      <c r="AT489" s="190" t="s">
        <v>163</v>
      </c>
      <c r="AU489" s="190" t="s">
        <v>85</v>
      </c>
      <c r="AY489" s="18" t="s">
        <v>160</v>
      </c>
      <c r="BE489" s="191">
        <f>IF(N489="základní",J489,0)</f>
        <v>0</v>
      </c>
      <c r="BF489" s="191">
        <f>IF(N489="snížená",J489,0)</f>
        <v>0</v>
      </c>
      <c r="BG489" s="191">
        <f>IF(N489="zákl. přenesená",J489,0)</f>
        <v>0</v>
      </c>
      <c r="BH489" s="191">
        <f>IF(N489="sníž. přenesená",J489,0)</f>
        <v>0</v>
      </c>
      <c r="BI489" s="191">
        <f>IF(N489="nulová",J489,0)</f>
        <v>0</v>
      </c>
      <c r="BJ489" s="18" t="s">
        <v>83</v>
      </c>
      <c r="BK489" s="191">
        <f>ROUND(I489*H489,2)</f>
        <v>0</v>
      </c>
      <c r="BL489" s="18" t="s">
        <v>183</v>
      </c>
      <c r="BM489" s="190" t="s">
        <v>1485</v>
      </c>
    </row>
    <row r="490" spans="1:65" s="2" customFormat="1">
      <c r="A490" s="35"/>
      <c r="B490" s="36"/>
      <c r="C490" s="37"/>
      <c r="D490" s="192" t="s">
        <v>170</v>
      </c>
      <c r="E490" s="37"/>
      <c r="F490" s="193" t="s">
        <v>1486</v>
      </c>
      <c r="G490" s="37"/>
      <c r="H490" s="37"/>
      <c r="I490" s="194"/>
      <c r="J490" s="37"/>
      <c r="K490" s="37"/>
      <c r="L490" s="40"/>
      <c r="M490" s="195"/>
      <c r="N490" s="196"/>
      <c r="O490" s="65"/>
      <c r="P490" s="65"/>
      <c r="Q490" s="65"/>
      <c r="R490" s="65"/>
      <c r="S490" s="65"/>
      <c r="T490" s="66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T490" s="18" t="s">
        <v>170</v>
      </c>
      <c r="AU490" s="18" t="s">
        <v>85</v>
      </c>
    </row>
    <row r="491" spans="1:65" s="2" customFormat="1" ht="33" customHeight="1">
      <c r="A491" s="35"/>
      <c r="B491" s="36"/>
      <c r="C491" s="179" t="s">
        <v>1057</v>
      </c>
      <c r="D491" s="179" t="s">
        <v>163</v>
      </c>
      <c r="E491" s="180" t="s">
        <v>1146</v>
      </c>
      <c r="F491" s="181" t="s">
        <v>1147</v>
      </c>
      <c r="G491" s="182" t="s">
        <v>258</v>
      </c>
      <c r="H491" s="183">
        <v>277.23</v>
      </c>
      <c r="I491" s="184"/>
      <c r="J491" s="185">
        <f>ROUND(I491*H491,2)</f>
        <v>0</v>
      </c>
      <c r="K491" s="181" t="s">
        <v>167</v>
      </c>
      <c r="L491" s="40"/>
      <c r="M491" s="186" t="s">
        <v>19</v>
      </c>
      <c r="N491" s="187" t="s">
        <v>46</v>
      </c>
      <c r="O491" s="65"/>
      <c r="P491" s="188">
        <f>O491*H491</f>
        <v>0</v>
      </c>
      <c r="Q491" s="188">
        <v>0</v>
      </c>
      <c r="R491" s="188">
        <f>Q491*H491</f>
        <v>0</v>
      </c>
      <c r="S491" s="188">
        <v>0</v>
      </c>
      <c r="T491" s="189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190" t="s">
        <v>183</v>
      </c>
      <c r="AT491" s="190" t="s">
        <v>163</v>
      </c>
      <c r="AU491" s="190" t="s">
        <v>85</v>
      </c>
      <c r="AY491" s="18" t="s">
        <v>160</v>
      </c>
      <c r="BE491" s="191">
        <f>IF(N491="základní",J491,0)</f>
        <v>0</v>
      </c>
      <c r="BF491" s="191">
        <f>IF(N491="snížená",J491,0)</f>
        <v>0</v>
      </c>
      <c r="BG491" s="191">
        <f>IF(N491="zákl. přenesená",J491,0)</f>
        <v>0</v>
      </c>
      <c r="BH491" s="191">
        <f>IF(N491="sníž. přenesená",J491,0)</f>
        <v>0</v>
      </c>
      <c r="BI491" s="191">
        <f>IF(N491="nulová",J491,0)</f>
        <v>0</v>
      </c>
      <c r="BJ491" s="18" t="s">
        <v>83</v>
      </c>
      <c r="BK491" s="191">
        <f>ROUND(I491*H491,2)</f>
        <v>0</v>
      </c>
      <c r="BL491" s="18" t="s">
        <v>183</v>
      </c>
      <c r="BM491" s="190" t="s">
        <v>1487</v>
      </c>
    </row>
    <row r="492" spans="1:65" s="2" customFormat="1">
      <c r="A492" s="35"/>
      <c r="B492" s="36"/>
      <c r="C492" s="37"/>
      <c r="D492" s="192" t="s">
        <v>170</v>
      </c>
      <c r="E492" s="37"/>
      <c r="F492" s="193" t="s">
        <v>1149</v>
      </c>
      <c r="G492" s="37"/>
      <c r="H492" s="37"/>
      <c r="I492" s="194"/>
      <c r="J492" s="37"/>
      <c r="K492" s="37"/>
      <c r="L492" s="40"/>
      <c r="M492" s="195"/>
      <c r="N492" s="196"/>
      <c r="O492" s="65"/>
      <c r="P492" s="65"/>
      <c r="Q492" s="65"/>
      <c r="R492" s="65"/>
      <c r="S492" s="65"/>
      <c r="T492" s="66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T492" s="18" t="s">
        <v>170</v>
      </c>
      <c r="AU492" s="18" t="s">
        <v>85</v>
      </c>
    </row>
    <row r="493" spans="1:65" s="13" customFormat="1">
      <c r="B493" s="199"/>
      <c r="C493" s="200"/>
      <c r="D493" s="197" t="s">
        <v>212</v>
      </c>
      <c r="E493" s="201" t="s">
        <v>19</v>
      </c>
      <c r="F493" s="202" t="s">
        <v>1488</v>
      </c>
      <c r="G493" s="200"/>
      <c r="H493" s="203">
        <v>277.23</v>
      </c>
      <c r="I493" s="204"/>
      <c r="J493" s="200"/>
      <c r="K493" s="200"/>
      <c r="L493" s="205"/>
      <c r="M493" s="206"/>
      <c r="N493" s="207"/>
      <c r="O493" s="207"/>
      <c r="P493" s="207"/>
      <c r="Q493" s="207"/>
      <c r="R493" s="207"/>
      <c r="S493" s="207"/>
      <c r="T493" s="208"/>
      <c r="AT493" s="209" t="s">
        <v>212</v>
      </c>
      <c r="AU493" s="209" t="s">
        <v>85</v>
      </c>
      <c r="AV493" s="13" t="s">
        <v>85</v>
      </c>
      <c r="AW493" s="13" t="s">
        <v>36</v>
      </c>
      <c r="AX493" s="13" t="s">
        <v>83</v>
      </c>
      <c r="AY493" s="209" t="s">
        <v>160</v>
      </c>
    </row>
    <row r="494" spans="1:65" s="12" customFormat="1" ht="22.9" customHeight="1">
      <c r="B494" s="163"/>
      <c r="C494" s="164"/>
      <c r="D494" s="165" t="s">
        <v>74</v>
      </c>
      <c r="E494" s="177" t="s">
        <v>1151</v>
      </c>
      <c r="F494" s="177" t="s">
        <v>1152</v>
      </c>
      <c r="G494" s="164"/>
      <c r="H494" s="164"/>
      <c r="I494" s="167"/>
      <c r="J494" s="178">
        <f>BK494</f>
        <v>0</v>
      </c>
      <c r="K494" s="164"/>
      <c r="L494" s="169"/>
      <c r="M494" s="170"/>
      <c r="N494" s="171"/>
      <c r="O494" s="171"/>
      <c r="P494" s="172">
        <f>SUM(P495:P516)</f>
        <v>0</v>
      </c>
      <c r="Q494" s="171"/>
      <c r="R494" s="172">
        <f>SUM(R495:R516)</f>
        <v>0</v>
      </c>
      <c r="S494" s="171"/>
      <c r="T494" s="173">
        <f>SUM(T495:T516)</f>
        <v>0</v>
      </c>
      <c r="AR494" s="174" t="s">
        <v>83</v>
      </c>
      <c r="AT494" s="175" t="s">
        <v>74</v>
      </c>
      <c r="AU494" s="175" t="s">
        <v>83</v>
      </c>
      <c r="AY494" s="174" t="s">
        <v>160</v>
      </c>
      <c r="BK494" s="176">
        <f>SUM(BK495:BK516)</f>
        <v>0</v>
      </c>
    </row>
    <row r="495" spans="1:65" s="2" customFormat="1" ht="21.75" customHeight="1">
      <c r="A495" s="35"/>
      <c r="B495" s="36"/>
      <c r="C495" s="179" t="s">
        <v>1062</v>
      </c>
      <c r="D495" s="179" t="s">
        <v>163</v>
      </c>
      <c r="E495" s="180" t="s">
        <v>1154</v>
      </c>
      <c r="F495" s="181" t="s">
        <v>1155</v>
      </c>
      <c r="G495" s="182" t="s">
        <v>483</v>
      </c>
      <c r="H495" s="183">
        <v>465.41699999999997</v>
      </c>
      <c r="I495" s="184"/>
      <c r="J495" s="185">
        <f>ROUND(I495*H495,2)</f>
        <v>0</v>
      </c>
      <c r="K495" s="181" t="s">
        <v>167</v>
      </c>
      <c r="L495" s="40"/>
      <c r="M495" s="186" t="s">
        <v>19</v>
      </c>
      <c r="N495" s="187" t="s">
        <v>46</v>
      </c>
      <c r="O495" s="65"/>
      <c r="P495" s="188">
        <f>O495*H495</f>
        <v>0</v>
      </c>
      <c r="Q495" s="188">
        <v>0</v>
      </c>
      <c r="R495" s="188">
        <f>Q495*H495</f>
        <v>0</v>
      </c>
      <c r="S495" s="188">
        <v>0</v>
      </c>
      <c r="T495" s="189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190" t="s">
        <v>183</v>
      </c>
      <c r="AT495" s="190" t="s">
        <v>163</v>
      </c>
      <c r="AU495" s="190" t="s">
        <v>85</v>
      </c>
      <c r="AY495" s="18" t="s">
        <v>160</v>
      </c>
      <c r="BE495" s="191">
        <f>IF(N495="základní",J495,0)</f>
        <v>0</v>
      </c>
      <c r="BF495" s="191">
        <f>IF(N495="snížená",J495,0)</f>
        <v>0</v>
      </c>
      <c r="BG495" s="191">
        <f>IF(N495="zákl. přenesená",J495,0)</f>
        <v>0</v>
      </c>
      <c r="BH495" s="191">
        <f>IF(N495="sníž. přenesená",J495,0)</f>
        <v>0</v>
      </c>
      <c r="BI495" s="191">
        <f>IF(N495="nulová",J495,0)</f>
        <v>0</v>
      </c>
      <c r="BJ495" s="18" t="s">
        <v>83</v>
      </c>
      <c r="BK495" s="191">
        <f>ROUND(I495*H495,2)</f>
        <v>0</v>
      </c>
      <c r="BL495" s="18" t="s">
        <v>183</v>
      </c>
      <c r="BM495" s="190" t="s">
        <v>1489</v>
      </c>
    </row>
    <row r="496" spans="1:65" s="2" customFormat="1">
      <c r="A496" s="35"/>
      <c r="B496" s="36"/>
      <c r="C496" s="37"/>
      <c r="D496" s="192" t="s">
        <v>170</v>
      </c>
      <c r="E496" s="37"/>
      <c r="F496" s="193" t="s">
        <v>1157</v>
      </c>
      <c r="G496" s="37"/>
      <c r="H496" s="37"/>
      <c r="I496" s="194"/>
      <c r="J496" s="37"/>
      <c r="K496" s="37"/>
      <c r="L496" s="40"/>
      <c r="M496" s="195"/>
      <c r="N496" s="196"/>
      <c r="O496" s="65"/>
      <c r="P496" s="65"/>
      <c r="Q496" s="65"/>
      <c r="R496" s="65"/>
      <c r="S496" s="65"/>
      <c r="T496" s="66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T496" s="18" t="s">
        <v>170</v>
      </c>
      <c r="AU496" s="18" t="s">
        <v>85</v>
      </c>
    </row>
    <row r="497" spans="1:65" s="2" customFormat="1" ht="24.2" customHeight="1">
      <c r="A497" s="35"/>
      <c r="B497" s="36"/>
      <c r="C497" s="179" t="s">
        <v>1067</v>
      </c>
      <c r="D497" s="179" t="s">
        <v>163</v>
      </c>
      <c r="E497" s="180" t="s">
        <v>1159</v>
      </c>
      <c r="F497" s="181" t="s">
        <v>1160</v>
      </c>
      <c r="G497" s="182" t="s">
        <v>483</v>
      </c>
      <c r="H497" s="183">
        <v>8842.9230000000007</v>
      </c>
      <c r="I497" s="184"/>
      <c r="J497" s="185">
        <f>ROUND(I497*H497,2)</f>
        <v>0</v>
      </c>
      <c r="K497" s="181" t="s">
        <v>167</v>
      </c>
      <c r="L497" s="40"/>
      <c r="M497" s="186" t="s">
        <v>19</v>
      </c>
      <c r="N497" s="187" t="s">
        <v>46</v>
      </c>
      <c r="O497" s="65"/>
      <c r="P497" s="188">
        <f>O497*H497</f>
        <v>0</v>
      </c>
      <c r="Q497" s="188">
        <v>0</v>
      </c>
      <c r="R497" s="188">
        <f>Q497*H497</f>
        <v>0</v>
      </c>
      <c r="S497" s="188">
        <v>0</v>
      </c>
      <c r="T497" s="189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190" t="s">
        <v>183</v>
      </c>
      <c r="AT497" s="190" t="s">
        <v>163</v>
      </c>
      <c r="AU497" s="190" t="s">
        <v>85</v>
      </c>
      <c r="AY497" s="18" t="s">
        <v>160</v>
      </c>
      <c r="BE497" s="191">
        <f>IF(N497="základní",J497,0)</f>
        <v>0</v>
      </c>
      <c r="BF497" s="191">
        <f>IF(N497="snížená",J497,0)</f>
        <v>0</v>
      </c>
      <c r="BG497" s="191">
        <f>IF(N497="zákl. přenesená",J497,0)</f>
        <v>0</v>
      </c>
      <c r="BH497" s="191">
        <f>IF(N497="sníž. přenesená",J497,0)</f>
        <v>0</v>
      </c>
      <c r="BI497" s="191">
        <f>IF(N497="nulová",J497,0)</f>
        <v>0</v>
      </c>
      <c r="BJ497" s="18" t="s">
        <v>83</v>
      </c>
      <c r="BK497" s="191">
        <f>ROUND(I497*H497,2)</f>
        <v>0</v>
      </c>
      <c r="BL497" s="18" t="s">
        <v>183</v>
      </c>
      <c r="BM497" s="190" t="s">
        <v>1490</v>
      </c>
    </row>
    <row r="498" spans="1:65" s="2" customFormat="1">
      <c r="A498" s="35"/>
      <c r="B498" s="36"/>
      <c r="C498" s="37"/>
      <c r="D498" s="192" t="s">
        <v>170</v>
      </c>
      <c r="E498" s="37"/>
      <c r="F498" s="193" t="s">
        <v>1162</v>
      </c>
      <c r="G498" s="37"/>
      <c r="H498" s="37"/>
      <c r="I498" s="194"/>
      <c r="J498" s="37"/>
      <c r="K498" s="37"/>
      <c r="L498" s="40"/>
      <c r="M498" s="195"/>
      <c r="N498" s="196"/>
      <c r="O498" s="65"/>
      <c r="P498" s="65"/>
      <c r="Q498" s="65"/>
      <c r="R498" s="65"/>
      <c r="S498" s="65"/>
      <c r="T498" s="66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T498" s="18" t="s">
        <v>170</v>
      </c>
      <c r="AU498" s="18" t="s">
        <v>85</v>
      </c>
    </row>
    <row r="499" spans="1:65" s="13" customFormat="1">
      <c r="B499" s="199"/>
      <c r="C499" s="200"/>
      <c r="D499" s="197" t="s">
        <v>212</v>
      </c>
      <c r="E499" s="200"/>
      <c r="F499" s="202" t="s">
        <v>1491</v>
      </c>
      <c r="G499" s="200"/>
      <c r="H499" s="203">
        <v>8842.9230000000007</v>
      </c>
      <c r="I499" s="204"/>
      <c r="J499" s="200"/>
      <c r="K499" s="200"/>
      <c r="L499" s="205"/>
      <c r="M499" s="206"/>
      <c r="N499" s="207"/>
      <c r="O499" s="207"/>
      <c r="P499" s="207"/>
      <c r="Q499" s="207"/>
      <c r="R499" s="207"/>
      <c r="S499" s="207"/>
      <c r="T499" s="208"/>
      <c r="AT499" s="209" t="s">
        <v>212</v>
      </c>
      <c r="AU499" s="209" t="s">
        <v>85</v>
      </c>
      <c r="AV499" s="13" t="s">
        <v>85</v>
      </c>
      <c r="AW499" s="13" t="s">
        <v>4</v>
      </c>
      <c r="AX499" s="13" t="s">
        <v>83</v>
      </c>
      <c r="AY499" s="209" t="s">
        <v>160</v>
      </c>
    </row>
    <row r="500" spans="1:65" s="2" customFormat="1" ht="24.2" customHeight="1">
      <c r="A500" s="35"/>
      <c r="B500" s="36"/>
      <c r="C500" s="179" t="s">
        <v>1072</v>
      </c>
      <c r="D500" s="179" t="s">
        <v>163</v>
      </c>
      <c r="E500" s="180" t="s">
        <v>1165</v>
      </c>
      <c r="F500" s="181" t="s">
        <v>1166</v>
      </c>
      <c r="G500" s="182" t="s">
        <v>483</v>
      </c>
      <c r="H500" s="183">
        <v>6.5529999999999999</v>
      </c>
      <c r="I500" s="184"/>
      <c r="J500" s="185">
        <f>ROUND(I500*H500,2)</f>
        <v>0</v>
      </c>
      <c r="K500" s="181" t="s">
        <v>167</v>
      </c>
      <c r="L500" s="40"/>
      <c r="M500" s="186" t="s">
        <v>19</v>
      </c>
      <c r="N500" s="187" t="s">
        <v>46</v>
      </c>
      <c r="O500" s="65"/>
      <c r="P500" s="188">
        <f>O500*H500</f>
        <v>0</v>
      </c>
      <c r="Q500" s="188">
        <v>0</v>
      </c>
      <c r="R500" s="188">
        <f>Q500*H500</f>
        <v>0</v>
      </c>
      <c r="S500" s="188">
        <v>0</v>
      </c>
      <c r="T500" s="189">
        <f>S500*H500</f>
        <v>0</v>
      </c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R500" s="190" t="s">
        <v>183</v>
      </c>
      <c r="AT500" s="190" t="s">
        <v>163</v>
      </c>
      <c r="AU500" s="190" t="s">
        <v>85</v>
      </c>
      <c r="AY500" s="18" t="s">
        <v>160</v>
      </c>
      <c r="BE500" s="191">
        <f>IF(N500="základní",J500,0)</f>
        <v>0</v>
      </c>
      <c r="BF500" s="191">
        <f>IF(N500="snížená",J500,0)</f>
        <v>0</v>
      </c>
      <c r="BG500" s="191">
        <f>IF(N500="zákl. přenesená",J500,0)</f>
        <v>0</v>
      </c>
      <c r="BH500" s="191">
        <f>IF(N500="sníž. přenesená",J500,0)</f>
        <v>0</v>
      </c>
      <c r="BI500" s="191">
        <f>IF(N500="nulová",J500,0)</f>
        <v>0</v>
      </c>
      <c r="BJ500" s="18" t="s">
        <v>83</v>
      </c>
      <c r="BK500" s="191">
        <f>ROUND(I500*H500,2)</f>
        <v>0</v>
      </c>
      <c r="BL500" s="18" t="s">
        <v>183</v>
      </c>
      <c r="BM500" s="190" t="s">
        <v>1492</v>
      </c>
    </row>
    <row r="501" spans="1:65" s="2" customFormat="1">
      <c r="A501" s="35"/>
      <c r="B501" s="36"/>
      <c r="C501" s="37"/>
      <c r="D501" s="192" t="s">
        <v>170</v>
      </c>
      <c r="E501" s="37"/>
      <c r="F501" s="193" t="s">
        <v>1168</v>
      </c>
      <c r="G501" s="37"/>
      <c r="H501" s="37"/>
      <c r="I501" s="194"/>
      <c r="J501" s="37"/>
      <c r="K501" s="37"/>
      <c r="L501" s="40"/>
      <c r="M501" s="195"/>
      <c r="N501" s="196"/>
      <c r="O501" s="65"/>
      <c r="P501" s="65"/>
      <c r="Q501" s="65"/>
      <c r="R501" s="65"/>
      <c r="S501" s="65"/>
      <c r="T501" s="66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T501" s="18" t="s">
        <v>170</v>
      </c>
      <c r="AU501" s="18" t="s">
        <v>85</v>
      </c>
    </row>
    <row r="502" spans="1:65" s="2" customFormat="1" ht="29.25">
      <c r="A502" s="35"/>
      <c r="B502" s="36"/>
      <c r="C502" s="37"/>
      <c r="D502" s="197" t="s">
        <v>172</v>
      </c>
      <c r="E502" s="37"/>
      <c r="F502" s="198" t="s">
        <v>1169</v>
      </c>
      <c r="G502" s="37"/>
      <c r="H502" s="37"/>
      <c r="I502" s="194"/>
      <c r="J502" s="37"/>
      <c r="K502" s="37"/>
      <c r="L502" s="40"/>
      <c r="M502" s="195"/>
      <c r="N502" s="196"/>
      <c r="O502" s="65"/>
      <c r="P502" s="65"/>
      <c r="Q502" s="65"/>
      <c r="R502" s="65"/>
      <c r="S502" s="65"/>
      <c r="T502" s="66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T502" s="18" t="s">
        <v>172</v>
      </c>
      <c r="AU502" s="18" t="s">
        <v>85</v>
      </c>
    </row>
    <row r="503" spans="1:65" s="13" customFormat="1">
      <c r="B503" s="199"/>
      <c r="C503" s="200"/>
      <c r="D503" s="197" t="s">
        <v>212</v>
      </c>
      <c r="E503" s="200"/>
      <c r="F503" s="202" t="s">
        <v>1493</v>
      </c>
      <c r="G503" s="200"/>
      <c r="H503" s="203">
        <v>6.5529999999999999</v>
      </c>
      <c r="I503" s="204"/>
      <c r="J503" s="200"/>
      <c r="K503" s="200"/>
      <c r="L503" s="205"/>
      <c r="M503" s="206"/>
      <c r="N503" s="207"/>
      <c r="O503" s="207"/>
      <c r="P503" s="207"/>
      <c r="Q503" s="207"/>
      <c r="R503" s="207"/>
      <c r="S503" s="207"/>
      <c r="T503" s="208"/>
      <c r="AT503" s="209" t="s">
        <v>212</v>
      </c>
      <c r="AU503" s="209" t="s">
        <v>85</v>
      </c>
      <c r="AV503" s="13" t="s">
        <v>85</v>
      </c>
      <c r="AW503" s="13" t="s">
        <v>4</v>
      </c>
      <c r="AX503" s="13" t="s">
        <v>83</v>
      </c>
      <c r="AY503" s="209" t="s">
        <v>160</v>
      </c>
    </row>
    <row r="504" spans="1:65" s="2" customFormat="1" ht="24.2" customHeight="1">
      <c r="A504" s="35"/>
      <c r="B504" s="36"/>
      <c r="C504" s="179" t="s">
        <v>1076</v>
      </c>
      <c r="D504" s="179" t="s">
        <v>163</v>
      </c>
      <c r="E504" s="180" t="s">
        <v>1172</v>
      </c>
      <c r="F504" s="181" t="s">
        <v>1173</v>
      </c>
      <c r="G504" s="182" t="s">
        <v>483</v>
      </c>
      <c r="H504" s="183">
        <v>129.34200000000001</v>
      </c>
      <c r="I504" s="184"/>
      <c r="J504" s="185">
        <f>ROUND(I504*H504,2)</f>
        <v>0</v>
      </c>
      <c r="K504" s="181" t="s">
        <v>167</v>
      </c>
      <c r="L504" s="40"/>
      <c r="M504" s="186" t="s">
        <v>19</v>
      </c>
      <c r="N504" s="187" t="s">
        <v>46</v>
      </c>
      <c r="O504" s="65"/>
      <c r="P504" s="188">
        <f>O504*H504</f>
        <v>0</v>
      </c>
      <c r="Q504" s="188">
        <v>0</v>
      </c>
      <c r="R504" s="188">
        <f>Q504*H504</f>
        <v>0</v>
      </c>
      <c r="S504" s="188">
        <v>0</v>
      </c>
      <c r="T504" s="189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190" t="s">
        <v>183</v>
      </c>
      <c r="AT504" s="190" t="s">
        <v>163</v>
      </c>
      <c r="AU504" s="190" t="s">
        <v>85</v>
      </c>
      <c r="AY504" s="18" t="s">
        <v>160</v>
      </c>
      <c r="BE504" s="191">
        <f>IF(N504="základní",J504,0)</f>
        <v>0</v>
      </c>
      <c r="BF504" s="191">
        <f>IF(N504="snížená",J504,0)</f>
        <v>0</v>
      </c>
      <c r="BG504" s="191">
        <f>IF(N504="zákl. přenesená",J504,0)</f>
        <v>0</v>
      </c>
      <c r="BH504" s="191">
        <f>IF(N504="sníž. přenesená",J504,0)</f>
        <v>0</v>
      </c>
      <c r="BI504" s="191">
        <f>IF(N504="nulová",J504,0)</f>
        <v>0</v>
      </c>
      <c r="BJ504" s="18" t="s">
        <v>83</v>
      </c>
      <c r="BK504" s="191">
        <f>ROUND(I504*H504,2)</f>
        <v>0</v>
      </c>
      <c r="BL504" s="18" t="s">
        <v>183</v>
      </c>
      <c r="BM504" s="190" t="s">
        <v>1494</v>
      </c>
    </row>
    <row r="505" spans="1:65" s="2" customFormat="1">
      <c r="A505" s="35"/>
      <c r="B505" s="36"/>
      <c r="C505" s="37"/>
      <c r="D505" s="192" t="s">
        <v>170</v>
      </c>
      <c r="E505" s="37"/>
      <c r="F505" s="193" t="s">
        <v>1175</v>
      </c>
      <c r="G505" s="37"/>
      <c r="H505" s="37"/>
      <c r="I505" s="194"/>
      <c r="J505" s="37"/>
      <c r="K505" s="37"/>
      <c r="L505" s="40"/>
      <c r="M505" s="195"/>
      <c r="N505" s="196"/>
      <c r="O505" s="65"/>
      <c r="P505" s="65"/>
      <c r="Q505" s="65"/>
      <c r="R505" s="65"/>
      <c r="S505" s="65"/>
      <c r="T505" s="66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T505" s="18" t="s">
        <v>170</v>
      </c>
      <c r="AU505" s="18" t="s">
        <v>85</v>
      </c>
    </row>
    <row r="506" spans="1:65" s="2" customFormat="1" ht="24.2" customHeight="1">
      <c r="A506" s="35"/>
      <c r="B506" s="36"/>
      <c r="C506" s="179" t="s">
        <v>1080</v>
      </c>
      <c r="D506" s="179" t="s">
        <v>163</v>
      </c>
      <c r="E506" s="180" t="s">
        <v>1177</v>
      </c>
      <c r="F506" s="181" t="s">
        <v>1178</v>
      </c>
      <c r="G506" s="182" t="s">
        <v>483</v>
      </c>
      <c r="H506" s="183">
        <v>72.414000000000001</v>
      </c>
      <c r="I506" s="184"/>
      <c r="J506" s="185">
        <f>ROUND(I506*H506,2)</f>
        <v>0</v>
      </c>
      <c r="K506" s="181" t="s">
        <v>167</v>
      </c>
      <c r="L506" s="40"/>
      <c r="M506" s="186" t="s">
        <v>19</v>
      </c>
      <c r="N506" s="187" t="s">
        <v>46</v>
      </c>
      <c r="O506" s="65"/>
      <c r="P506" s="188">
        <f>O506*H506</f>
        <v>0</v>
      </c>
      <c r="Q506" s="188">
        <v>0</v>
      </c>
      <c r="R506" s="188">
        <f>Q506*H506</f>
        <v>0</v>
      </c>
      <c r="S506" s="188">
        <v>0</v>
      </c>
      <c r="T506" s="189">
        <f>S506*H506</f>
        <v>0</v>
      </c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R506" s="190" t="s">
        <v>183</v>
      </c>
      <c r="AT506" s="190" t="s">
        <v>163</v>
      </c>
      <c r="AU506" s="190" t="s">
        <v>85</v>
      </c>
      <c r="AY506" s="18" t="s">
        <v>160</v>
      </c>
      <c r="BE506" s="191">
        <f>IF(N506="základní",J506,0)</f>
        <v>0</v>
      </c>
      <c r="BF506" s="191">
        <f>IF(N506="snížená",J506,0)</f>
        <v>0</v>
      </c>
      <c r="BG506" s="191">
        <f>IF(N506="zákl. přenesená",J506,0)</f>
        <v>0</v>
      </c>
      <c r="BH506" s="191">
        <f>IF(N506="sníž. přenesená",J506,0)</f>
        <v>0</v>
      </c>
      <c r="BI506" s="191">
        <f>IF(N506="nulová",J506,0)</f>
        <v>0</v>
      </c>
      <c r="BJ506" s="18" t="s">
        <v>83</v>
      </c>
      <c r="BK506" s="191">
        <f>ROUND(I506*H506,2)</f>
        <v>0</v>
      </c>
      <c r="BL506" s="18" t="s">
        <v>183</v>
      </c>
      <c r="BM506" s="190" t="s">
        <v>1495</v>
      </c>
    </row>
    <row r="507" spans="1:65" s="2" customFormat="1">
      <c r="A507" s="35"/>
      <c r="B507" s="36"/>
      <c r="C507" s="37"/>
      <c r="D507" s="192" t="s">
        <v>170</v>
      </c>
      <c r="E507" s="37"/>
      <c r="F507" s="193" t="s">
        <v>1180</v>
      </c>
      <c r="G507" s="37"/>
      <c r="H507" s="37"/>
      <c r="I507" s="194"/>
      <c r="J507" s="37"/>
      <c r="K507" s="37"/>
      <c r="L507" s="40"/>
      <c r="M507" s="195"/>
      <c r="N507" s="196"/>
      <c r="O507" s="65"/>
      <c r="P507" s="65"/>
      <c r="Q507" s="65"/>
      <c r="R507" s="65"/>
      <c r="S507" s="65"/>
      <c r="T507" s="66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T507" s="18" t="s">
        <v>170</v>
      </c>
      <c r="AU507" s="18" t="s">
        <v>85</v>
      </c>
    </row>
    <row r="508" spans="1:65" s="2" customFormat="1" ht="24.2" customHeight="1">
      <c r="A508" s="35"/>
      <c r="B508" s="36"/>
      <c r="C508" s="179" t="s">
        <v>1084</v>
      </c>
      <c r="D508" s="179" t="s">
        <v>163</v>
      </c>
      <c r="E508" s="180" t="s">
        <v>1182</v>
      </c>
      <c r="F508" s="181" t="s">
        <v>482</v>
      </c>
      <c r="G508" s="182" t="s">
        <v>483</v>
      </c>
      <c r="H508" s="183">
        <v>198.13300000000001</v>
      </c>
      <c r="I508" s="184"/>
      <c r="J508" s="185">
        <f>ROUND(I508*H508,2)</f>
        <v>0</v>
      </c>
      <c r="K508" s="181" t="s">
        <v>167</v>
      </c>
      <c r="L508" s="40"/>
      <c r="M508" s="186" t="s">
        <v>19</v>
      </c>
      <c r="N508" s="187" t="s">
        <v>46</v>
      </c>
      <c r="O508" s="65"/>
      <c r="P508" s="188">
        <f>O508*H508</f>
        <v>0</v>
      </c>
      <c r="Q508" s="188">
        <v>0</v>
      </c>
      <c r="R508" s="188">
        <f>Q508*H508</f>
        <v>0</v>
      </c>
      <c r="S508" s="188">
        <v>0</v>
      </c>
      <c r="T508" s="189">
        <f>S508*H508</f>
        <v>0</v>
      </c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R508" s="190" t="s">
        <v>183</v>
      </c>
      <c r="AT508" s="190" t="s">
        <v>163</v>
      </c>
      <c r="AU508" s="190" t="s">
        <v>85</v>
      </c>
      <c r="AY508" s="18" t="s">
        <v>160</v>
      </c>
      <c r="BE508" s="191">
        <f>IF(N508="základní",J508,0)</f>
        <v>0</v>
      </c>
      <c r="BF508" s="191">
        <f>IF(N508="snížená",J508,0)</f>
        <v>0</v>
      </c>
      <c r="BG508" s="191">
        <f>IF(N508="zákl. přenesená",J508,0)</f>
        <v>0</v>
      </c>
      <c r="BH508" s="191">
        <f>IF(N508="sníž. přenesená",J508,0)</f>
        <v>0</v>
      </c>
      <c r="BI508" s="191">
        <f>IF(N508="nulová",J508,0)</f>
        <v>0</v>
      </c>
      <c r="BJ508" s="18" t="s">
        <v>83</v>
      </c>
      <c r="BK508" s="191">
        <f>ROUND(I508*H508,2)</f>
        <v>0</v>
      </c>
      <c r="BL508" s="18" t="s">
        <v>183</v>
      </c>
      <c r="BM508" s="190" t="s">
        <v>1496</v>
      </c>
    </row>
    <row r="509" spans="1:65" s="2" customFormat="1">
      <c r="A509" s="35"/>
      <c r="B509" s="36"/>
      <c r="C509" s="37"/>
      <c r="D509" s="192" t="s">
        <v>170</v>
      </c>
      <c r="E509" s="37"/>
      <c r="F509" s="193" t="s">
        <v>1184</v>
      </c>
      <c r="G509" s="37"/>
      <c r="H509" s="37"/>
      <c r="I509" s="194"/>
      <c r="J509" s="37"/>
      <c r="K509" s="37"/>
      <c r="L509" s="40"/>
      <c r="M509" s="195"/>
      <c r="N509" s="196"/>
      <c r="O509" s="65"/>
      <c r="P509" s="65"/>
      <c r="Q509" s="65"/>
      <c r="R509" s="65"/>
      <c r="S509" s="65"/>
      <c r="T509" s="66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T509" s="18" t="s">
        <v>170</v>
      </c>
      <c r="AU509" s="18" t="s">
        <v>85</v>
      </c>
    </row>
    <row r="510" spans="1:65" s="2" customFormat="1" ht="24.2" customHeight="1">
      <c r="A510" s="35"/>
      <c r="B510" s="36"/>
      <c r="C510" s="179" t="s">
        <v>1089</v>
      </c>
      <c r="D510" s="179" t="s">
        <v>163</v>
      </c>
      <c r="E510" s="180" t="s">
        <v>1186</v>
      </c>
      <c r="F510" s="181" t="s">
        <v>1187</v>
      </c>
      <c r="G510" s="182" t="s">
        <v>483</v>
      </c>
      <c r="H510" s="183">
        <v>58.973999999999997</v>
      </c>
      <c r="I510" s="184"/>
      <c r="J510" s="185">
        <f>ROUND(I510*H510,2)</f>
        <v>0</v>
      </c>
      <c r="K510" s="181" t="s">
        <v>167</v>
      </c>
      <c r="L510" s="40"/>
      <c r="M510" s="186" t="s">
        <v>19</v>
      </c>
      <c r="N510" s="187" t="s">
        <v>46</v>
      </c>
      <c r="O510" s="65"/>
      <c r="P510" s="188">
        <f>O510*H510</f>
        <v>0</v>
      </c>
      <c r="Q510" s="188">
        <v>0</v>
      </c>
      <c r="R510" s="188">
        <f>Q510*H510</f>
        <v>0</v>
      </c>
      <c r="S510" s="188">
        <v>0</v>
      </c>
      <c r="T510" s="189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190" t="s">
        <v>183</v>
      </c>
      <c r="AT510" s="190" t="s">
        <v>163</v>
      </c>
      <c r="AU510" s="190" t="s">
        <v>85</v>
      </c>
      <c r="AY510" s="18" t="s">
        <v>160</v>
      </c>
      <c r="BE510" s="191">
        <f>IF(N510="základní",J510,0)</f>
        <v>0</v>
      </c>
      <c r="BF510" s="191">
        <f>IF(N510="snížená",J510,0)</f>
        <v>0</v>
      </c>
      <c r="BG510" s="191">
        <f>IF(N510="zákl. přenesená",J510,0)</f>
        <v>0</v>
      </c>
      <c r="BH510" s="191">
        <f>IF(N510="sníž. přenesená",J510,0)</f>
        <v>0</v>
      </c>
      <c r="BI510" s="191">
        <f>IF(N510="nulová",J510,0)</f>
        <v>0</v>
      </c>
      <c r="BJ510" s="18" t="s">
        <v>83</v>
      </c>
      <c r="BK510" s="191">
        <f>ROUND(I510*H510,2)</f>
        <v>0</v>
      </c>
      <c r="BL510" s="18" t="s">
        <v>183</v>
      </c>
      <c r="BM510" s="190" t="s">
        <v>1497</v>
      </c>
    </row>
    <row r="511" spans="1:65" s="2" customFormat="1">
      <c r="A511" s="35"/>
      <c r="B511" s="36"/>
      <c r="C511" s="37"/>
      <c r="D511" s="192" t="s">
        <v>170</v>
      </c>
      <c r="E511" s="37"/>
      <c r="F511" s="193" t="s">
        <v>1189</v>
      </c>
      <c r="G511" s="37"/>
      <c r="H511" s="37"/>
      <c r="I511" s="194"/>
      <c r="J511" s="37"/>
      <c r="K511" s="37"/>
      <c r="L511" s="40"/>
      <c r="M511" s="195"/>
      <c r="N511" s="196"/>
      <c r="O511" s="65"/>
      <c r="P511" s="65"/>
      <c r="Q511" s="65"/>
      <c r="R511" s="65"/>
      <c r="S511" s="65"/>
      <c r="T511" s="66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T511" s="18" t="s">
        <v>170</v>
      </c>
      <c r="AU511" s="18" t="s">
        <v>85</v>
      </c>
    </row>
    <row r="512" spans="1:65" s="2" customFormat="1" ht="29.25">
      <c r="A512" s="35"/>
      <c r="B512" s="36"/>
      <c r="C512" s="37"/>
      <c r="D512" s="197" t="s">
        <v>172</v>
      </c>
      <c r="E512" s="37"/>
      <c r="F512" s="198" t="s">
        <v>1190</v>
      </c>
      <c r="G512" s="37"/>
      <c r="H512" s="37"/>
      <c r="I512" s="194"/>
      <c r="J512" s="37"/>
      <c r="K512" s="37"/>
      <c r="L512" s="40"/>
      <c r="M512" s="195"/>
      <c r="N512" s="196"/>
      <c r="O512" s="65"/>
      <c r="P512" s="65"/>
      <c r="Q512" s="65"/>
      <c r="R512" s="65"/>
      <c r="S512" s="65"/>
      <c r="T512" s="66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T512" s="18" t="s">
        <v>172</v>
      </c>
      <c r="AU512" s="18" t="s">
        <v>85</v>
      </c>
    </row>
    <row r="513" spans="1:65" s="13" customFormat="1">
      <c r="B513" s="199"/>
      <c r="C513" s="200"/>
      <c r="D513" s="197" t="s">
        <v>212</v>
      </c>
      <c r="E513" s="200"/>
      <c r="F513" s="202" t="s">
        <v>1498</v>
      </c>
      <c r="G513" s="200"/>
      <c r="H513" s="203">
        <v>58.973999999999997</v>
      </c>
      <c r="I513" s="204"/>
      <c r="J513" s="200"/>
      <c r="K513" s="200"/>
      <c r="L513" s="205"/>
      <c r="M513" s="206"/>
      <c r="N513" s="207"/>
      <c r="O513" s="207"/>
      <c r="P513" s="207"/>
      <c r="Q513" s="207"/>
      <c r="R513" s="207"/>
      <c r="S513" s="207"/>
      <c r="T513" s="208"/>
      <c r="AT513" s="209" t="s">
        <v>212</v>
      </c>
      <c r="AU513" s="209" t="s">
        <v>85</v>
      </c>
      <c r="AV513" s="13" t="s">
        <v>85</v>
      </c>
      <c r="AW513" s="13" t="s">
        <v>4</v>
      </c>
      <c r="AX513" s="13" t="s">
        <v>83</v>
      </c>
      <c r="AY513" s="209" t="s">
        <v>160</v>
      </c>
    </row>
    <row r="514" spans="1:65" s="2" customFormat="1" ht="16.5" customHeight="1">
      <c r="A514" s="35"/>
      <c r="B514" s="36"/>
      <c r="C514" s="179" t="s">
        <v>1095</v>
      </c>
      <c r="D514" s="179" t="s">
        <v>163</v>
      </c>
      <c r="E514" s="180" t="s">
        <v>1193</v>
      </c>
      <c r="F514" s="181" t="s">
        <v>1194</v>
      </c>
      <c r="G514" s="182" t="s">
        <v>176</v>
      </c>
      <c r="H514" s="183">
        <v>1</v>
      </c>
      <c r="I514" s="184"/>
      <c r="J514" s="185">
        <f>ROUND(I514*H514,2)</f>
        <v>0</v>
      </c>
      <c r="K514" s="181" t="s">
        <v>19</v>
      </c>
      <c r="L514" s="40"/>
      <c r="M514" s="186" t="s">
        <v>19</v>
      </c>
      <c r="N514" s="187" t="s">
        <v>46</v>
      </c>
      <c r="O514" s="65"/>
      <c r="P514" s="188">
        <f>O514*H514</f>
        <v>0</v>
      </c>
      <c r="Q514" s="188">
        <v>0</v>
      </c>
      <c r="R514" s="188">
        <f>Q514*H514</f>
        <v>0</v>
      </c>
      <c r="S514" s="188">
        <v>0</v>
      </c>
      <c r="T514" s="189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190" t="s">
        <v>183</v>
      </c>
      <c r="AT514" s="190" t="s">
        <v>163</v>
      </c>
      <c r="AU514" s="190" t="s">
        <v>85</v>
      </c>
      <c r="AY514" s="18" t="s">
        <v>160</v>
      </c>
      <c r="BE514" s="191">
        <f>IF(N514="základní",J514,0)</f>
        <v>0</v>
      </c>
      <c r="BF514" s="191">
        <f>IF(N514="snížená",J514,0)</f>
        <v>0</v>
      </c>
      <c r="BG514" s="191">
        <f>IF(N514="zákl. přenesená",J514,0)</f>
        <v>0</v>
      </c>
      <c r="BH514" s="191">
        <f>IF(N514="sníž. přenesená",J514,0)</f>
        <v>0</v>
      </c>
      <c r="BI514" s="191">
        <f>IF(N514="nulová",J514,0)</f>
        <v>0</v>
      </c>
      <c r="BJ514" s="18" t="s">
        <v>83</v>
      </c>
      <c r="BK514" s="191">
        <f>ROUND(I514*H514,2)</f>
        <v>0</v>
      </c>
      <c r="BL514" s="18" t="s">
        <v>183</v>
      </c>
      <c r="BM514" s="190" t="s">
        <v>1499</v>
      </c>
    </row>
    <row r="515" spans="1:65" s="2" customFormat="1" ht="68.25">
      <c r="A515" s="35"/>
      <c r="B515" s="36"/>
      <c r="C515" s="37"/>
      <c r="D515" s="197" t="s">
        <v>172</v>
      </c>
      <c r="E515" s="37"/>
      <c r="F515" s="198" t="s">
        <v>1196</v>
      </c>
      <c r="G515" s="37"/>
      <c r="H515" s="37"/>
      <c r="I515" s="194"/>
      <c r="J515" s="37"/>
      <c r="K515" s="37"/>
      <c r="L515" s="40"/>
      <c r="M515" s="195"/>
      <c r="N515" s="196"/>
      <c r="O515" s="65"/>
      <c r="P515" s="65"/>
      <c r="Q515" s="65"/>
      <c r="R515" s="65"/>
      <c r="S515" s="65"/>
      <c r="T515" s="66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T515" s="18" t="s">
        <v>172</v>
      </c>
      <c r="AU515" s="18" t="s">
        <v>85</v>
      </c>
    </row>
    <row r="516" spans="1:65" s="13" customFormat="1">
      <c r="B516" s="199"/>
      <c r="C516" s="200"/>
      <c r="D516" s="197" t="s">
        <v>212</v>
      </c>
      <c r="E516" s="201" t="s">
        <v>19</v>
      </c>
      <c r="F516" s="202" t="s">
        <v>83</v>
      </c>
      <c r="G516" s="200"/>
      <c r="H516" s="203">
        <v>1</v>
      </c>
      <c r="I516" s="204"/>
      <c r="J516" s="200"/>
      <c r="K516" s="200"/>
      <c r="L516" s="205"/>
      <c r="M516" s="206"/>
      <c r="N516" s="207"/>
      <c r="O516" s="207"/>
      <c r="P516" s="207"/>
      <c r="Q516" s="207"/>
      <c r="R516" s="207"/>
      <c r="S516" s="207"/>
      <c r="T516" s="208"/>
      <c r="AT516" s="209" t="s">
        <v>212</v>
      </c>
      <c r="AU516" s="209" t="s">
        <v>85</v>
      </c>
      <c r="AV516" s="13" t="s">
        <v>85</v>
      </c>
      <c r="AW516" s="13" t="s">
        <v>36</v>
      </c>
      <c r="AX516" s="13" t="s">
        <v>83</v>
      </c>
      <c r="AY516" s="209" t="s">
        <v>160</v>
      </c>
    </row>
    <row r="517" spans="1:65" s="12" customFormat="1" ht="22.9" customHeight="1">
      <c r="B517" s="163"/>
      <c r="C517" s="164"/>
      <c r="D517" s="165" t="s">
        <v>74</v>
      </c>
      <c r="E517" s="177" t="s">
        <v>1197</v>
      </c>
      <c r="F517" s="177" t="s">
        <v>1198</v>
      </c>
      <c r="G517" s="164"/>
      <c r="H517" s="164"/>
      <c r="I517" s="167"/>
      <c r="J517" s="178">
        <f>BK517</f>
        <v>0</v>
      </c>
      <c r="K517" s="164"/>
      <c r="L517" s="169"/>
      <c r="M517" s="170"/>
      <c r="N517" s="171"/>
      <c r="O517" s="171"/>
      <c r="P517" s="172">
        <f>SUM(P518:P519)</f>
        <v>0</v>
      </c>
      <c r="Q517" s="171"/>
      <c r="R517" s="172">
        <f>SUM(R518:R519)</f>
        <v>0</v>
      </c>
      <c r="S517" s="171"/>
      <c r="T517" s="173">
        <f>SUM(T518:T519)</f>
        <v>0</v>
      </c>
      <c r="AR517" s="174" t="s">
        <v>83</v>
      </c>
      <c r="AT517" s="175" t="s">
        <v>74</v>
      </c>
      <c r="AU517" s="175" t="s">
        <v>83</v>
      </c>
      <c r="AY517" s="174" t="s">
        <v>160</v>
      </c>
      <c r="BK517" s="176">
        <f>SUM(BK518:BK519)</f>
        <v>0</v>
      </c>
    </row>
    <row r="518" spans="1:65" s="2" customFormat="1" ht="24.2" customHeight="1">
      <c r="A518" s="35"/>
      <c r="B518" s="36"/>
      <c r="C518" s="179" t="s">
        <v>1103</v>
      </c>
      <c r="D518" s="179" t="s">
        <v>163</v>
      </c>
      <c r="E518" s="180" t="s">
        <v>1200</v>
      </c>
      <c r="F518" s="181" t="s">
        <v>1201</v>
      </c>
      <c r="G518" s="182" t="s">
        <v>483</v>
      </c>
      <c r="H518" s="183">
        <v>763.52800000000002</v>
      </c>
      <c r="I518" s="184"/>
      <c r="J518" s="185">
        <f>ROUND(I518*H518,2)</f>
        <v>0</v>
      </c>
      <c r="K518" s="181" t="s">
        <v>167</v>
      </c>
      <c r="L518" s="40"/>
      <c r="M518" s="186" t="s">
        <v>19</v>
      </c>
      <c r="N518" s="187" t="s">
        <v>46</v>
      </c>
      <c r="O518" s="65"/>
      <c r="P518" s="188">
        <f>O518*H518</f>
        <v>0</v>
      </c>
      <c r="Q518" s="188">
        <v>0</v>
      </c>
      <c r="R518" s="188">
        <f>Q518*H518</f>
        <v>0</v>
      </c>
      <c r="S518" s="188">
        <v>0</v>
      </c>
      <c r="T518" s="189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190" t="s">
        <v>183</v>
      </c>
      <c r="AT518" s="190" t="s">
        <v>163</v>
      </c>
      <c r="AU518" s="190" t="s">
        <v>85</v>
      </c>
      <c r="AY518" s="18" t="s">
        <v>160</v>
      </c>
      <c r="BE518" s="191">
        <f>IF(N518="základní",J518,0)</f>
        <v>0</v>
      </c>
      <c r="BF518" s="191">
        <f>IF(N518="snížená",J518,0)</f>
        <v>0</v>
      </c>
      <c r="BG518" s="191">
        <f>IF(N518="zákl. přenesená",J518,0)</f>
        <v>0</v>
      </c>
      <c r="BH518" s="191">
        <f>IF(N518="sníž. přenesená",J518,0)</f>
        <v>0</v>
      </c>
      <c r="BI518" s="191">
        <f>IF(N518="nulová",J518,0)</f>
        <v>0</v>
      </c>
      <c r="BJ518" s="18" t="s">
        <v>83</v>
      </c>
      <c r="BK518" s="191">
        <f>ROUND(I518*H518,2)</f>
        <v>0</v>
      </c>
      <c r="BL518" s="18" t="s">
        <v>183</v>
      </c>
      <c r="BM518" s="190" t="s">
        <v>1500</v>
      </c>
    </row>
    <row r="519" spans="1:65" s="2" customFormat="1">
      <c r="A519" s="35"/>
      <c r="B519" s="36"/>
      <c r="C519" s="37"/>
      <c r="D519" s="192" t="s">
        <v>170</v>
      </c>
      <c r="E519" s="37"/>
      <c r="F519" s="193" t="s">
        <v>1203</v>
      </c>
      <c r="G519" s="37"/>
      <c r="H519" s="37"/>
      <c r="I519" s="194"/>
      <c r="J519" s="37"/>
      <c r="K519" s="37"/>
      <c r="L519" s="40"/>
      <c r="M519" s="210"/>
      <c r="N519" s="211"/>
      <c r="O519" s="212"/>
      <c r="P519" s="212"/>
      <c r="Q519" s="212"/>
      <c r="R519" s="212"/>
      <c r="S519" s="212"/>
      <c r="T519" s="213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T519" s="18" t="s">
        <v>170</v>
      </c>
      <c r="AU519" s="18" t="s">
        <v>85</v>
      </c>
    </row>
    <row r="520" spans="1:65" s="2" customFormat="1" ht="6.95" customHeight="1">
      <c r="A520" s="35"/>
      <c r="B520" s="48"/>
      <c r="C520" s="49"/>
      <c r="D520" s="49"/>
      <c r="E520" s="49"/>
      <c r="F520" s="49"/>
      <c r="G520" s="49"/>
      <c r="H520" s="49"/>
      <c r="I520" s="49"/>
      <c r="J520" s="49"/>
      <c r="K520" s="49"/>
      <c r="L520" s="40"/>
      <c r="M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</row>
  </sheetData>
  <sheetProtection algorithmName="SHA-512" hashValue="RFRncSw/kkH86tESjcRDXgBSnOLn56LcC05hon423RREQfOTyYtr97ynoBhtfkw7P9xj0cMepKFuwYO0/nNaWA==" saltValue="EmcVBSBGtUhX38hhPe1mmwkKz/B6IPP0inehjrwgE+MqEzPd0HLYdevdJpkdwX/w02BcMUCXVCJS70/YjIFviA==" spinCount="100000" sheet="1" objects="1" scenarios="1" formatColumns="0" formatRows="0" autoFilter="0"/>
  <autoFilter ref="C100:K519"/>
  <mergeCells count="15">
    <mergeCell ref="E87:H87"/>
    <mergeCell ref="E91:H91"/>
    <mergeCell ref="E89:H89"/>
    <mergeCell ref="E93:H93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hyperlinks>
    <hyperlink ref="F105" r:id="rId1"/>
    <hyperlink ref="F107" r:id="rId2"/>
    <hyperlink ref="F109" r:id="rId3"/>
    <hyperlink ref="F111" r:id="rId4"/>
    <hyperlink ref="F114" r:id="rId5"/>
    <hyperlink ref="F117" r:id="rId6"/>
    <hyperlink ref="F120" r:id="rId7"/>
    <hyperlink ref="F123" r:id="rId8"/>
    <hyperlink ref="F128" r:id="rId9"/>
    <hyperlink ref="F130" r:id="rId10"/>
    <hyperlink ref="F133" r:id="rId11"/>
    <hyperlink ref="F136" r:id="rId12"/>
    <hyperlink ref="F139" r:id="rId13"/>
    <hyperlink ref="F142" r:id="rId14"/>
    <hyperlink ref="F145" r:id="rId15"/>
    <hyperlink ref="F147" r:id="rId16"/>
    <hyperlink ref="F150" r:id="rId17"/>
    <hyperlink ref="F152" r:id="rId18"/>
    <hyperlink ref="F155" r:id="rId19"/>
    <hyperlink ref="F158" r:id="rId20"/>
    <hyperlink ref="F161" r:id="rId21"/>
    <hyperlink ref="F164" r:id="rId22"/>
    <hyperlink ref="F167" r:id="rId23"/>
    <hyperlink ref="F170" r:id="rId24"/>
    <hyperlink ref="F173" r:id="rId25"/>
    <hyperlink ref="F176" r:id="rId26"/>
    <hyperlink ref="F179" r:id="rId27"/>
    <hyperlink ref="F182" r:id="rId28"/>
    <hyperlink ref="F185" r:id="rId29"/>
    <hyperlink ref="F188" r:id="rId30"/>
    <hyperlink ref="F191" r:id="rId31"/>
    <hyperlink ref="F194" r:id="rId32"/>
    <hyperlink ref="F196" r:id="rId33"/>
    <hyperlink ref="F198" r:id="rId34"/>
    <hyperlink ref="F201" r:id="rId35"/>
    <hyperlink ref="F203" r:id="rId36"/>
    <hyperlink ref="F206" r:id="rId37"/>
    <hyperlink ref="F208" r:id="rId38"/>
    <hyperlink ref="F215" r:id="rId39"/>
    <hyperlink ref="F218" r:id="rId40"/>
    <hyperlink ref="F221" r:id="rId41"/>
    <hyperlink ref="F224" r:id="rId42"/>
    <hyperlink ref="F226" r:id="rId43"/>
    <hyperlink ref="F228" r:id="rId44"/>
    <hyperlink ref="F231" r:id="rId45"/>
    <hyperlink ref="F234" r:id="rId46"/>
    <hyperlink ref="F243" r:id="rId47"/>
    <hyperlink ref="F248" r:id="rId48"/>
    <hyperlink ref="F250" r:id="rId49"/>
    <hyperlink ref="F254" r:id="rId50"/>
    <hyperlink ref="F257" r:id="rId51"/>
    <hyperlink ref="F262" r:id="rId52"/>
    <hyperlink ref="F265" r:id="rId53"/>
    <hyperlink ref="F268" r:id="rId54"/>
    <hyperlink ref="F271" r:id="rId55"/>
    <hyperlink ref="F275" r:id="rId56"/>
    <hyperlink ref="F278" r:id="rId57"/>
    <hyperlink ref="F287" r:id="rId58"/>
    <hyperlink ref="F291" r:id="rId59"/>
    <hyperlink ref="F294" r:id="rId60"/>
    <hyperlink ref="F297" r:id="rId61"/>
    <hyperlink ref="F299" r:id="rId62"/>
    <hyperlink ref="F304" r:id="rId63"/>
    <hyperlink ref="F309" r:id="rId64"/>
    <hyperlink ref="F311" r:id="rId65"/>
    <hyperlink ref="F313" r:id="rId66"/>
    <hyperlink ref="F315" r:id="rId67"/>
    <hyperlink ref="F317" r:id="rId68"/>
    <hyperlink ref="F319" r:id="rId69"/>
    <hyperlink ref="F324" r:id="rId70"/>
    <hyperlink ref="F326" r:id="rId71"/>
    <hyperlink ref="F329" r:id="rId72"/>
    <hyperlink ref="F331" r:id="rId73"/>
    <hyperlink ref="F334" r:id="rId74"/>
    <hyperlink ref="F339" r:id="rId75"/>
    <hyperlink ref="F344" r:id="rId76"/>
    <hyperlink ref="F349" r:id="rId77"/>
    <hyperlink ref="F353" r:id="rId78"/>
    <hyperlink ref="F360" r:id="rId79"/>
    <hyperlink ref="F365" r:id="rId80"/>
    <hyperlink ref="F372" r:id="rId81"/>
    <hyperlink ref="F376" r:id="rId82"/>
    <hyperlink ref="F381" r:id="rId83"/>
    <hyperlink ref="F386" r:id="rId84"/>
    <hyperlink ref="F393" r:id="rId85"/>
    <hyperlink ref="F408" r:id="rId86"/>
    <hyperlink ref="F410" r:id="rId87"/>
    <hyperlink ref="F413" r:id="rId88"/>
    <hyperlink ref="F439" r:id="rId89"/>
    <hyperlink ref="F443" r:id="rId90"/>
    <hyperlink ref="F447" r:id="rId91"/>
    <hyperlink ref="F451" r:id="rId92"/>
    <hyperlink ref="F455" r:id="rId93"/>
    <hyperlink ref="F459" r:id="rId94"/>
    <hyperlink ref="F465" r:id="rId95"/>
    <hyperlink ref="F467" r:id="rId96"/>
    <hyperlink ref="F470" r:id="rId97"/>
    <hyperlink ref="F474" r:id="rId98"/>
    <hyperlink ref="F478" r:id="rId99"/>
    <hyperlink ref="F482" r:id="rId100"/>
    <hyperlink ref="F485" r:id="rId101"/>
    <hyperlink ref="F487" r:id="rId102"/>
    <hyperlink ref="F490" r:id="rId103"/>
    <hyperlink ref="F492" r:id="rId104"/>
    <hyperlink ref="F496" r:id="rId105"/>
    <hyperlink ref="F498" r:id="rId106"/>
    <hyperlink ref="F501" r:id="rId107"/>
    <hyperlink ref="F505" r:id="rId108"/>
    <hyperlink ref="F507" r:id="rId109"/>
    <hyperlink ref="F509" r:id="rId110"/>
    <hyperlink ref="F511" r:id="rId111"/>
    <hyperlink ref="F519" r:id="rId112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455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102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ht="12.75">
      <c r="B8" s="21"/>
      <c r="D8" s="113" t="s">
        <v>134</v>
      </c>
      <c r="L8" s="21"/>
    </row>
    <row r="9" spans="1:46" s="1" customFormat="1" ht="16.5" customHeight="1">
      <c r="B9" s="21"/>
      <c r="E9" s="537" t="s">
        <v>238</v>
      </c>
      <c r="F9" s="501"/>
      <c r="G9" s="501"/>
      <c r="H9" s="501"/>
      <c r="L9" s="21"/>
    </row>
    <row r="10" spans="1:46" s="1" customFormat="1" ht="12" customHeight="1">
      <c r="B10" s="21"/>
      <c r="D10" s="113" t="s">
        <v>239</v>
      </c>
      <c r="L10" s="21"/>
    </row>
    <row r="11" spans="1:46" s="2" customFormat="1" ht="16.5" customHeight="1">
      <c r="A11" s="35"/>
      <c r="B11" s="40"/>
      <c r="C11" s="35"/>
      <c r="D11" s="35"/>
      <c r="E11" s="545" t="s">
        <v>240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241</v>
      </c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6.5" customHeight="1">
      <c r="A13" s="35"/>
      <c r="B13" s="40"/>
      <c r="C13" s="35"/>
      <c r="D13" s="35"/>
      <c r="E13" s="539" t="s">
        <v>1501</v>
      </c>
      <c r="F13" s="540"/>
      <c r="G13" s="540"/>
      <c r="H13" s="540"/>
      <c r="I13" s="35"/>
      <c r="J13" s="35"/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>
      <c r="A14" s="35"/>
      <c r="B14" s="40"/>
      <c r="C14" s="35"/>
      <c r="D14" s="35"/>
      <c r="E14" s="35"/>
      <c r="F14" s="35"/>
      <c r="G14" s="35"/>
      <c r="H14" s="35"/>
      <c r="I14" s="35"/>
      <c r="J14" s="35"/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2" customHeight="1">
      <c r="A15" s="35"/>
      <c r="B15" s="40"/>
      <c r="C15" s="35"/>
      <c r="D15" s="113" t="s">
        <v>18</v>
      </c>
      <c r="E15" s="35"/>
      <c r="F15" s="104" t="s">
        <v>19</v>
      </c>
      <c r="G15" s="35"/>
      <c r="H15" s="35"/>
      <c r="I15" s="113" t="s">
        <v>20</v>
      </c>
      <c r="J15" s="104" t="s">
        <v>19</v>
      </c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21</v>
      </c>
      <c r="E16" s="35"/>
      <c r="F16" s="104" t="s">
        <v>22</v>
      </c>
      <c r="G16" s="35"/>
      <c r="H16" s="35"/>
      <c r="I16" s="113" t="s">
        <v>23</v>
      </c>
      <c r="J16" s="115" t="str">
        <f>'Rekapitulace stavby'!AN8</f>
        <v>25. 9. 2025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0.9" customHeight="1">
      <c r="A17" s="35"/>
      <c r="B17" s="40"/>
      <c r="C17" s="35"/>
      <c r="D17" s="35"/>
      <c r="E17" s="35"/>
      <c r="F17" s="35"/>
      <c r="G17" s="35"/>
      <c r="H17" s="35"/>
      <c r="I17" s="35"/>
      <c r="J17" s="35"/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2" customHeight="1">
      <c r="A18" s="35"/>
      <c r="B18" s="40"/>
      <c r="C18" s="35"/>
      <c r="D18" s="113" t="s">
        <v>25</v>
      </c>
      <c r="E18" s="35"/>
      <c r="F18" s="35"/>
      <c r="G18" s="35"/>
      <c r="H18" s="35"/>
      <c r="I18" s="113" t="s">
        <v>26</v>
      </c>
      <c r="J18" s="104" t="s">
        <v>27</v>
      </c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8" customHeight="1">
      <c r="A19" s="35"/>
      <c r="B19" s="40"/>
      <c r="C19" s="35"/>
      <c r="D19" s="35"/>
      <c r="E19" s="104" t="s">
        <v>28</v>
      </c>
      <c r="F19" s="35"/>
      <c r="G19" s="35"/>
      <c r="H19" s="35"/>
      <c r="I19" s="113" t="s">
        <v>29</v>
      </c>
      <c r="J19" s="104" t="s">
        <v>30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6.95" customHeight="1">
      <c r="A20" s="35"/>
      <c r="B20" s="40"/>
      <c r="C20" s="35"/>
      <c r="D20" s="35"/>
      <c r="E20" s="35"/>
      <c r="F20" s="35"/>
      <c r="G20" s="35"/>
      <c r="H20" s="35"/>
      <c r="I20" s="35"/>
      <c r="J20" s="35"/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2" customHeight="1">
      <c r="A21" s="35"/>
      <c r="B21" s="40"/>
      <c r="C21" s="35"/>
      <c r="D21" s="113" t="s">
        <v>31</v>
      </c>
      <c r="E21" s="35"/>
      <c r="F21" s="35"/>
      <c r="G21" s="35"/>
      <c r="H21" s="35"/>
      <c r="I21" s="113" t="s">
        <v>26</v>
      </c>
      <c r="J21" s="31" t="str">
        <f>'Rekapitulace stavby'!AN13</f>
        <v>Vyplň údaj</v>
      </c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8" customHeight="1">
      <c r="A22" s="35"/>
      <c r="B22" s="40"/>
      <c r="C22" s="35"/>
      <c r="D22" s="35"/>
      <c r="E22" s="541" t="str">
        <f>'Rekapitulace stavby'!E14</f>
        <v>Vyplň údaj</v>
      </c>
      <c r="F22" s="542"/>
      <c r="G22" s="542"/>
      <c r="H22" s="542"/>
      <c r="I22" s="113" t="s">
        <v>29</v>
      </c>
      <c r="J22" s="31" t="str">
        <f>'Rekapitulace stavby'!AN14</f>
        <v>Vyplň údaj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6.95" customHeight="1">
      <c r="A23" s="35"/>
      <c r="B23" s="40"/>
      <c r="C23" s="35"/>
      <c r="D23" s="35"/>
      <c r="E23" s="35"/>
      <c r="F23" s="35"/>
      <c r="G23" s="35"/>
      <c r="H23" s="35"/>
      <c r="I23" s="35"/>
      <c r="J23" s="35"/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2" customHeight="1">
      <c r="A24" s="35"/>
      <c r="B24" s="40"/>
      <c r="C24" s="35"/>
      <c r="D24" s="113" t="s">
        <v>33</v>
      </c>
      <c r="E24" s="35"/>
      <c r="F24" s="35"/>
      <c r="G24" s="35"/>
      <c r="H24" s="35"/>
      <c r="I24" s="113" t="s">
        <v>26</v>
      </c>
      <c r="J24" s="104" t="s">
        <v>34</v>
      </c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8" customHeight="1">
      <c r="A25" s="35"/>
      <c r="B25" s="40"/>
      <c r="C25" s="35"/>
      <c r="D25" s="35"/>
      <c r="E25" s="104" t="s">
        <v>35</v>
      </c>
      <c r="F25" s="35"/>
      <c r="G25" s="35"/>
      <c r="H25" s="35"/>
      <c r="I25" s="113" t="s">
        <v>29</v>
      </c>
      <c r="J25" s="104" t="s">
        <v>19</v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6.95" customHeight="1">
      <c r="A26" s="35"/>
      <c r="B26" s="40"/>
      <c r="C26" s="35"/>
      <c r="D26" s="35"/>
      <c r="E26" s="35"/>
      <c r="F26" s="35"/>
      <c r="G26" s="35"/>
      <c r="H26" s="35"/>
      <c r="I26" s="35"/>
      <c r="J26" s="35"/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12" customHeight="1">
      <c r="A27" s="35"/>
      <c r="B27" s="40"/>
      <c r="C27" s="35"/>
      <c r="D27" s="113" t="s">
        <v>37</v>
      </c>
      <c r="E27" s="35"/>
      <c r="F27" s="35"/>
      <c r="G27" s="35"/>
      <c r="H27" s="35"/>
      <c r="I27" s="113" t="s">
        <v>26</v>
      </c>
      <c r="J27" s="104" t="str">
        <f>IF('Rekapitulace stavby'!AN19="","",'Rekapitulace stavby'!AN19)</f>
        <v/>
      </c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8" customHeight="1">
      <c r="A28" s="35"/>
      <c r="B28" s="40"/>
      <c r="C28" s="35"/>
      <c r="D28" s="35"/>
      <c r="E28" s="104" t="str">
        <f>IF('Rekapitulace stavby'!E20="","",'Rekapitulace stavby'!E20)</f>
        <v xml:space="preserve"> </v>
      </c>
      <c r="F28" s="35"/>
      <c r="G28" s="35"/>
      <c r="H28" s="35"/>
      <c r="I28" s="113" t="s">
        <v>29</v>
      </c>
      <c r="J28" s="104" t="str">
        <f>IF('Rekapitulace stavby'!AN20="","",'Rekapitulace stavby'!AN20)</f>
        <v/>
      </c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35"/>
      <c r="E29" s="35"/>
      <c r="F29" s="35"/>
      <c r="G29" s="35"/>
      <c r="H29" s="35"/>
      <c r="I29" s="35"/>
      <c r="J29" s="35"/>
      <c r="K29" s="35"/>
      <c r="L29" s="11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12" customHeight="1">
      <c r="A30" s="35"/>
      <c r="B30" s="40"/>
      <c r="C30" s="35"/>
      <c r="D30" s="113" t="s">
        <v>39</v>
      </c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8" customFormat="1" ht="16.5" customHeight="1">
      <c r="A31" s="116"/>
      <c r="B31" s="117"/>
      <c r="C31" s="116"/>
      <c r="D31" s="116"/>
      <c r="E31" s="543" t="s">
        <v>19</v>
      </c>
      <c r="F31" s="543"/>
      <c r="G31" s="543"/>
      <c r="H31" s="543"/>
      <c r="I31" s="116"/>
      <c r="J31" s="116"/>
      <c r="K31" s="116"/>
      <c r="L31" s="118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</row>
    <row r="32" spans="1:31" s="2" customFormat="1" ht="6.95" customHeight="1">
      <c r="A32" s="35"/>
      <c r="B32" s="40"/>
      <c r="C32" s="35"/>
      <c r="D32" s="35"/>
      <c r="E32" s="35"/>
      <c r="F32" s="35"/>
      <c r="G32" s="35"/>
      <c r="H32" s="35"/>
      <c r="I32" s="35"/>
      <c r="J32" s="35"/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25.35" customHeight="1">
      <c r="A34" s="35"/>
      <c r="B34" s="40"/>
      <c r="C34" s="35"/>
      <c r="D34" s="120" t="s">
        <v>41</v>
      </c>
      <c r="E34" s="35"/>
      <c r="F34" s="35"/>
      <c r="G34" s="35"/>
      <c r="H34" s="35"/>
      <c r="I34" s="35"/>
      <c r="J34" s="121">
        <f>ROUND(J101, 2)</f>
        <v>0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6.95" customHeight="1">
      <c r="A35" s="35"/>
      <c r="B35" s="40"/>
      <c r="C35" s="35"/>
      <c r="D35" s="119"/>
      <c r="E35" s="119"/>
      <c r="F35" s="119"/>
      <c r="G35" s="119"/>
      <c r="H35" s="119"/>
      <c r="I35" s="119"/>
      <c r="J35" s="119"/>
      <c r="K35" s="119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35"/>
      <c r="F36" s="122" t="s">
        <v>43</v>
      </c>
      <c r="G36" s="35"/>
      <c r="H36" s="35"/>
      <c r="I36" s="122" t="s">
        <v>42</v>
      </c>
      <c r="J36" s="122" t="s">
        <v>44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customHeight="1">
      <c r="A37" s="35"/>
      <c r="B37" s="40"/>
      <c r="C37" s="35"/>
      <c r="D37" s="123" t="s">
        <v>45</v>
      </c>
      <c r="E37" s="113" t="s">
        <v>46</v>
      </c>
      <c r="F37" s="124">
        <f>ROUND((SUM(BE101:BE454)),  2)</f>
        <v>0</v>
      </c>
      <c r="G37" s="35"/>
      <c r="H37" s="35"/>
      <c r="I37" s="125">
        <v>0.21</v>
      </c>
      <c r="J37" s="124">
        <f>ROUND(((SUM(BE101:BE454))*I37),  2)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customHeight="1">
      <c r="A38" s="35"/>
      <c r="B38" s="40"/>
      <c r="C38" s="35"/>
      <c r="D38" s="35"/>
      <c r="E38" s="113" t="s">
        <v>47</v>
      </c>
      <c r="F38" s="124">
        <f>ROUND((SUM(BF101:BF454)),  2)</f>
        <v>0</v>
      </c>
      <c r="G38" s="35"/>
      <c r="H38" s="35"/>
      <c r="I38" s="125">
        <v>0.12</v>
      </c>
      <c r="J38" s="124">
        <f>ROUND(((SUM(BF101:BF454))*I38),  2)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48</v>
      </c>
      <c r="F39" s="124">
        <f>ROUND((SUM(BG101:BG454)),  2)</f>
        <v>0</v>
      </c>
      <c r="G39" s="35"/>
      <c r="H39" s="35"/>
      <c r="I39" s="125">
        <v>0.21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hidden="1" customHeight="1">
      <c r="A40" s="35"/>
      <c r="B40" s="40"/>
      <c r="C40" s="35"/>
      <c r="D40" s="35"/>
      <c r="E40" s="113" t="s">
        <v>49</v>
      </c>
      <c r="F40" s="124">
        <f>ROUND((SUM(BH101:BH454)),  2)</f>
        <v>0</v>
      </c>
      <c r="G40" s="35"/>
      <c r="H40" s="35"/>
      <c r="I40" s="125">
        <v>0.12</v>
      </c>
      <c r="J40" s="124">
        <f>0</f>
        <v>0</v>
      </c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14.45" hidden="1" customHeight="1">
      <c r="A41" s="35"/>
      <c r="B41" s="40"/>
      <c r="C41" s="35"/>
      <c r="D41" s="35"/>
      <c r="E41" s="113" t="s">
        <v>50</v>
      </c>
      <c r="F41" s="124">
        <f>ROUND((SUM(BI101:BI454)),  2)</f>
        <v>0</v>
      </c>
      <c r="G41" s="35"/>
      <c r="H41" s="35"/>
      <c r="I41" s="125">
        <v>0</v>
      </c>
      <c r="J41" s="124">
        <f>0</f>
        <v>0</v>
      </c>
      <c r="K41" s="35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6.95" customHeight="1">
      <c r="A42" s="35"/>
      <c r="B42" s="40"/>
      <c r="C42" s="35"/>
      <c r="D42" s="35"/>
      <c r="E42" s="35"/>
      <c r="F42" s="35"/>
      <c r="G42" s="35"/>
      <c r="H42" s="35"/>
      <c r="I42" s="35"/>
      <c r="J42" s="35"/>
      <c r="K42" s="35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s="2" customFormat="1" ht="25.35" customHeight="1">
      <c r="A43" s="35"/>
      <c r="B43" s="40"/>
      <c r="C43" s="126"/>
      <c r="D43" s="127" t="s">
        <v>51</v>
      </c>
      <c r="E43" s="128"/>
      <c r="F43" s="128"/>
      <c r="G43" s="129" t="s">
        <v>52</v>
      </c>
      <c r="H43" s="130" t="s">
        <v>53</v>
      </c>
      <c r="I43" s="128"/>
      <c r="J43" s="131">
        <f>SUM(J34:J41)</f>
        <v>0</v>
      </c>
      <c r="K43" s="132"/>
      <c r="L43" s="114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31" s="2" customFormat="1" ht="14.45" customHeight="1">
      <c r="A44" s="35"/>
      <c r="B44" s="133"/>
      <c r="C44" s="134"/>
      <c r="D44" s="134"/>
      <c r="E44" s="134"/>
      <c r="F44" s="134"/>
      <c r="G44" s="134"/>
      <c r="H44" s="134"/>
      <c r="I44" s="134"/>
      <c r="J44" s="134"/>
      <c r="K44" s="134"/>
      <c r="L44" s="11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8" spans="1:31" s="2" customFormat="1" ht="6.95" customHeight="1">
      <c r="A48" s="35"/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s="2" customFormat="1" ht="24.95" customHeight="1">
      <c r="A49" s="35"/>
      <c r="B49" s="36"/>
      <c r="C49" s="24" t="s">
        <v>136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s="2" customFormat="1" ht="6.95" customHeight="1">
      <c r="A50" s="35"/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s="2" customFormat="1" ht="12" customHeight="1">
      <c r="A51" s="35"/>
      <c r="B51" s="36"/>
      <c r="C51" s="30" t="s">
        <v>16</v>
      </c>
      <c r="D51" s="37"/>
      <c r="E51" s="37"/>
      <c r="F51" s="37"/>
      <c r="G51" s="37"/>
      <c r="H51" s="37"/>
      <c r="I51" s="37"/>
      <c r="J51" s="37"/>
      <c r="K51" s="37"/>
      <c r="L51" s="114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2" customFormat="1" ht="16.5" customHeight="1">
      <c r="A52" s="35"/>
      <c r="B52" s="36"/>
      <c r="C52" s="37"/>
      <c r="D52" s="37"/>
      <c r="E52" s="535" t="str">
        <f>E7</f>
        <v>Zliv - Obnova kanalizace v ulici Jáchymovská</v>
      </c>
      <c r="F52" s="536"/>
      <c r="G52" s="536"/>
      <c r="H52" s="536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s="1" customFormat="1" ht="12" customHeight="1">
      <c r="B53" s="22"/>
      <c r="C53" s="30" t="s">
        <v>134</v>
      </c>
      <c r="D53" s="23"/>
      <c r="E53" s="23"/>
      <c r="F53" s="23"/>
      <c r="G53" s="23"/>
      <c r="H53" s="23"/>
      <c r="I53" s="23"/>
      <c r="J53" s="23"/>
      <c r="K53" s="23"/>
      <c r="L53" s="21"/>
    </row>
    <row r="54" spans="1:31" s="1" customFormat="1" ht="16.5" customHeight="1">
      <c r="B54" s="22"/>
      <c r="C54" s="23"/>
      <c r="D54" s="23"/>
      <c r="E54" s="535" t="s">
        <v>238</v>
      </c>
      <c r="F54" s="522"/>
      <c r="G54" s="522"/>
      <c r="H54" s="522"/>
      <c r="I54" s="23"/>
      <c r="J54" s="23"/>
      <c r="K54" s="23"/>
      <c r="L54" s="21"/>
    </row>
    <row r="55" spans="1:31" s="1" customFormat="1" ht="12" customHeight="1">
      <c r="B55" s="22"/>
      <c r="C55" s="30" t="s">
        <v>239</v>
      </c>
      <c r="D55" s="23"/>
      <c r="E55" s="23"/>
      <c r="F55" s="23"/>
      <c r="G55" s="23"/>
      <c r="H55" s="23"/>
      <c r="I55" s="23"/>
      <c r="J55" s="23"/>
      <c r="K55" s="23"/>
      <c r="L55" s="21"/>
    </row>
    <row r="56" spans="1:31" s="2" customFormat="1" ht="16.5" customHeight="1">
      <c r="A56" s="35"/>
      <c r="B56" s="36"/>
      <c r="C56" s="37"/>
      <c r="D56" s="37"/>
      <c r="E56" s="544" t="s">
        <v>240</v>
      </c>
      <c r="F56" s="534"/>
      <c r="G56" s="534"/>
      <c r="H56" s="534"/>
      <c r="I56" s="37"/>
      <c r="J56" s="37"/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31" s="2" customFormat="1" ht="12" customHeight="1">
      <c r="A57" s="35"/>
      <c r="B57" s="36"/>
      <c r="C57" s="30" t="s">
        <v>241</v>
      </c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s="2" customFormat="1" ht="16.5" customHeight="1">
      <c r="A58" s="35"/>
      <c r="B58" s="36"/>
      <c r="C58" s="37"/>
      <c r="D58" s="37"/>
      <c r="E58" s="530" t="str">
        <f>E13</f>
        <v>25_11_01_01.1.3 - Jednotná kanalizace - etapa III. - Jáchymovská II</v>
      </c>
      <c r="F58" s="534"/>
      <c r="G58" s="534"/>
      <c r="H58" s="534"/>
      <c r="I58" s="37"/>
      <c r="J58" s="37"/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31" s="2" customFormat="1" ht="6.95" customHeight="1">
      <c r="A59" s="35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31" s="2" customFormat="1" ht="12" customHeight="1">
      <c r="A60" s="35"/>
      <c r="B60" s="36"/>
      <c r="C60" s="30" t="s">
        <v>21</v>
      </c>
      <c r="D60" s="37"/>
      <c r="E60" s="37"/>
      <c r="F60" s="28" t="str">
        <f>F16</f>
        <v>Zliv</v>
      </c>
      <c r="G60" s="37"/>
      <c r="H60" s="37"/>
      <c r="I60" s="30" t="s">
        <v>23</v>
      </c>
      <c r="J60" s="60" t="str">
        <f>IF(J16="","",J16)</f>
        <v>25. 9. 2025</v>
      </c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31" s="2" customFormat="1" ht="6.95" customHeight="1">
      <c r="A61" s="35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s="2" customFormat="1" ht="25.7" customHeight="1">
      <c r="A62" s="35"/>
      <c r="B62" s="36"/>
      <c r="C62" s="30" t="s">
        <v>25</v>
      </c>
      <c r="D62" s="37"/>
      <c r="E62" s="37"/>
      <c r="F62" s="28" t="str">
        <f>E19</f>
        <v>Město Zliv</v>
      </c>
      <c r="G62" s="37"/>
      <c r="H62" s="37"/>
      <c r="I62" s="30" t="s">
        <v>33</v>
      </c>
      <c r="J62" s="33" t="str">
        <f>E25</f>
        <v>Ing. Jaroslav Žáček Ph.D.</v>
      </c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31" s="2" customFormat="1" ht="15.2" customHeight="1">
      <c r="A63" s="35"/>
      <c r="B63" s="36"/>
      <c r="C63" s="30" t="s">
        <v>31</v>
      </c>
      <c r="D63" s="37"/>
      <c r="E63" s="37"/>
      <c r="F63" s="28" t="str">
        <f>IF(E22="","",E22)</f>
        <v>Vyplň údaj</v>
      </c>
      <c r="G63" s="37"/>
      <c r="H63" s="37"/>
      <c r="I63" s="30" t="s">
        <v>37</v>
      </c>
      <c r="J63" s="33" t="str">
        <f>E28</f>
        <v xml:space="preserve"> 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</row>
    <row r="64" spans="1:31" s="2" customFormat="1" ht="10.35" customHeight="1">
      <c r="A64" s="35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114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</row>
    <row r="65" spans="1:47" s="2" customFormat="1" ht="29.25" customHeight="1">
      <c r="A65" s="35"/>
      <c r="B65" s="36"/>
      <c r="C65" s="137" t="s">
        <v>137</v>
      </c>
      <c r="D65" s="138"/>
      <c r="E65" s="138"/>
      <c r="F65" s="138"/>
      <c r="G65" s="138"/>
      <c r="H65" s="138"/>
      <c r="I65" s="138"/>
      <c r="J65" s="139" t="s">
        <v>138</v>
      </c>
      <c r="K65" s="138"/>
      <c r="L65" s="114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47" s="2" customFormat="1" ht="10.35" customHeight="1">
      <c r="A66" s="35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114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47" s="2" customFormat="1" ht="22.9" customHeight="1">
      <c r="A67" s="35"/>
      <c r="B67" s="36"/>
      <c r="C67" s="140" t="s">
        <v>73</v>
      </c>
      <c r="D67" s="37"/>
      <c r="E67" s="37"/>
      <c r="F67" s="37"/>
      <c r="G67" s="37"/>
      <c r="H67" s="37"/>
      <c r="I67" s="37"/>
      <c r="J67" s="78">
        <f>J101</f>
        <v>0</v>
      </c>
      <c r="K67" s="37"/>
      <c r="L67" s="114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U67" s="18" t="s">
        <v>139</v>
      </c>
    </row>
    <row r="68" spans="1:47" s="9" customFormat="1" ht="24.95" customHeight="1">
      <c r="B68" s="141"/>
      <c r="C68" s="142"/>
      <c r="D68" s="143" t="s">
        <v>243</v>
      </c>
      <c r="E68" s="144"/>
      <c r="F68" s="144"/>
      <c r="G68" s="144"/>
      <c r="H68" s="144"/>
      <c r="I68" s="144"/>
      <c r="J68" s="145">
        <f>J102</f>
        <v>0</v>
      </c>
      <c r="K68" s="142"/>
      <c r="L68" s="146"/>
    </row>
    <row r="69" spans="1:47" s="10" customFormat="1" ht="19.899999999999999" customHeight="1">
      <c r="B69" s="147"/>
      <c r="C69" s="98"/>
      <c r="D69" s="148" t="s">
        <v>244</v>
      </c>
      <c r="E69" s="149"/>
      <c r="F69" s="149"/>
      <c r="G69" s="149"/>
      <c r="H69" s="149"/>
      <c r="I69" s="149"/>
      <c r="J69" s="150">
        <f>J103</f>
        <v>0</v>
      </c>
      <c r="K69" s="98"/>
      <c r="L69" s="151"/>
    </row>
    <row r="70" spans="1:47" s="10" customFormat="1" ht="19.899999999999999" customHeight="1">
      <c r="B70" s="147"/>
      <c r="C70" s="98"/>
      <c r="D70" s="148" t="s">
        <v>245</v>
      </c>
      <c r="E70" s="149"/>
      <c r="F70" s="149"/>
      <c r="G70" s="149"/>
      <c r="H70" s="149"/>
      <c r="I70" s="149"/>
      <c r="J70" s="150">
        <f>J217</f>
        <v>0</v>
      </c>
      <c r="K70" s="98"/>
      <c r="L70" s="151"/>
    </row>
    <row r="71" spans="1:47" s="10" customFormat="1" ht="19.899999999999999" customHeight="1">
      <c r="B71" s="147"/>
      <c r="C71" s="98"/>
      <c r="D71" s="148" t="s">
        <v>246</v>
      </c>
      <c r="E71" s="149"/>
      <c r="F71" s="149"/>
      <c r="G71" s="149"/>
      <c r="H71" s="149"/>
      <c r="I71" s="149"/>
      <c r="J71" s="150">
        <f>J222</f>
        <v>0</v>
      </c>
      <c r="K71" s="98"/>
      <c r="L71" s="151"/>
    </row>
    <row r="72" spans="1:47" s="10" customFormat="1" ht="19.899999999999999" customHeight="1">
      <c r="B72" s="147"/>
      <c r="C72" s="98"/>
      <c r="D72" s="148" t="s">
        <v>247</v>
      </c>
      <c r="E72" s="149"/>
      <c r="F72" s="149"/>
      <c r="G72" s="149"/>
      <c r="H72" s="149"/>
      <c r="I72" s="149"/>
      <c r="J72" s="150">
        <f>J235</f>
        <v>0</v>
      </c>
      <c r="K72" s="98"/>
      <c r="L72" s="151"/>
    </row>
    <row r="73" spans="1:47" s="10" customFormat="1" ht="19.899999999999999" customHeight="1">
      <c r="B73" s="147"/>
      <c r="C73" s="98"/>
      <c r="D73" s="148" t="s">
        <v>248</v>
      </c>
      <c r="E73" s="149"/>
      <c r="F73" s="149"/>
      <c r="G73" s="149"/>
      <c r="H73" s="149"/>
      <c r="I73" s="149"/>
      <c r="J73" s="150">
        <f>J264</f>
        <v>0</v>
      </c>
      <c r="K73" s="98"/>
      <c r="L73" s="151"/>
    </row>
    <row r="74" spans="1:47" s="10" customFormat="1" ht="19.899999999999999" customHeight="1">
      <c r="B74" s="147"/>
      <c r="C74" s="98"/>
      <c r="D74" s="148" t="s">
        <v>249</v>
      </c>
      <c r="E74" s="149"/>
      <c r="F74" s="149"/>
      <c r="G74" s="149"/>
      <c r="H74" s="149"/>
      <c r="I74" s="149"/>
      <c r="J74" s="150">
        <f>J276</f>
        <v>0</v>
      </c>
      <c r="K74" s="98"/>
      <c r="L74" s="151"/>
    </row>
    <row r="75" spans="1:47" s="10" customFormat="1" ht="19.899999999999999" customHeight="1">
      <c r="B75" s="147"/>
      <c r="C75" s="98"/>
      <c r="D75" s="148" t="s">
        <v>250</v>
      </c>
      <c r="E75" s="149"/>
      <c r="F75" s="149"/>
      <c r="G75" s="149"/>
      <c r="H75" s="149"/>
      <c r="I75" s="149"/>
      <c r="J75" s="150">
        <f>J417</f>
        <v>0</v>
      </c>
      <c r="K75" s="98"/>
      <c r="L75" s="151"/>
    </row>
    <row r="76" spans="1:47" s="10" customFormat="1" ht="19.899999999999999" customHeight="1">
      <c r="B76" s="147"/>
      <c r="C76" s="98"/>
      <c r="D76" s="148" t="s">
        <v>251</v>
      </c>
      <c r="E76" s="149"/>
      <c r="F76" s="149"/>
      <c r="G76" s="149"/>
      <c r="H76" s="149"/>
      <c r="I76" s="149"/>
      <c r="J76" s="150">
        <f>J430</f>
        <v>0</v>
      </c>
      <c r="K76" s="98"/>
      <c r="L76" s="151"/>
    </row>
    <row r="77" spans="1:47" s="10" customFormat="1" ht="19.899999999999999" customHeight="1">
      <c r="B77" s="147"/>
      <c r="C77" s="98"/>
      <c r="D77" s="148" t="s">
        <v>252</v>
      </c>
      <c r="E77" s="149"/>
      <c r="F77" s="149"/>
      <c r="G77" s="149"/>
      <c r="H77" s="149"/>
      <c r="I77" s="149"/>
      <c r="J77" s="150">
        <f>J452</f>
        <v>0</v>
      </c>
      <c r="K77" s="98"/>
      <c r="L77" s="151"/>
    </row>
    <row r="78" spans="1:47" s="2" customFormat="1" ht="21.75" customHeight="1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47" s="2" customFormat="1" ht="6.95" customHeight="1">
      <c r="A79" s="35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3" spans="1:31" s="2" customFormat="1" ht="6.95" customHeight="1">
      <c r="A83" s="35"/>
      <c r="B83" s="50"/>
      <c r="C83" s="51"/>
      <c r="D83" s="51"/>
      <c r="E83" s="51"/>
      <c r="F83" s="51"/>
      <c r="G83" s="51"/>
      <c r="H83" s="51"/>
      <c r="I83" s="51"/>
      <c r="J83" s="51"/>
      <c r="K83" s="51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31" s="2" customFormat="1" ht="24.95" customHeight="1">
      <c r="A84" s="35"/>
      <c r="B84" s="36"/>
      <c r="C84" s="24" t="s">
        <v>145</v>
      </c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31" s="2" customFormat="1" ht="6.95" customHeight="1">
      <c r="A85" s="35"/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31" s="2" customFormat="1" ht="12" customHeight="1">
      <c r="A86" s="35"/>
      <c r="B86" s="36"/>
      <c r="C86" s="30" t="s">
        <v>16</v>
      </c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s="2" customFormat="1" ht="16.5" customHeight="1">
      <c r="A87" s="35"/>
      <c r="B87" s="36"/>
      <c r="C87" s="37"/>
      <c r="D87" s="37"/>
      <c r="E87" s="535" t="str">
        <f>E7</f>
        <v>Zliv - Obnova kanalizace v ulici Jáchymovská</v>
      </c>
      <c r="F87" s="536"/>
      <c r="G87" s="536"/>
      <c r="H87" s="536"/>
      <c r="I87" s="37"/>
      <c r="J87" s="37"/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s="1" customFormat="1" ht="12" customHeight="1">
      <c r="B88" s="22"/>
      <c r="C88" s="30" t="s">
        <v>134</v>
      </c>
      <c r="D88" s="23"/>
      <c r="E88" s="23"/>
      <c r="F88" s="23"/>
      <c r="G88" s="23"/>
      <c r="H88" s="23"/>
      <c r="I88" s="23"/>
      <c r="J88" s="23"/>
      <c r="K88" s="23"/>
      <c r="L88" s="21"/>
    </row>
    <row r="89" spans="1:31" s="1" customFormat="1" ht="16.5" customHeight="1">
      <c r="B89" s="22"/>
      <c r="C89" s="23"/>
      <c r="D89" s="23"/>
      <c r="E89" s="535" t="s">
        <v>238</v>
      </c>
      <c r="F89" s="522"/>
      <c r="G89" s="522"/>
      <c r="H89" s="522"/>
      <c r="I89" s="23"/>
      <c r="J89" s="23"/>
      <c r="K89" s="23"/>
      <c r="L89" s="21"/>
    </row>
    <row r="90" spans="1:31" s="1" customFormat="1" ht="12" customHeight="1">
      <c r="B90" s="22"/>
      <c r="C90" s="30" t="s">
        <v>239</v>
      </c>
      <c r="D90" s="23"/>
      <c r="E90" s="23"/>
      <c r="F90" s="23"/>
      <c r="G90" s="23"/>
      <c r="H90" s="23"/>
      <c r="I90" s="23"/>
      <c r="J90" s="23"/>
      <c r="K90" s="23"/>
      <c r="L90" s="21"/>
    </row>
    <row r="91" spans="1:31" s="2" customFormat="1" ht="16.5" customHeight="1">
      <c r="A91" s="35"/>
      <c r="B91" s="36"/>
      <c r="C91" s="37"/>
      <c r="D91" s="37"/>
      <c r="E91" s="544" t="s">
        <v>240</v>
      </c>
      <c r="F91" s="534"/>
      <c r="G91" s="534"/>
      <c r="H91" s="534"/>
      <c r="I91" s="37"/>
      <c r="J91" s="37"/>
      <c r="K91" s="37"/>
      <c r="L91" s="114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31" s="2" customFormat="1" ht="12" customHeight="1">
      <c r="A92" s="35"/>
      <c r="B92" s="36"/>
      <c r="C92" s="30" t="s">
        <v>241</v>
      </c>
      <c r="D92" s="37"/>
      <c r="E92" s="37"/>
      <c r="F92" s="37"/>
      <c r="G92" s="37"/>
      <c r="H92" s="37"/>
      <c r="I92" s="37"/>
      <c r="J92" s="37"/>
      <c r="K92" s="37"/>
      <c r="L92" s="114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31" s="2" customFormat="1" ht="16.5" customHeight="1">
      <c r="A93" s="35"/>
      <c r="B93" s="36"/>
      <c r="C93" s="37"/>
      <c r="D93" s="37"/>
      <c r="E93" s="530" t="str">
        <f>E13</f>
        <v>25_11_01_01.1.3 - Jednotná kanalizace - etapa III. - Jáchymovská II</v>
      </c>
      <c r="F93" s="534"/>
      <c r="G93" s="534"/>
      <c r="H93" s="534"/>
      <c r="I93" s="37"/>
      <c r="J93" s="37"/>
      <c r="K93" s="37"/>
      <c r="L93" s="114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31" s="2" customFormat="1" ht="6.95" customHeight="1">
      <c r="A94" s="35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114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31" s="2" customFormat="1" ht="12" customHeight="1">
      <c r="A95" s="35"/>
      <c r="B95" s="36"/>
      <c r="C95" s="30" t="s">
        <v>21</v>
      </c>
      <c r="D95" s="37"/>
      <c r="E95" s="37"/>
      <c r="F95" s="28" t="str">
        <f>F16</f>
        <v>Zliv</v>
      </c>
      <c r="G95" s="37"/>
      <c r="H95" s="37"/>
      <c r="I95" s="30" t="s">
        <v>23</v>
      </c>
      <c r="J95" s="60" t="str">
        <f>IF(J16="","",J16)</f>
        <v>25. 9. 2025</v>
      </c>
      <c r="K95" s="37"/>
      <c r="L95" s="114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31" s="2" customFormat="1" ht="6.95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114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pans="1:65" s="2" customFormat="1" ht="25.7" customHeight="1">
      <c r="A97" s="35"/>
      <c r="B97" s="36"/>
      <c r="C97" s="30" t="s">
        <v>25</v>
      </c>
      <c r="D97" s="37"/>
      <c r="E97" s="37"/>
      <c r="F97" s="28" t="str">
        <f>E19</f>
        <v>Město Zliv</v>
      </c>
      <c r="G97" s="37"/>
      <c r="H97" s="37"/>
      <c r="I97" s="30" t="s">
        <v>33</v>
      </c>
      <c r="J97" s="33" t="str">
        <f>E25</f>
        <v>Ing. Jaroslav Žáček Ph.D.</v>
      </c>
      <c r="K97" s="37"/>
      <c r="L97" s="114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pans="1:65" s="2" customFormat="1" ht="15.2" customHeight="1">
      <c r="A98" s="35"/>
      <c r="B98" s="36"/>
      <c r="C98" s="30" t="s">
        <v>31</v>
      </c>
      <c r="D98" s="37"/>
      <c r="E98" s="37"/>
      <c r="F98" s="28" t="str">
        <f>IF(E22="","",E22)</f>
        <v>Vyplň údaj</v>
      </c>
      <c r="G98" s="37"/>
      <c r="H98" s="37"/>
      <c r="I98" s="30" t="s">
        <v>37</v>
      </c>
      <c r="J98" s="33" t="str">
        <f>E28</f>
        <v xml:space="preserve"> </v>
      </c>
      <c r="K98" s="37"/>
      <c r="L98" s="114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1:65" s="2" customFormat="1" ht="10.35" customHeight="1">
      <c r="A99" s="35"/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114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65" s="11" customFormat="1" ht="29.25" customHeight="1">
      <c r="A100" s="152"/>
      <c r="B100" s="153"/>
      <c r="C100" s="154" t="s">
        <v>146</v>
      </c>
      <c r="D100" s="155" t="s">
        <v>60</v>
      </c>
      <c r="E100" s="155" t="s">
        <v>56</v>
      </c>
      <c r="F100" s="155" t="s">
        <v>57</v>
      </c>
      <c r="G100" s="155" t="s">
        <v>147</v>
      </c>
      <c r="H100" s="155" t="s">
        <v>148</v>
      </c>
      <c r="I100" s="155" t="s">
        <v>149</v>
      </c>
      <c r="J100" s="155" t="s">
        <v>138</v>
      </c>
      <c r="K100" s="156" t="s">
        <v>150</v>
      </c>
      <c r="L100" s="157"/>
      <c r="M100" s="69" t="s">
        <v>19</v>
      </c>
      <c r="N100" s="70" t="s">
        <v>45</v>
      </c>
      <c r="O100" s="70" t="s">
        <v>151</v>
      </c>
      <c r="P100" s="70" t="s">
        <v>152</v>
      </c>
      <c r="Q100" s="70" t="s">
        <v>153</v>
      </c>
      <c r="R100" s="70" t="s">
        <v>154</v>
      </c>
      <c r="S100" s="70" t="s">
        <v>155</v>
      </c>
      <c r="T100" s="71" t="s">
        <v>156</v>
      </c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</row>
    <row r="101" spans="1:65" s="2" customFormat="1" ht="22.9" customHeight="1">
      <c r="A101" s="35"/>
      <c r="B101" s="36"/>
      <c r="C101" s="76" t="s">
        <v>157</v>
      </c>
      <c r="D101" s="37"/>
      <c r="E101" s="37"/>
      <c r="F101" s="37"/>
      <c r="G101" s="37"/>
      <c r="H101" s="37"/>
      <c r="I101" s="37"/>
      <c r="J101" s="158">
        <f>BK101</f>
        <v>0</v>
      </c>
      <c r="K101" s="37"/>
      <c r="L101" s="40"/>
      <c r="M101" s="72"/>
      <c r="N101" s="159"/>
      <c r="O101" s="73"/>
      <c r="P101" s="160">
        <f>P102</f>
        <v>0</v>
      </c>
      <c r="Q101" s="73"/>
      <c r="R101" s="160">
        <f>R102</f>
        <v>427.24107690000005</v>
      </c>
      <c r="S101" s="73"/>
      <c r="T101" s="161">
        <f>T102</f>
        <v>295.20569999999998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T101" s="18" t="s">
        <v>74</v>
      </c>
      <c r="AU101" s="18" t="s">
        <v>139</v>
      </c>
      <c r="BK101" s="162">
        <f>BK102</f>
        <v>0</v>
      </c>
    </row>
    <row r="102" spans="1:65" s="12" customFormat="1" ht="25.9" customHeight="1">
      <c r="B102" s="163"/>
      <c r="C102" s="164"/>
      <c r="D102" s="165" t="s">
        <v>74</v>
      </c>
      <c r="E102" s="166" t="s">
        <v>253</v>
      </c>
      <c r="F102" s="166" t="s">
        <v>254</v>
      </c>
      <c r="G102" s="164"/>
      <c r="H102" s="164"/>
      <c r="I102" s="167"/>
      <c r="J102" s="168">
        <f>BK102</f>
        <v>0</v>
      </c>
      <c r="K102" s="164"/>
      <c r="L102" s="169"/>
      <c r="M102" s="170"/>
      <c r="N102" s="171"/>
      <c r="O102" s="171"/>
      <c r="P102" s="172">
        <f>P103+P217+P222+P235+P264+P276+P417+P430+P452</f>
        <v>0</v>
      </c>
      <c r="Q102" s="171"/>
      <c r="R102" s="172">
        <f>R103+R217+R222+R235+R264+R276+R417+R430+R452</f>
        <v>427.24107690000005</v>
      </c>
      <c r="S102" s="171"/>
      <c r="T102" s="173">
        <f>T103+T217+T222+T235+T264+T276+T417+T430+T452</f>
        <v>295.20569999999998</v>
      </c>
      <c r="AR102" s="174" t="s">
        <v>83</v>
      </c>
      <c r="AT102" s="175" t="s">
        <v>74</v>
      </c>
      <c r="AU102" s="175" t="s">
        <v>75</v>
      </c>
      <c r="AY102" s="174" t="s">
        <v>160</v>
      </c>
      <c r="BK102" s="176">
        <f>BK103+BK217+BK222+BK235+BK264+BK276+BK417+BK430+BK452</f>
        <v>0</v>
      </c>
    </row>
    <row r="103" spans="1:65" s="12" customFormat="1" ht="22.9" customHeight="1">
      <c r="B103" s="163"/>
      <c r="C103" s="164"/>
      <c r="D103" s="165" t="s">
        <v>74</v>
      </c>
      <c r="E103" s="177" t="s">
        <v>83</v>
      </c>
      <c r="F103" s="177" t="s">
        <v>255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SUM(P104:P216)</f>
        <v>0</v>
      </c>
      <c r="Q103" s="171"/>
      <c r="R103" s="172">
        <f>SUM(R104:R216)</f>
        <v>345.13288119999999</v>
      </c>
      <c r="S103" s="171"/>
      <c r="T103" s="173">
        <f>SUM(T104:T216)</f>
        <v>218.17019999999999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SUM(BK104:BK216)</f>
        <v>0</v>
      </c>
    </row>
    <row r="104" spans="1:65" s="2" customFormat="1" ht="33" customHeight="1">
      <c r="A104" s="35"/>
      <c r="B104" s="36"/>
      <c r="C104" s="179" t="s">
        <v>83</v>
      </c>
      <c r="D104" s="179" t="s">
        <v>163</v>
      </c>
      <c r="E104" s="180" t="s">
        <v>266</v>
      </c>
      <c r="F104" s="181" t="s">
        <v>267</v>
      </c>
      <c r="G104" s="182" t="s">
        <v>258</v>
      </c>
      <c r="H104" s="183">
        <v>67.260000000000005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0</v>
      </c>
      <c r="R104" s="188">
        <f>Q104*H104</f>
        <v>0</v>
      </c>
      <c r="S104" s="188">
        <v>0.08</v>
      </c>
      <c r="T104" s="189">
        <f>S104*H104</f>
        <v>5.3808000000000007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1502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269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13" customFormat="1">
      <c r="B106" s="199"/>
      <c r="C106" s="200"/>
      <c r="D106" s="197" t="s">
        <v>212</v>
      </c>
      <c r="E106" s="201" t="s">
        <v>19</v>
      </c>
      <c r="F106" s="202" t="s">
        <v>1503</v>
      </c>
      <c r="G106" s="200"/>
      <c r="H106" s="203">
        <v>67.260000000000005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212</v>
      </c>
      <c r="AU106" s="209" t="s">
        <v>85</v>
      </c>
      <c r="AV106" s="13" t="s">
        <v>85</v>
      </c>
      <c r="AW106" s="13" t="s">
        <v>36</v>
      </c>
      <c r="AX106" s="13" t="s">
        <v>83</v>
      </c>
      <c r="AY106" s="209" t="s">
        <v>160</v>
      </c>
    </row>
    <row r="107" spans="1:65" s="2" customFormat="1" ht="37.9" customHeight="1">
      <c r="A107" s="35"/>
      <c r="B107" s="36"/>
      <c r="C107" s="179" t="s">
        <v>85</v>
      </c>
      <c r="D107" s="179" t="s">
        <v>163</v>
      </c>
      <c r="E107" s="180" t="s">
        <v>276</v>
      </c>
      <c r="F107" s="181" t="s">
        <v>277</v>
      </c>
      <c r="G107" s="182" t="s">
        <v>258</v>
      </c>
      <c r="H107" s="183">
        <v>327.45999999999998</v>
      </c>
      <c r="I107" s="184"/>
      <c r="J107" s="185">
        <f>ROUND(I107*H107,2)</f>
        <v>0</v>
      </c>
      <c r="K107" s="181" t="s">
        <v>167</v>
      </c>
      <c r="L107" s="40"/>
      <c r="M107" s="186" t="s">
        <v>19</v>
      </c>
      <c r="N107" s="187" t="s">
        <v>46</v>
      </c>
      <c r="O107" s="65"/>
      <c r="P107" s="188">
        <f>O107*H107</f>
        <v>0</v>
      </c>
      <c r="Q107" s="188">
        <v>0</v>
      </c>
      <c r="R107" s="188">
        <f>Q107*H107</f>
        <v>0</v>
      </c>
      <c r="S107" s="188">
        <v>0.44</v>
      </c>
      <c r="T107" s="189">
        <f>S107*H107</f>
        <v>144.08239999999998</v>
      </c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R107" s="190" t="s">
        <v>183</v>
      </c>
      <c r="AT107" s="190" t="s">
        <v>163</v>
      </c>
      <c r="AU107" s="190" t="s">
        <v>85</v>
      </c>
      <c r="AY107" s="18" t="s">
        <v>160</v>
      </c>
      <c r="BE107" s="191">
        <f>IF(N107="základní",J107,0)</f>
        <v>0</v>
      </c>
      <c r="BF107" s="191">
        <f>IF(N107="snížená",J107,0)</f>
        <v>0</v>
      </c>
      <c r="BG107" s="191">
        <f>IF(N107="zákl. přenesená",J107,0)</f>
        <v>0</v>
      </c>
      <c r="BH107" s="191">
        <f>IF(N107="sníž. přenesená",J107,0)</f>
        <v>0</v>
      </c>
      <c r="BI107" s="191">
        <f>IF(N107="nulová",J107,0)</f>
        <v>0</v>
      </c>
      <c r="BJ107" s="18" t="s">
        <v>83</v>
      </c>
      <c r="BK107" s="191">
        <f>ROUND(I107*H107,2)</f>
        <v>0</v>
      </c>
      <c r="BL107" s="18" t="s">
        <v>183</v>
      </c>
      <c r="BM107" s="190" t="s">
        <v>1504</v>
      </c>
    </row>
    <row r="108" spans="1:65" s="2" customFormat="1">
      <c r="A108" s="35"/>
      <c r="B108" s="36"/>
      <c r="C108" s="37"/>
      <c r="D108" s="192" t="s">
        <v>170</v>
      </c>
      <c r="E108" s="37"/>
      <c r="F108" s="193" t="s">
        <v>279</v>
      </c>
      <c r="G108" s="37"/>
      <c r="H108" s="37"/>
      <c r="I108" s="194"/>
      <c r="J108" s="37"/>
      <c r="K108" s="37"/>
      <c r="L108" s="40"/>
      <c r="M108" s="195"/>
      <c r="N108" s="196"/>
      <c r="O108" s="65"/>
      <c r="P108" s="65"/>
      <c r="Q108" s="65"/>
      <c r="R108" s="65"/>
      <c r="S108" s="65"/>
      <c r="T108" s="66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T108" s="18" t="s">
        <v>170</v>
      </c>
      <c r="AU108" s="18" t="s">
        <v>85</v>
      </c>
    </row>
    <row r="109" spans="1:65" s="13" customFormat="1">
      <c r="B109" s="199"/>
      <c r="C109" s="200"/>
      <c r="D109" s="197" t="s">
        <v>212</v>
      </c>
      <c r="E109" s="201" t="s">
        <v>19</v>
      </c>
      <c r="F109" s="202" t="s">
        <v>1505</v>
      </c>
      <c r="G109" s="200"/>
      <c r="H109" s="203">
        <v>31.86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212</v>
      </c>
      <c r="AU109" s="209" t="s">
        <v>85</v>
      </c>
      <c r="AV109" s="13" t="s">
        <v>85</v>
      </c>
      <c r="AW109" s="13" t="s">
        <v>36</v>
      </c>
      <c r="AX109" s="13" t="s">
        <v>75</v>
      </c>
      <c r="AY109" s="209" t="s">
        <v>160</v>
      </c>
    </row>
    <row r="110" spans="1:65" s="13" customFormat="1">
      <c r="B110" s="199"/>
      <c r="C110" s="200"/>
      <c r="D110" s="197" t="s">
        <v>212</v>
      </c>
      <c r="E110" s="201" t="s">
        <v>19</v>
      </c>
      <c r="F110" s="202" t="s">
        <v>1506</v>
      </c>
      <c r="G110" s="200"/>
      <c r="H110" s="203">
        <v>295.60000000000002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212</v>
      </c>
      <c r="AU110" s="209" t="s">
        <v>85</v>
      </c>
      <c r="AV110" s="13" t="s">
        <v>85</v>
      </c>
      <c r="AW110" s="13" t="s">
        <v>36</v>
      </c>
      <c r="AX110" s="13" t="s">
        <v>75</v>
      </c>
      <c r="AY110" s="209" t="s">
        <v>160</v>
      </c>
    </row>
    <row r="111" spans="1:65" s="14" customFormat="1">
      <c r="B111" s="214"/>
      <c r="C111" s="215"/>
      <c r="D111" s="197" t="s">
        <v>212</v>
      </c>
      <c r="E111" s="216" t="s">
        <v>19</v>
      </c>
      <c r="F111" s="217" t="s">
        <v>282</v>
      </c>
      <c r="G111" s="215"/>
      <c r="H111" s="218">
        <v>327.46000000000004</v>
      </c>
      <c r="I111" s="219"/>
      <c r="J111" s="215"/>
      <c r="K111" s="215"/>
      <c r="L111" s="220"/>
      <c r="M111" s="221"/>
      <c r="N111" s="222"/>
      <c r="O111" s="222"/>
      <c r="P111" s="222"/>
      <c r="Q111" s="222"/>
      <c r="R111" s="222"/>
      <c r="S111" s="222"/>
      <c r="T111" s="223"/>
      <c r="AT111" s="224" t="s">
        <v>212</v>
      </c>
      <c r="AU111" s="224" t="s">
        <v>85</v>
      </c>
      <c r="AV111" s="14" t="s">
        <v>183</v>
      </c>
      <c r="AW111" s="14" t="s">
        <v>36</v>
      </c>
      <c r="AX111" s="14" t="s">
        <v>83</v>
      </c>
      <c r="AY111" s="224" t="s">
        <v>160</v>
      </c>
    </row>
    <row r="112" spans="1:65" s="2" customFormat="1" ht="37.9" customHeight="1">
      <c r="A112" s="35"/>
      <c r="B112" s="36"/>
      <c r="C112" s="179" t="s">
        <v>95</v>
      </c>
      <c r="D112" s="179" t="s">
        <v>163</v>
      </c>
      <c r="E112" s="180" t="s">
        <v>283</v>
      </c>
      <c r="F112" s="181" t="s">
        <v>284</v>
      </c>
      <c r="G112" s="182" t="s">
        <v>258</v>
      </c>
      <c r="H112" s="183">
        <v>295.60000000000002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0.22</v>
      </c>
      <c r="T112" s="189">
        <f>S112*H112</f>
        <v>65.032000000000011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1507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286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2" customFormat="1" ht="24.2" customHeight="1">
      <c r="A114" s="35"/>
      <c r="B114" s="36"/>
      <c r="C114" s="179" t="s">
        <v>183</v>
      </c>
      <c r="D114" s="179" t="s">
        <v>163</v>
      </c>
      <c r="E114" s="180" t="s">
        <v>287</v>
      </c>
      <c r="F114" s="181" t="s">
        <v>288</v>
      </c>
      <c r="G114" s="182" t="s">
        <v>289</v>
      </c>
      <c r="H114" s="183">
        <v>35</v>
      </c>
      <c r="I114" s="184"/>
      <c r="J114" s="185">
        <f>ROUND(I114*H114,2)</f>
        <v>0</v>
      </c>
      <c r="K114" s="181" t="s">
        <v>167</v>
      </c>
      <c r="L114" s="40"/>
      <c r="M114" s="186" t="s">
        <v>19</v>
      </c>
      <c r="N114" s="187" t="s">
        <v>46</v>
      </c>
      <c r="O114" s="65"/>
      <c r="P114" s="188">
        <f>O114*H114</f>
        <v>0</v>
      </c>
      <c r="Q114" s="188">
        <v>0</v>
      </c>
      <c r="R114" s="188">
        <f>Q114*H114</f>
        <v>0</v>
      </c>
      <c r="S114" s="188">
        <v>0.105</v>
      </c>
      <c r="T114" s="189">
        <f>S114*H114</f>
        <v>3.6749999999999998</v>
      </c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R114" s="190" t="s">
        <v>183</v>
      </c>
      <c r="AT114" s="190" t="s">
        <v>163</v>
      </c>
      <c r="AU114" s="190" t="s">
        <v>85</v>
      </c>
      <c r="AY114" s="18" t="s">
        <v>160</v>
      </c>
      <c r="BE114" s="191">
        <f>IF(N114="základní",J114,0)</f>
        <v>0</v>
      </c>
      <c r="BF114" s="191">
        <f>IF(N114="snížená",J114,0)</f>
        <v>0</v>
      </c>
      <c r="BG114" s="191">
        <f>IF(N114="zákl. přenesená",J114,0)</f>
        <v>0</v>
      </c>
      <c r="BH114" s="191">
        <f>IF(N114="sníž. přenesená",J114,0)</f>
        <v>0</v>
      </c>
      <c r="BI114" s="191">
        <f>IF(N114="nulová",J114,0)</f>
        <v>0</v>
      </c>
      <c r="BJ114" s="18" t="s">
        <v>83</v>
      </c>
      <c r="BK114" s="191">
        <f>ROUND(I114*H114,2)</f>
        <v>0</v>
      </c>
      <c r="BL114" s="18" t="s">
        <v>183</v>
      </c>
      <c r="BM114" s="190" t="s">
        <v>1508</v>
      </c>
    </row>
    <row r="115" spans="1:65" s="2" customFormat="1">
      <c r="A115" s="35"/>
      <c r="B115" s="36"/>
      <c r="C115" s="37"/>
      <c r="D115" s="192" t="s">
        <v>170</v>
      </c>
      <c r="E115" s="37"/>
      <c r="F115" s="193" t="s">
        <v>291</v>
      </c>
      <c r="G115" s="37"/>
      <c r="H115" s="37"/>
      <c r="I115" s="194"/>
      <c r="J115" s="37"/>
      <c r="K115" s="37"/>
      <c r="L115" s="40"/>
      <c r="M115" s="195"/>
      <c r="N115" s="196"/>
      <c r="O115" s="65"/>
      <c r="P115" s="65"/>
      <c r="Q115" s="65"/>
      <c r="R115" s="65"/>
      <c r="S115" s="65"/>
      <c r="T115" s="66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T115" s="18" t="s">
        <v>170</v>
      </c>
      <c r="AU115" s="18" t="s">
        <v>85</v>
      </c>
    </row>
    <row r="116" spans="1:65" s="13" customFormat="1">
      <c r="B116" s="199"/>
      <c r="C116" s="200"/>
      <c r="D116" s="197" t="s">
        <v>212</v>
      </c>
      <c r="E116" s="201" t="s">
        <v>19</v>
      </c>
      <c r="F116" s="202" t="s">
        <v>446</v>
      </c>
      <c r="G116" s="200"/>
      <c r="H116" s="203">
        <v>35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212</v>
      </c>
      <c r="AU116" s="209" t="s">
        <v>85</v>
      </c>
      <c r="AV116" s="13" t="s">
        <v>85</v>
      </c>
      <c r="AW116" s="13" t="s">
        <v>36</v>
      </c>
      <c r="AX116" s="13" t="s">
        <v>83</v>
      </c>
      <c r="AY116" s="209" t="s">
        <v>160</v>
      </c>
    </row>
    <row r="117" spans="1:65" s="2" customFormat="1" ht="16.5" customHeight="1">
      <c r="A117" s="35"/>
      <c r="B117" s="36"/>
      <c r="C117" s="179" t="s">
        <v>159</v>
      </c>
      <c r="D117" s="179" t="s">
        <v>163</v>
      </c>
      <c r="E117" s="180" t="s">
        <v>293</v>
      </c>
      <c r="F117" s="181" t="s">
        <v>294</v>
      </c>
      <c r="G117" s="182" t="s">
        <v>295</v>
      </c>
      <c r="H117" s="183">
        <v>38.22</v>
      </c>
      <c r="I117" s="184"/>
      <c r="J117" s="185">
        <f>ROUND(I117*H117,2)</f>
        <v>0</v>
      </c>
      <c r="K117" s="181" t="s">
        <v>167</v>
      </c>
      <c r="L117" s="40"/>
      <c r="M117" s="186" t="s">
        <v>19</v>
      </c>
      <c r="N117" s="187" t="s">
        <v>46</v>
      </c>
      <c r="O117" s="65"/>
      <c r="P117" s="188">
        <f>O117*H117</f>
        <v>0</v>
      </c>
      <c r="Q117" s="188">
        <v>3.0000000000000001E-5</v>
      </c>
      <c r="R117" s="188">
        <f>Q117*H117</f>
        <v>1.1466E-3</v>
      </c>
      <c r="S117" s="188">
        <v>0</v>
      </c>
      <c r="T117" s="189">
        <f>S117*H117</f>
        <v>0</v>
      </c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R117" s="190" t="s">
        <v>183</v>
      </c>
      <c r="AT117" s="190" t="s">
        <v>163</v>
      </c>
      <c r="AU117" s="190" t="s">
        <v>85</v>
      </c>
      <c r="AY117" s="18" t="s">
        <v>160</v>
      </c>
      <c r="BE117" s="191">
        <f>IF(N117="základní",J117,0)</f>
        <v>0</v>
      </c>
      <c r="BF117" s="191">
        <f>IF(N117="snížená",J117,0)</f>
        <v>0</v>
      </c>
      <c r="BG117" s="191">
        <f>IF(N117="zákl. přenesená",J117,0)</f>
        <v>0</v>
      </c>
      <c r="BH117" s="191">
        <f>IF(N117="sníž. přenesená",J117,0)</f>
        <v>0</v>
      </c>
      <c r="BI117" s="191">
        <f>IF(N117="nulová",J117,0)</f>
        <v>0</v>
      </c>
      <c r="BJ117" s="18" t="s">
        <v>83</v>
      </c>
      <c r="BK117" s="191">
        <f>ROUND(I117*H117,2)</f>
        <v>0</v>
      </c>
      <c r="BL117" s="18" t="s">
        <v>183</v>
      </c>
      <c r="BM117" s="190" t="s">
        <v>1509</v>
      </c>
    </row>
    <row r="118" spans="1:65" s="2" customFormat="1">
      <c r="A118" s="35"/>
      <c r="B118" s="36"/>
      <c r="C118" s="37"/>
      <c r="D118" s="192" t="s">
        <v>170</v>
      </c>
      <c r="E118" s="37"/>
      <c r="F118" s="193" t="s">
        <v>297</v>
      </c>
      <c r="G118" s="37"/>
      <c r="H118" s="37"/>
      <c r="I118" s="194"/>
      <c r="J118" s="37"/>
      <c r="K118" s="37"/>
      <c r="L118" s="40"/>
      <c r="M118" s="195"/>
      <c r="N118" s="196"/>
      <c r="O118" s="65"/>
      <c r="P118" s="65"/>
      <c r="Q118" s="65"/>
      <c r="R118" s="65"/>
      <c r="S118" s="65"/>
      <c r="T118" s="66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170</v>
      </c>
      <c r="AU118" s="18" t="s">
        <v>85</v>
      </c>
    </row>
    <row r="119" spans="1:65" s="13" customFormat="1">
      <c r="B119" s="199"/>
      <c r="C119" s="200"/>
      <c r="D119" s="197" t="s">
        <v>212</v>
      </c>
      <c r="E119" s="201" t="s">
        <v>19</v>
      </c>
      <c r="F119" s="202" t="s">
        <v>1510</v>
      </c>
      <c r="G119" s="200"/>
      <c r="H119" s="203">
        <v>38.22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212</v>
      </c>
      <c r="AU119" s="209" t="s">
        <v>85</v>
      </c>
      <c r="AV119" s="13" t="s">
        <v>85</v>
      </c>
      <c r="AW119" s="13" t="s">
        <v>36</v>
      </c>
      <c r="AX119" s="13" t="s">
        <v>83</v>
      </c>
      <c r="AY119" s="209" t="s">
        <v>160</v>
      </c>
    </row>
    <row r="120" spans="1:65" s="2" customFormat="1" ht="24.2" customHeight="1">
      <c r="A120" s="35"/>
      <c r="B120" s="36"/>
      <c r="C120" s="179" t="s">
        <v>194</v>
      </c>
      <c r="D120" s="179" t="s">
        <v>163</v>
      </c>
      <c r="E120" s="180" t="s">
        <v>299</v>
      </c>
      <c r="F120" s="181" t="s">
        <v>300</v>
      </c>
      <c r="G120" s="182" t="s">
        <v>301</v>
      </c>
      <c r="H120" s="183">
        <v>4.7779999999999996</v>
      </c>
      <c r="I120" s="184"/>
      <c r="J120" s="185">
        <f>ROUND(I120*H120,2)</f>
        <v>0</v>
      </c>
      <c r="K120" s="181" t="s">
        <v>167</v>
      </c>
      <c r="L120" s="40"/>
      <c r="M120" s="186" t="s">
        <v>19</v>
      </c>
      <c r="N120" s="187" t="s">
        <v>46</v>
      </c>
      <c r="O120" s="65"/>
      <c r="P120" s="188">
        <f>O120*H120</f>
        <v>0</v>
      </c>
      <c r="Q120" s="188">
        <v>0</v>
      </c>
      <c r="R120" s="188">
        <f>Q120*H120</f>
        <v>0</v>
      </c>
      <c r="S120" s="188">
        <v>0</v>
      </c>
      <c r="T120" s="189">
        <f>S120*H120</f>
        <v>0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R120" s="190" t="s">
        <v>183</v>
      </c>
      <c r="AT120" s="190" t="s">
        <v>163</v>
      </c>
      <c r="AU120" s="190" t="s">
        <v>85</v>
      </c>
      <c r="AY120" s="18" t="s">
        <v>160</v>
      </c>
      <c r="BE120" s="191">
        <f>IF(N120="základní",J120,0)</f>
        <v>0</v>
      </c>
      <c r="BF120" s="191">
        <f>IF(N120="snížená",J120,0)</f>
        <v>0</v>
      </c>
      <c r="BG120" s="191">
        <f>IF(N120="zákl. přenesená",J120,0)</f>
        <v>0</v>
      </c>
      <c r="BH120" s="191">
        <f>IF(N120="sníž. přenesená",J120,0)</f>
        <v>0</v>
      </c>
      <c r="BI120" s="191">
        <f>IF(N120="nulová",J120,0)</f>
        <v>0</v>
      </c>
      <c r="BJ120" s="18" t="s">
        <v>83</v>
      </c>
      <c r="BK120" s="191">
        <f>ROUND(I120*H120,2)</f>
        <v>0</v>
      </c>
      <c r="BL120" s="18" t="s">
        <v>183</v>
      </c>
      <c r="BM120" s="190" t="s">
        <v>1511</v>
      </c>
    </row>
    <row r="121" spans="1:65" s="2" customFormat="1">
      <c r="A121" s="35"/>
      <c r="B121" s="36"/>
      <c r="C121" s="37"/>
      <c r="D121" s="192" t="s">
        <v>170</v>
      </c>
      <c r="E121" s="37"/>
      <c r="F121" s="193" t="s">
        <v>303</v>
      </c>
      <c r="G121" s="37"/>
      <c r="H121" s="37"/>
      <c r="I121" s="194"/>
      <c r="J121" s="37"/>
      <c r="K121" s="37"/>
      <c r="L121" s="40"/>
      <c r="M121" s="195"/>
      <c r="N121" s="196"/>
      <c r="O121" s="65"/>
      <c r="P121" s="65"/>
      <c r="Q121" s="65"/>
      <c r="R121" s="65"/>
      <c r="S121" s="65"/>
      <c r="T121" s="66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T121" s="18" t="s">
        <v>170</v>
      </c>
      <c r="AU121" s="18" t="s">
        <v>85</v>
      </c>
    </row>
    <row r="122" spans="1:65" s="13" customFormat="1">
      <c r="B122" s="199"/>
      <c r="C122" s="200"/>
      <c r="D122" s="197" t="s">
        <v>212</v>
      </c>
      <c r="E122" s="201" t="s">
        <v>19</v>
      </c>
      <c r="F122" s="202" t="s">
        <v>1512</v>
      </c>
      <c r="G122" s="200"/>
      <c r="H122" s="203">
        <v>4.7779999999999996</v>
      </c>
      <c r="I122" s="204"/>
      <c r="J122" s="200"/>
      <c r="K122" s="200"/>
      <c r="L122" s="205"/>
      <c r="M122" s="206"/>
      <c r="N122" s="207"/>
      <c r="O122" s="207"/>
      <c r="P122" s="207"/>
      <c r="Q122" s="207"/>
      <c r="R122" s="207"/>
      <c r="S122" s="207"/>
      <c r="T122" s="208"/>
      <c r="AT122" s="209" t="s">
        <v>212</v>
      </c>
      <c r="AU122" s="209" t="s">
        <v>85</v>
      </c>
      <c r="AV122" s="13" t="s">
        <v>85</v>
      </c>
      <c r="AW122" s="13" t="s">
        <v>36</v>
      </c>
      <c r="AX122" s="13" t="s">
        <v>83</v>
      </c>
      <c r="AY122" s="209" t="s">
        <v>160</v>
      </c>
    </row>
    <row r="123" spans="1:65" s="2" customFormat="1" ht="49.15" customHeight="1">
      <c r="A123" s="35"/>
      <c r="B123" s="36"/>
      <c r="C123" s="179" t="s">
        <v>200</v>
      </c>
      <c r="D123" s="179" t="s">
        <v>163</v>
      </c>
      <c r="E123" s="180" t="s">
        <v>1237</v>
      </c>
      <c r="F123" s="181" t="s">
        <v>1238</v>
      </c>
      <c r="G123" s="182" t="s">
        <v>289</v>
      </c>
      <c r="H123" s="183">
        <v>26</v>
      </c>
      <c r="I123" s="184"/>
      <c r="J123" s="185">
        <f>ROUND(I123*H123,2)</f>
        <v>0</v>
      </c>
      <c r="K123" s="181" t="s">
        <v>167</v>
      </c>
      <c r="L123" s="40"/>
      <c r="M123" s="186" t="s">
        <v>19</v>
      </c>
      <c r="N123" s="187" t="s">
        <v>46</v>
      </c>
      <c r="O123" s="65"/>
      <c r="P123" s="188">
        <f>O123*H123</f>
        <v>0</v>
      </c>
      <c r="Q123" s="188">
        <v>3.6900000000000002E-2</v>
      </c>
      <c r="R123" s="188">
        <f>Q123*H123</f>
        <v>0.95940000000000003</v>
      </c>
      <c r="S123" s="188">
        <v>0</v>
      </c>
      <c r="T123" s="189">
        <f>S123*H123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190" t="s">
        <v>183</v>
      </c>
      <c r="AT123" s="190" t="s">
        <v>163</v>
      </c>
      <c r="AU123" s="190" t="s">
        <v>85</v>
      </c>
      <c r="AY123" s="18" t="s">
        <v>160</v>
      </c>
      <c r="BE123" s="191">
        <f>IF(N123="základní",J123,0)</f>
        <v>0</v>
      </c>
      <c r="BF123" s="191">
        <f>IF(N123="snížená",J123,0)</f>
        <v>0</v>
      </c>
      <c r="BG123" s="191">
        <f>IF(N123="zákl. přenesená",J123,0)</f>
        <v>0</v>
      </c>
      <c r="BH123" s="191">
        <f>IF(N123="sníž. přenesená",J123,0)</f>
        <v>0</v>
      </c>
      <c r="BI123" s="191">
        <f>IF(N123="nulová",J123,0)</f>
        <v>0</v>
      </c>
      <c r="BJ123" s="18" t="s">
        <v>83</v>
      </c>
      <c r="BK123" s="191">
        <f>ROUND(I123*H123,2)</f>
        <v>0</v>
      </c>
      <c r="BL123" s="18" t="s">
        <v>183</v>
      </c>
      <c r="BM123" s="190" t="s">
        <v>1513</v>
      </c>
    </row>
    <row r="124" spans="1:65" s="2" customFormat="1">
      <c r="A124" s="35"/>
      <c r="B124" s="36"/>
      <c r="C124" s="37"/>
      <c r="D124" s="192" t="s">
        <v>170</v>
      </c>
      <c r="E124" s="37"/>
      <c r="F124" s="193" t="s">
        <v>1240</v>
      </c>
      <c r="G124" s="37"/>
      <c r="H124" s="37"/>
      <c r="I124" s="194"/>
      <c r="J124" s="37"/>
      <c r="K124" s="37"/>
      <c r="L124" s="40"/>
      <c r="M124" s="195"/>
      <c r="N124" s="196"/>
      <c r="O124" s="65"/>
      <c r="P124" s="65"/>
      <c r="Q124" s="65"/>
      <c r="R124" s="65"/>
      <c r="S124" s="65"/>
      <c r="T124" s="66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8" t="s">
        <v>170</v>
      </c>
      <c r="AU124" s="18" t="s">
        <v>85</v>
      </c>
    </row>
    <row r="125" spans="1:65" s="13" customFormat="1">
      <c r="B125" s="199"/>
      <c r="C125" s="200"/>
      <c r="D125" s="197" t="s">
        <v>212</v>
      </c>
      <c r="E125" s="201" t="s">
        <v>19</v>
      </c>
      <c r="F125" s="202" t="s">
        <v>393</v>
      </c>
      <c r="G125" s="200"/>
      <c r="H125" s="203">
        <v>26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212</v>
      </c>
      <c r="AU125" s="209" t="s">
        <v>85</v>
      </c>
      <c r="AV125" s="13" t="s">
        <v>85</v>
      </c>
      <c r="AW125" s="13" t="s">
        <v>36</v>
      </c>
      <c r="AX125" s="13" t="s">
        <v>83</v>
      </c>
      <c r="AY125" s="209" t="s">
        <v>160</v>
      </c>
    </row>
    <row r="126" spans="1:65" s="2" customFormat="1" ht="49.15" customHeight="1">
      <c r="A126" s="35"/>
      <c r="B126" s="36"/>
      <c r="C126" s="179" t="s">
        <v>206</v>
      </c>
      <c r="D126" s="179" t="s">
        <v>163</v>
      </c>
      <c r="E126" s="180" t="s">
        <v>1242</v>
      </c>
      <c r="F126" s="181" t="s">
        <v>1243</v>
      </c>
      <c r="G126" s="182" t="s">
        <v>289</v>
      </c>
      <c r="H126" s="183">
        <v>0.5</v>
      </c>
      <c r="I126" s="184"/>
      <c r="J126" s="185">
        <f>ROUND(I126*H126,2)</f>
        <v>0</v>
      </c>
      <c r="K126" s="181" t="s">
        <v>167</v>
      </c>
      <c r="L126" s="40"/>
      <c r="M126" s="186" t="s">
        <v>19</v>
      </c>
      <c r="N126" s="187" t="s">
        <v>46</v>
      </c>
      <c r="O126" s="65"/>
      <c r="P126" s="188">
        <f>O126*H126</f>
        <v>0</v>
      </c>
      <c r="Q126" s="188">
        <v>8.6800000000000002E-3</v>
      </c>
      <c r="R126" s="188">
        <f>Q126*H126</f>
        <v>4.3400000000000001E-3</v>
      </c>
      <c r="S126" s="188">
        <v>0</v>
      </c>
      <c r="T126" s="189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190" t="s">
        <v>183</v>
      </c>
      <c r="AT126" s="190" t="s">
        <v>163</v>
      </c>
      <c r="AU126" s="190" t="s">
        <v>85</v>
      </c>
      <c r="AY126" s="18" t="s">
        <v>160</v>
      </c>
      <c r="BE126" s="191">
        <f>IF(N126="základní",J126,0)</f>
        <v>0</v>
      </c>
      <c r="BF126" s="191">
        <f>IF(N126="snížená",J126,0)</f>
        <v>0</v>
      </c>
      <c r="BG126" s="191">
        <f>IF(N126="zákl. přenesená",J126,0)</f>
        <v>0</v>
      </c>
      <c r="BH126" s="191">
        <f>IF(N126="sníž. přenesená",J126,0)</f>
        <v>0</v>
      </c>
      <c r="BI126" s="191">
        <f>IF(N126="nulová",J126,0)</f>
        <v>0</v>
      </c>
      <c r="BJ126" s="18" t="s">
        <v>83</v>
      </c>
      <c r="BK126" s="191">
        <f>ROUND(I126*H126,2)</f>
        <v>0</v>
      </c>
      <c r="BL126" s="18" t="s">
        <v>183</v>
      </c>
      <c r="BM126" s="190" t="s">
        <v>1514</v>
      </c>
    </row>
    <row r="127" spans="1:65" s="2" customFormat="1">
      <c r="A127" s="35"/>
      <c r="B127" s="36"/>
      <c r="C127" s="37"/>
      <c r="D127" s="192" t="s">
        <v>170</v>
      </c>
      <c r="E127" s="37"/>
      <c r="F127" s="193" t="s">
        <v>1245</v>
      </c>
      <c r="G127" s="37"/>
      <c r="H127" s="37"/>
      <c r="I127" s="194"/>
      <c r="J127" s="37"/>
      <c r="K127" s="37"/>
      <c r="L127" s="40"/>
      <c r="M127" s="195"/>
      <c r="N127" s="196"/>
      <c r="O127" s="65"/>
      <c r="P127" s="65"/>
      <c r="Q127" s="65"/>
      <c r="R127" s="65"/>
      <c r="S127" s="65"/>
      <c r="T127" s="66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T127" s="18" t="s">
        <v>170</v>
      </c>
      <c r="AU127" s="18" t="s">
        <v>85</v>
      </c>
    </row>
    <row r="128" spans="1:65" s="2" customFormat="1" ht="49.15" customHeight="1">
      <c r="A128" s="35"/>
      <c r="B128" s="36"/>
      <c r="C128" s="179" t="s">
        <v>214</v>
      </c>
      <c r="D128" s="179" t="s">
        <v>163</v>
      </c>
      <c r="E128" s="180" t="s">
        <v>314</v>
      </c>
      <c r="F128" s="181" t="s">
        <v>315</v>
      </c>
      <c r="G128" s="182" t="s">
        <v>289</v>
      </c>
      <c r="H128" s="183">
        <v>15</v>
      </c>
      <c r="I128" s="184"/>
      <c r="J128" s="185">
        <f>ROUND(I128*H128,2)</f>
        <v>0</v>
      </c>
      <c r="K128" s="181" t="s">
        <v>167</v>
      </c>
      <c r="L128" s="40"/>
      <c r="M128" s="186" t="s">
        <v>19</v>
      </c>
      <c r="N128" s="187" t="s">
        <v>46</v>
      </c>
      <c r="O128" s="65"/>
      <c r="P128" s="188">
        <f>O128*H128</f>
        <v>0</v>
      </c>
      <c r="Q128" s="188">
        <v>1.068E-2</v>
      </c>
      <c r="R128" s="188">
        <f>Q128*H128</f>
        <v>0.16020000000000001</v>
      </c>
      <c r="S128" s="188">
        <v>0</v>
      </c>
      <c r="T128" s="18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190" t="s">
        <v>183</v>
      </c>
      <c r="AT128" s="190" t="s">
        <v>163</v>
      </c>
      <c r="AU128" s="190" t="s">
        <v>85</v>
      </c>
      <c r="AY128" s="18" t="s">
        <v>160</v>
      </c>
      <c r="BE128" s="191">
        <f>IF(N128="základní",J128,0)</f>
        <v>0</v>
      </c>
      <c r="BF128" s="191">
        <f>IF(N128="snížená",J128,0)</f>
        <v>0</v>
      </c>
      <c r="BG128" s="191">
        <f>IF(N128="zákl. přenesená",J128,0)</f>
        <v>0</v>
      </c>
      <c r="BH128" s="191">
        <f>IF(N128="sníž. přenesená",J128,0)</f>
        <v>0</v>
      </c>
      <c r="BI128" s="191">
        <f>IF(N128="nulová",J128,0)</f>
        <v>0</v>
      </c>
      <c r="BJ128" s="18" t="s">
        <v>83</v>
      </c>
      <c r="BK128" s="191">
        <f>ROUND(I128*H128,2)</f>
        <v>0</v>
      </c>
      <c r="BL128" s="18" t="s">
        <v>183</v>
      </c>
      <c r="BM128" s="190" t="s">
        <v>1515</v>
      </c>
    </row>
    <row r="129" spans="1:65" s="2" customFormat="1">
      <c r="A129" s="35"/>
      <c r="B129" s="36"/>
      <c r="C129" s="37"/>
      <c r="D129" s="192" t="s">
        <v>170</v>
      </c>
      <c r="E129" s="37"/>
      <c r="F129" s="193" t="s">
        <v>317</v>
      </c>
      <c r="G129" s="37"/>
      <c r="H129" s="37"/>
      <c r="I129" s="194"/>
      <c r="J129" s="37"/>
      <c r="K129" s="37"/>
      <c r="L129" s="40"/>
      <c r="M129" s="195"/>
      <c r="N129" s="196"/>
      <c r="O129" s="65"/>
      <c r="P129" s="65"/>
      <c r="Q129" s="65"/>
      <c r="R129" s="65"/>
      <c r="S129" s="65"/>
      <c r="T129" s="66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8" t="s">
        <v>170</v>
      </c>
      <c r="AU129" s="18" t="s">
        <v>85</v>
      </c>
    </row>
    <row r="130" spans="1:65" s="13" customFormat="1">
      <c r="B130" s="199"/>
      <c r="C130" s="200"/>
      <c r="D130" s="197" t="s">
        <v>212</v>
      </c>
      <c r="E130" s="201" t="s">
        <v>19</v>
      </c>
      <c r="F130" s="202" t="s">
        <v>1516</v>
      </c>
      <c r="G130" s="200"/>
      <c r="H130" s="203">
        <v>15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212</v>
      </c>
      <c r="AU130" s="209" t="s">
        <v>85</v>
      </c>
      <c r="AV130" s="13" t="s">
        <v>85</v>
      </c>
      <c r="AW130" s="13" t="s">
        <v>36</v>
      </c>
      <c r="AX130" s="13" t="s">
        <v>83</v>
      </c>
      <c r="AY130" s="209" t="s">
        <v>160</v>
      </c>
    </row>
    <row r="131" spans="1:65" s="2" customFormat="1" ht="49.15" customHeight="1">
      <c r="A131" s="35"/>
      <c r="B131" s="36"/>
      <c r="C131" s="179" t="s">
        <v>219</v>
      </c>
      <c r="D131" s="179" t="s">
        <v>163</v>
      </c>
      <c r="E131" s="180" t="s">
        <v>319</v>
      </c>
      <c r="F131" s="181" t="s">
        <v>320</v>
      </c>
      <c r="G131" s="182" t="s">
        <v>289</v>
      </c>
      <c r="H131" s="183">
        <v>0.5</v>
      </c>
      <c r="I131" s="184"/>
      <c r="J131" s="185">
        <f>ROUND(I131*H131,2)</f>
        <v>0</v>
      </c>
      <c r="K131" s="181" t="s">
        <v>167</v>
      </c>
      <c r="L131" s="40"/>
      <c r="M131" s="186" t="s">
        <v>19</v>
      </c>
      <c r="N131" s="187" t="s">
        <v>46</v>
      </c>
      <c r="O131" s="65"/>
      <c r="P131" s="188">
        <f>O131*H131</f>
        <v>0</v>
      </c>
      <c r="Q131" s="188">
        <v>1.269E-2</v>
      </c>
      <c r="R131" s="188">
        <f>Q131*H131</f>
        <v>6.3449999999999999E-3</v>
      </c>
      <c r="S131" s="188">
        <v>0</v>
      </c>
      <c r="T131" s="189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190" t="s">
        <v>183</v>
      </c>
      <c r="AT131" s="190" t="s">
        <v>163</v>
      </c>
      <c r="AU131" s="190" t="s">
        <v>85</v>
      </c>
      <c r="AY131" s="18" t="s">
        <v>160</v>
      </c>
      <c r="BE131" s="191">
        <f>IF(N131="základní",J131,0)</f>
        <v>0</v>
      </c>
      <c r="BF131" s="191">
        <f>IF(N131="snížená",J131,0)</f>
        <v>0</v>
      </c>
      <c r="BG131" s="191">
        <f>IF(N131="zákl. přenesená",J131,0)</f>
        <v>0</v>
      </c>
      <c r="BH131" s="191">
        <f>IF(N131="sníž. přenesená",J131,0)</f>
        <v>0</v>
      </c>
      <c r="BI131" s="191">
        <f>IF(N131="nulová",J131,0)</f>
        <v>0</v>
      </c>
      <c r="BJ131" s="18" t="s">
        <v>83</v>
      </c>
      <c r="BK131" s="191">
        <f>ROUND(I131*H131,2)</f>
        <v>0</v>
      </c>
      <c r="BL131" s="18" t="s">
        <v>183</v>
      </c>
      <c r="BM131" s="190" t="s">
        <v>1517</v>
      </c>
    </row>
    <row r="132" spans="1:65" s="2" customFormat="1">
      <c r="A132" s="35"/>
      <c r="B132" s="36"/>
      <c r="C132" s="37"/>
      <c r="D132" s="192" t="s">
        <v>170</v>
      </c>
      <c r="E132" s="37"/>
      <c r="F132" s="193" t="s">
        <v>322</v>
      </c>
      <c r="G132" s="37"/>
      <c r="H132" s="37"/>
      <c r="I132" s="194"/>
      <c r="J132" s="37"/>
      <c r="K132" s="37"/>
      <c r="L132" s="40"/>
      <c r="M132" s="195"/>
      <c r="N132" s="196"/>
      <c r="O132" s="65"/>
      <c r="P132" s="65"/>
      <c r="Q132" s="65"/>
      <c r="R132" s="65"/>
      <c r="S132" s="65"/>
      <c r="T132" s="66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8" t="s">
        <v>170</v>
      </c>
      <c r="AU132" s="18" t="s">
        <v>85</v>
      </c>
    </row>
    <row r="133" spans="1:65" s="2" customFormat="1" ht="49.15" customHeight="1">
      <c r="A133" s="35"/>
      <c r="B133" s="36"/>
      <c r="C133" s="179" t="s">
        <v>223</v>
      </c>
      <c r="D133" s="179" t="s">
        <v>163</v>
      </c>
      <c r="E133" s="180" t="s">
        <v>325</v>
      </c>
      <c r="F133" s="181" t="s">
        <v>326</v>
      </c>
      <c r="G133" s="182" t="s">
        <v>289</v>
      </c>
      <c r="H133" s="183">
        <v>52</v>
      </c>
      <c r="I133" s="184"/>
      <c r="J133" s="185">
        <f>ROUND(I133*H133,2)</f>
        <v>0</v>
      </c>
      <c r="K133" s="181" t="s">
        <v>167</v>
      </c>
      <c r="L133" s="40"/>
      <c r="M133" s="186" t="s">
        <v>19</v>
      </c>
      <c r="N133" s="187" t="s">
        <v>46</v>
      </c>
      <c r="O133" s="65"/>
      <c r="P133" s="188">
        <f>O133*H133</f>
        <v>0</v>
      </c>
      <c r="Q133" s="188">
        <v>3.6900000000000002E-2</v>
      </c>
      <c r="R133" s="188">
        <f>Q133*H133</f>
        <v>1.9188000000000001</v>
      </c>
      <c r="S133" s="188">
        <v>0</v>
      </c>
      <c r="T133" s="18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190" t="s">
        <v>183</v>
      </c>
      <c r="AT133" s="190" t="s">
        <v>163</v>
      </c>
      <c r="AU133" s="190" t="s">
        <v>85</v>
      </c>
      <c r="AY133" s="18" t="s">
        <v>160</v>
      </c>
      <c r="BE133" s="191">
        <f>IF(N133="základní",J133,0)</f>
        <v>0</v>
      </c>
      <c r="BF133" s="191">
        <f>IF(N133="snížená",J133,0)</f>
        <v>0</v>
      </c>
      <c r="BG133" s="191">
        <f>IF(N133="zákl. přenesená",J133,0)</f>
        <v>0</v>
      </c>
      <c r="BH133" s="191">
        <f>IF(N133="sníž. přenesená",J133,0)</f>
        <v>0</v>
      </c>
      <c r="BI133" s="191">
        <f>IF(N133="nulová",J133,0)</f>
        <v>0</v>
      </c>
      <c r="BJ133" s="18" t="s">
        <v>83</v>
      </c>
      <c r="BK133" s="191">
        <f>ROUND(I133*H133,2)</f>
        <v>0</v>
      </c>
      <c r="BL133" s="18" t="s">
        <v>183</v>
      </c>
      <c r="BM133" s="190" t="s">
        <v>1518</v>
      </c>
    </row>
    <row r="134" spans="1:65" s="2" customFormat="1">
      <c r="A134" s="35"/>
      <c r="B134" s="36"/>
      <c r="C134" s="37"/>
      <c r="D134" s="192" t="s">
        <v>170</v>
      </c>
      <c r="E134" s="37"/>
      <c r="F134" s="193" t="s">
        <v>328</v>
      </c>
      <c r="G134" s="37"/>
      <c r="H134" s="37"/>
      <c r="I134" s="194"/>
      <c r="J134" s="37"/>
      <c r="K134" s="37"/>
      <c r="L134" s="40"/>
      <c r="M134" s="195"/>
      <c r="N134" s="196"/>
      <c r="O134" s="65"/>
      <c r="P134" s="65"/>
      <c r="Q134" s="65"/>
      <c r="R134" s="65"/>
      <c r="S134" s="65"/>
      <c r="T134" s="66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8" t="s">
        <v>170</v>
      </c>
      <c r="AU134" s="18" t="s">
        <v>85</v>
      </c>
    </row>
    <row r="135" spans="1:65" s="13" customFormat="1">
      <c r="B135" s="199"/>
      <c r="C135" s="200"/>
      <c r="D135" s="197" t="s">
        <v>212</v>
      </c>
      <c r="E135" s="201" t="s">
        <v>19</v>
      </c>
      <c r="F135" s="202" t="s">
        <v>549</v>
      </c>
      <c r="G135" s="200"/>
      <c r="H135" s="203">
        <v>52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212</v>
      </c>
      <c r="AU135" s="209" t="s">
        <v>85</v>
      </c>
      <c r="AV135" s="13" t="s">
        <v>85</v>
      </c>
      <c r="AW135" s="13" t="s">
        <v>36</v>
      </c>
      <c r="AX135" s="13" t="s">
        <v>83</v>
      </c>
      <c r="AY135" s="209" t="s">
        <v>160</v>
      </c>
    </row>
    <row r="136" spans="1:65" s="2" customFormat="1" ht="24.2" customHeight="1">
      <c r="A136" s="35"/>
      <c r="B136" s="36"/>
      <c r="C136" s="179" t="s">
        <v>8</v>
      </c>
      <c r="D136" s="179" t="s">
        <v>163</v>
      </c>
      <c r="E136" s="180" t="s">
        <v>337</v>
      </c>
      <c r="F136" s="181" t="s">
        <v>338</v>
      </c>
      <c r="G136" s="182" t="s">
        <v>339</v>
      </c>
      <c r="H136" s="183">
        <v>5.82</v>
      </c>
      <c r="I136" s="184"/>
      <c r="J136" s="185">
        <f>ROUND(I136*H136,2)</f>
        <v>0</v>
      </c>
      <c r="K136" s="181" t="s">
        <v>167</v>
      </c>
      <c r="L136" s="40"/>
      <c r="M136" s="186" t="s">
        <v>19</v>
      </c>
      <c r="N136" s="187" t="s">
        <v>46</v>
      </c>
      <c r="O136" s="65"/>
      <c r="P136" s="188">
        <f>O136*H136</f>
        <v>0</v>
      </c>
      <c r="Q136" s="188">
        <v>0</v>
      </c>
      <c r="R136" s="188">
        <f>Q136*H136</f>
        <v>0</v>
      </c>
      <c r="S136" s="188">
        <v>0</v>
      </c>
      <c r="T136" s="189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190" t="s">
        <v>183</v>
      </c>
      <c r="AT136" s="190" t="s">
        <v>163</v>
      </c>
      <c r="AU136" s="190" t="s">
        <v>85</v>
      </c>
      <c r="AY136" s="18" t="s">
        <v>160</v>
      </c>
      <c r="BE136" s="191">
        <f>IF(N136="základní",J136,0)</f>
        <v>0</v>
      </c>
      <c r="BF136" s="191">
        <f>IF(N136="snížená",J136,0)</f>
        <v>0</v>
      </c>
      <c r="BG136" s="191">
        <f>IF(N136="zákl. přenesená",J136,0)</f>
        <v>0</v>
      </c>
      <c r="BH136" s="191">
        <f>IF(N136="sníž. přenesená",J136,0)</f>
        <v>0</v>
      </c>
      <c r="BI136" s="191">
        <f>IF(N136="nulová",J136,0)</f>
        <v>0</v>
      </c>
      <c r="BJ136" s="18" t="s">
        <v>83</v>
      </c>
      <c r="BK136" s="191">
        <f>ROUND(I136*H136,2)</f>
        <v>0</v>
      </c>
      <c r="BL136" s="18" t="s">
        <v>183</v>
      </c>
      <c r="BM136" s="190" t="s">
        <v>1519</v>
      </c>
    </row>
    <row r="137" spans="1:65" s="2" customFormat="1">
      <c r="A137" s="35"/>
      <c r="B137" s="36"/>
      <c r="C137" s="37"/>
      <c r="D137" s="192" t="s">
        <v>170</v>
      </c>
      <c r="E137" s="37"/>
      <c r="F137" s="193" t="s">
        <v>341</v>
      </c>
      <c r="G137" s="37"/>
      <c r="H137" s="37"/>
      <c r="I137" s="194"/>
      <c r="J137" s="37"/>
      <c r="K137" s="37"/>
      <c r="L137" s="40"/>
      <c r="M137" s="195"/>
      <c r="N137" s="196"/>
      <c r="O137" s="65"/>
      <c r="P137" s="65"/>
      <c r="Q137" s="65"/>
      <c r="R137" s="65"/>
      <c r="S137" s="65"/>
      <c r="T137" s="66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8" t="s">
        <v>170</v>
      </c>
      <c r="AU137" s="18" t="s">
        <v>85</v>
      </c>
    </row>
    <row r="138" spans="1:65" s="13" customFormat="1">
      <c r="B138" s="199"/>
      <c r="C138" s="200"/>
      <c r="D138" s="197" t="s">
        <v>212</v>
      </c>
      <c r="E138" s="201" t="s">
        <v>19</v>
      </c>
      <c r="F138" s="202" t="s">
        <v>1520</v>
      </c>
      <c r="G138" s="200"/>
      <c r="H138" s="203">
        <v>5.82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212</v>
      </c>
      <c r="AU138" s="209" t="s">
        <v>85</v>
      </c>
      <c r="AV138" s="13" t="s">
        <v>85</v>
      </c>
      <c r="AW138" s="13" t="s">
        <v>36</v>
      </c>
      <c r="AX138" s="13" t="s">
        <v>83</v>
      </c>
      <c r="AY138" s="209" t="s">
        <v>160</v>
      </c>
    </row>
    <row r="139" spans="1:65" s="2" customFormat="1" ht="24.2" customHeight="1">
      <c r="A139" s="35"/>
      <c r="B139" s="36"/>
      <c r="C139" s="179" t="s">
        <v>233</v>
      </c>
      <c r="D139" s="179" t="s">
        <v>163</v>
      </c>
      <c r="E139" s="180" t="s">
        <v>344</v>
      </c>
      <c r="F139" s="181" t="s">
        <v>345</v>
      </c>
      <c r="G139" s="182" t="s">
        <v>339</v>
      </c>
      <c r="H139" s="183">
        <v>3.492</v>
      </c>
      <c r="I139" s="184"/>
      <c r="J139" s="185">
        <f>ROUND(I139*H139,2)</f>
        <v>0</v>
      </c>
      <c r="K139" s="181" t="s">
        <v>167</v>
      </c>
      <c r="L139" s="40"/>
      <c r="M139" s="186" t="s">
        <v>19</v>
      </c>
      <c r="N139" s="187" t="s">
        <v>46</v>
      </c>
      <c r="O139" s="65"/>
      <c r="P139" s="188">
        <f>O139*H139</f>
        <v>0</v>
      </c>
      <c r="Q139" s="188">
        <v>0</v>
      </c>
      <c r="R139" s="188">
        <f>Q139*H139</f>
        <v>0</v>
      </c>
      <c r="S139" s="188">
        <v>0</v>
      </c>
      <c r="T139" s="18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190" t="s">
        <v>183</v>
      </c>
      <c r="AT139" s="190" t="s">
        <v>163</v>
      </c>
      <c r="AU139" s="190" t="s">
        <v>85</v>
      </c>
      <c r="AY139" s="18" t="s">
        <v>160</v>
      </c>
      <c r="BE139" s="191">
        <f>IF(N139="základní",J139,0)</f>
        <v>0</v>
      </c>
      <c r="BF139" s="191">
        <f>IF(N139="snížená",J139,0)</f>
        <v>0</v>
      </c>
      <c r="BG139" s="191">
        <f>IF(N139="zákl. přenesená",J139,0)</f>
        <v>0</v>
      </c>
      <c r="BH139" s="191">
        <f>IF(N139="sníž. přenesená",J139,0)</f>
        <v>0</v>
      </c>
      <c r="BI139" s="191">
        <f>IF(N139="nulová",J139,0)</f>
        <v>0</v>
      </c>
      <c r="BJ139" s="18" t="s">
        <v>83</v>
      </c>
      <c r="BK139" s="191">
        <f>ROUND(I139*H139,2)</f>
        <v>0</v>
      </c>
      <c r="BL139" s="18" t="s">
        <v>183</v>
      </c>
      <c r="BM139" s="190" t="s">
        <v>1521</v>
      </c>
    </row>
    <row r="140" spans="1:65" s="2" customFormat="1">
      <c r="A140" s="35"/>
      <c r="B140" s="36"/>
      <c r="C140" s="37"/>
      <c r="D140" s="192" t="s">
        <v>170</v>
      </c>
      <c r="E140" s="37"/>
      <c r="F140" s="193" t="s">
        <v>347</v>
      </c>
      <c r="G140" s="37"/>
      <c r="H140" s="37"/>
      <c r="I140" s="194"/>
      <c r="J140" s="37"/>
      <c r="K140" s="37"/>
      <c r="L140" s="40"/>
      <c r="M140" s="195"/>
      <c r="N140" s="196"/>
      <c r="O140" s="65"/>
      <c r="P140" s="65"/>
      <c r="Q140" s="65"/>
      <c r="R140" s="65"/>
      <c r="S140" s="65"/>
      <c r="T140" s="66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8" t="s">
        <v>170</v>
      </c>
      <c r="AU140" s="18" t="s">
        <v>85</v>
      </c>
    </row>
    <row r="141" spans="1:65" s="13" customFormat="1">
      <c r="B141" s="199"/>
      <c r="C141" s="200"/>
      <c r="D141" s="197" t="s">
        <v>212</v>
      </c>
      <c r="E141" s="201" t="s">
        <v>19</v>
      </c>
      <c r="F141" s="202" t="s">
        <v>1522</v>
      </c>
      <c r="G141" s="200"/>
      <c r="H141" s="203">
        <v>3.492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212</v>
      </c>
      <c r="AU141" s="209" t="s">
        <v>85</v>
      </c>
      <c r="AV141" s="13" t="s">
        <v>85</v>
      </c>
      <c r="AW141" s="13" t="s">
        <v>36</v>
      </c>
      <c r="AX141" s="13" t="s">
        <v>83</v>
      </c>
      <c r="AY141" s="209" t="s">
        <v>160</v>
      </c>
    </row>
    <row r="142" spans="1:65" s="2" customFormat="1" ht="24.2" customHeight="1">
      <c r="A142" s="35"/>
      <c r="B142" s="36"/>
      <c r="C142" s="179" t="s">
        <v>324</v>
      </c>
      <c r="D142" s="179" t="s">
        <v>163</v>
      </c>
      <c r="E142" s="180" t="s">
        <v>350</v>
      </c>
      <c r="F142" s="181" t="s">
        <v>351</v>
      </c>
      <c r="G142" s="182" t="s">
        <v>339</v>
      </c>
      <c r="H142" s="183">
        <v>2.3279999999999998</v>
      </c>
      <c r="I142" s="184"/>
      <c r="J142" s="185">
        <f>ROUND(I142*H142,2)</f>
        <v>0</v>
      </c>
      <c r="K142" s="181" t="s">
        <v>167</v>
      </c>
      <c r="L142" s="40"/>
      <c r="M142" s="186" t="s">
        <v>19</v>
      </c>
      <c r="N142" s="187" t="s">
        <v>46</v>
      </c>
      <c r="O142" s="65"/>
      <c r="P142" s="188">
        <f>O142*H142</f>
        <v>0</v>
      </c>
      <c r="Q142" s="188">
        <v>0</v>
      </c>
      <c r="R142" s="188">
        <f>Q142*H142</f>
        <v>0</v>
      </c>
      <c r="S142" s="188">
        <v>0</v>
      </c>
      <c r="T142" s="189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190" t="s">
        <v>183</v>
      </c>
      <c r="AT142" s="190" t="s">
        <v>163</v>
      </c>
      <c r="AU142" s="190" t="s">
        <v>85</v>
      </c>
      <c r="AY142" s="18" t="s">
        <v>160</v>
      </c>
      <c r="BE142" s="191">
        <f>IF(N142="základní",J142,0)</f>
        <v>0</v>
      </c>
      <c r="BF142" s="191">
        <f>IF(N142="snížená",J142,0)</f>
        <v>0</v>
      </c>
      <c r="BG142" s="191">
        <f>IF(N142="zákl. přenesená",J142,0)</f>
        <v>0</v>
      </c>
      <c r="BH142" s="191">
        <f>IF(N142="sníž. přenesená",J142,0)</f>
        <v>0</v>
      </c>
      <c r="BI142" s="191">
        <f>IF(N142="nulová",J142,0)</f>
        <v>0</v>
      </c>
      <c r="BJ142" s="18" t="s">
        <v>83</v>
      </c>
      <c r="BK142" s="191">
        <f>ROUND(I142*H142,2)</f>
        <v>0</v>
      </c>
      <c r="BL142" s="18" t="s">
        <v>183</v>
      </c>
      <c r="BM142" s="190" t="s">
        <v>1523</v>
      </c>
    </row>
    <row r="143" spans="1:65" s="2" customFormat="1">
      <c r="A143" s="35"/>
      <c r="B143" s="36"/>
      <c r="C143" s="37"/>
      <c r="D143" s="192" t="s">
        <v>170</v>
      </c>
      <c r="E143" s="37"/>
      <c r="F143" s="193" t="s">
        <v>353</v>
      </c>
      <c r="G143" s="37"/>
      <c r="H143" s="37"/>
      <c r="I143" s="194"/>
      <c r="J143" s="37"/>
      <c r="K143" s="37"/>
      <c r="L143" s="40"/>
      <c r="M143" s="195"/>
      <c r="N143" s="196"/>
      <c r="O143" s="65"/>
      <c r="P143" s="65"/>
      <c r="Q143" s="65"/>
      <c r="R143" s="65"/>
      <c r="S143" s="65"/>
      <c r="T143" s="66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8" t="s">
        <v>170</v>
      </c>
      <c r="AU143" s="18" t="s">
        <v>85</v>
      </c>
    </row>
    <row r="144" spans="1:65" s="13" customFormat="1">
      <c r="B144" s="199"/>
      <c r="C144" s="200"/>
      <c r="D144" s="197" t="s">
        <v>212</v>
      </c>
      <c r="E144" s="201" t="s">
        <v>19</v>
      </c>
      <c r="F144" s="202" t="s">
        <v>1524</v>
      </c>
      <c r="G144" s="200"/>
      <c r="H144" s="203">
        <v>2.3279999999999998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212</v>
      </c>
      <c r="AU144" s="209" t="s">
        <v>85</v>
      </c>
      <c r="AV144" s="13" t="s">
        <v>85</v>
      </c>
      <c r="AW144" s="13" t="s">
        <v>36</v>
      </c>
      <c r="AX144" s="13" t="s">
        <v>83</v>
      </c>
      <c r="AY144" s="209" t="s">
        <v>160</v>
      </c>
    </row>
    <row r="145" spans="1:65" s="2" customFormat="1" ht="33" customHeight="1">
      <c r="A145" s="35"/>
      <c r="B145" s="36"/>
      <c r="C145" s="179" t="s">
        <v>330</v>
      </c>
      <c r="D145" s="179" t="s">
        <v>163</v>
      </c>
      <c r="E145" s="180" t="s">
        <v>361</v>
      </c>
      <c r="F145" s="181" t="s">
        <v>362</v>
      </c>
      <c r="G145" s="182" t="s">
        <v>339</v>
      </c>
      <c r="H145" s="183">
        <v>362.24200000000002</v>
      </c>
      <c r="I145" s="184"/>
      <c r="J145" s="185">
        <f>ROUND(I145*H145,2)</f>
        <v>0</v>
      </c>
      <c r="K145" s="181" t="s">
        <v>167</v>
      </c>
      <c r="L145" s="40"/>
      <c r="M145" s="186" t="s">
        <v>19</v>
      </c>
      <c r="N145" s="187" t="s">
        <v>46</v>
      </c>
      <c r="O145" s="65"/>
      <c r="P145" s="188">
        <f>O145*H145</f>
        <v>0</v>
      </c>
      <c r="Q145" s="188">
        <v>0</v>
      </c>
      <c r="R145" s="188">
        <f>Q145*H145</f>
        <v>0</v>
      </c>
      <c r="S145" s="188">
        <v>0</v>
      </c>
      <c r="T145" s="189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190" t="s">
        <v>183</v>
      </c>
      <c r="AT145" s="190" t="s">
        <v>163</v>
      </c>
      <c r="AU145" s="190" t="s">
        <v>85</v>
      </c>
      <c r="AY145" s="18" t="s">
        <v>160</v>
      </c>
      <c r="BE145" s="191">
        <f>IF(N145="základní",J145,0)</f>
        <v>0</v>
      </c>
      <c r="BF145" s="191">
        <f>IF(N145="snížená",J145,0)</f>
        <v>0</v>
      </c>
      <c r="BG145" s="191">
        <f>IF(N145="zákl. přenesená",J145,0)</f>
        <v>0</v>
      </c>
      <c r="BH145" s="191">
        <f>IF(N145="sníž. přenesená",J145,0)</f>
        <v>0</v>
      </c>
      <c r="BI145" s="191">
        <f>IF(N145="nulová",J145,0)</f>
        <v>0</v>
      </c>
      <c r="BJ145" s="18" t="s">
        <v>83</v>
      </c>
      <c r="BK145" s="191">
        <f>ROUND(I145*H145,2)</f>
        <v>0</v>
      </c>
      <c r="BL145" s="18" t="s">
        <v>183</v>
      </c>
      <c r="BM145" s="190" t="s">
        <v>1525</v>
      </c>
    </row>
    <row r="146" spans="1:65" s="2" customFormat="1">
      <c r="A146" s="35"/>
      <c r="B146" s="36"/>
      <c r="C146" s="37"/>
      <c r="D146" s="192" t="s">
        <v>170</v>
      </c>
      <c r="E146" s="37"/>
      <c r="F146" s="193" t="s">
        <v>364</v>
      </c>
      <c r="G146" s="37"/>
      <c r="H146" s="37"/>
      <c r="I146" s="194"/>
      <c r="J146" s="37"/>
      <c r="K146" s="37"/>
      <c r="L146" s="40"/>
      <c r="M146" s="195"/>
      <c r="N146" s="196"/>
      <c r="O146" s="65"/>
      <c r="P146" s="65"/>
      <c r="Q146" s="65"/>
      <c r="R146" s="65"/>
      <c r="S146" s="65"/>
      <c r="T146" s="66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8" t="s">
        <v>170</v>
      </c>
      <c r="AU146" s="18" t="s">
        <v>85</v>
      </c>
    </row>
    <row r="147" spans="1:65" s="13" customFormat="1">
      <c r="B147" s="199"/>
      <c r="C147" s="200"/>
      <c r="D147" s="197" t="s">
        <v>212</v>
      </c>
      <c r="E147" s="201" t="s">
        <v>19</v>
      </c>
      <c r="F147" s="202" t="s">
        <v>1526</v>
      </c>
      <c r="G147" s="200"/>
      <c r="H147" s="203">
        <v>362.24200000000002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212</v>
      </c>
      <c r="AU147" s="209" t="s">
        <v>85</v>
      </c>
      <c r="AV147" s="13" t="s">
        <v>85</v>
      </c>
      <c r="AW147" s="13" t="s">
        <v>36</v>
      </c>
      <c r="AX147" s="13" t="s">
        <v>83</v>
      </c>
      <c r="AY147" s="209" t="s">
        <v>160</v>
      </c>
    </row>
    <row r="148" spans="1:65" s="2" customFormat="1" ht="24.2" customHeight="1">
      <c r="A148" s="35"/>
      <c r="B148" s="36"/>
      <c r="C148" s="179" t="s">
        <v>336</v>
      </c>
      <c r="D148" s="179" t="s">
        <v>163</v>
      </c>
      <c r="E148" s="180" t="s">
        <v>370</v>
      </c>
      <c r="F148" s="181" t="s">
        <v>371</v>
      </c>
      <c r="G148" s="182" t="s">
        <v>339</v>
      </c>
      <c r="H148" s="183">
        <v>217.345</v>
      </c>
      <c r="I148" s="184"/>
      <c r="J148" s="185">
        <f>ROUND(I148*H148,2)</f>
        <v>0</v>
      </c>
      <c r="K148" s="181" t="s">
        <v>167</v>
      </c>
      <c r="L148" s="40"/>
      <c r="M148" s="186" t="s">
        <v>19</v>
      </c>
      <c r="N148" s="187" t="s">
        <v>46</v>
      </c>
      <c r="O148" s="65"/>
      <c r="P148" s="188">
        <f>O148*H148</f>
        <v>0</v>
      </c>
      <c r="Q148" s="188">
        <v>0</v>
      </c>
      <c r="R148" s="188">
        <f>Q148*H148</f>
        <v>0</v>
      </c>
      <c r="S148" s="188">
        <v>0</v>
      </c>
      <c r="T148" s="189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190" t="s">
        <v>183</v>
      </c>
      <c r="AT148" s="190" t="s">
        <v>163</v>
      </c>
      <c r="AU148" s="190" t="s">
        <v>85</v>
      </c>
      <c r="AY148" s="18" t="s">
        <v>160</v>
      </c>
      <c r="BE148" s="191">
        <f>IF(N148="základní",J148,0)</f>
        <v>0</v>
      </c>
      <c r="BF148" s="191">
        <f>IF(N148="snížená",J148,0)</f>
        <v>0</v>
      </c>
      <c r="BG148" s="191">
        <f>IF(N148="zákl. přenesená",J148,0)</f>
        <v>0</v>
      </c>
      <c r="BH148" s="191">
        <f>IF(N148="sníž. přenesená",J148,0)</f>
        <v>0</v>
      </c>
      <c r="BI148" s="191">
        <f>IF(N148="nulová",J148,0)</f>
        <v>0</v>
      </c>
      <c r="BJ148" s="18" t="s">
        <v>83</v>
      </c>
      <c r="BK148" s="191">
        <f>ROUND(I148*H148,2)</f>
        <v>0</v>
      </c>
      <c r="BL148" s="18" t="s">
        <v>183</v>
      </c>
      <c r="BM148" s="190" t="s">
        <v>1527</v>
      </c>
    </row>
    <row r="149" spans="1:65" s="2" customFormat="1">
      <c r="A149" s="35"/>
      <c r="B149" s="36"/>
      <c r="C149" s="37"/>
      <c r="D149" s="192" t="s">
        <v>170</v>
      </c>
      <c r="E149" s="37"/>
      <c r="F149" s="193" t="s">
        <v>373</v>
      </c>
      <c r="G149" s="37"/>
      <c r="H149" s="37"/>
      <c r="I149" s="194"/>
      <c r="J149" s="37"/>
      <c r="K149" s="37"/>
      <c r="L149" s="40"/>
      <c r="M149" s="195"/>
      <c r="N149" s="196"/>
      <c r="O149" s="65"/>
      <c r="P149" s="65"/>
      <c r="Q149" s="65"/>
      <c r="R149" s="65"/>
      <c r="S149" s="65"/>
      <c r="T149" s="66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8" t="s">
        <v>170</v>
      </c>
      <c r="AU149" s="18" t="s">
        <v>85</v>
      </c>
    </row>
    <row r="150" spans="1:65" s="13" customFormat="1">
      <c r="B150" s="199"/>
      <c r="C150" s="200"/>
      <c r="D150" s="197" t="s">
        <v>212</v>
      </c>
      <c r="E150" s="201" t="s">
        <v>19</v>
      </c>
      <c r="F150" s="202" t="s">
        <v>1528</v>
      </c>
      <c r="G150" s="200"/>
      <c r="H150" s="203">
        <v>217.345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212</v>
      </c>
      <c r="AU150" s="209" t="s">
        <v>85</v>
      </c>
      <c r="AV150" s="13" t="s">
        <v>85</v>
      </c>
      <c r="AW150" s="13" t="s">
        <v>36</v>
      </c>
      <c r="AX150" s="13" t="s">
        <v>83</v>
      </c>
      <c r="AY150" s="209" t="s">
        <v>160</v>
      </c>
    </row>
    <row r="151" spans="1:65" s="2" customFormat="1" ht="33" customHeight="1">
      <c r="A151" s="35"/>
      <c r="B151" s="36"/>
      <c r="C151" s="179" t="s">
        <v>343</v>
      </c>
      <c r="D151" s="179" t="s">
        <v>163</v>
      </c>
      <c r="E151" s="180" t="s">
        <v>382</v>
      </c>
      <c r="F151" s="181" t="s">
        <v>383</v>
      </c>
      <c r="G151" s="182" t="s">
        <v>339</v>
      </c>
      <c r="H151" s="183">
        <v>144.89699999999999</v>
      </c>
      <c r="I151" s="184"/>
      <c r="J151" s="185">
        <f>ROUND(I151*H151,2)</f>
        <v>0</v>
      </c>
      <c r="K151" s="181" t="s">
        <v>167</v>
      </c>
      <c r="L151" s="40"/>
      <c r="M151" s="186" t="s">
        <v>19</v>
      </c>
      <c r="N151" s="187" t="s">
        <v>46</v>
      </c>
      <c r="O151" s="65"/>
      <c r="P151" s="188">
        <f>O151*H151</f>
        <v>0</v>
      </c>
      <c r="Q151" s="188">
        <v>0</v>
      </c>
      <c r="R151" s="188">
        <f>Q151*H151</f>
        <v>0</v>
      </c>
      <c r="S151" s="188">
        <v>0</v>
      </c>
      <c r="T151" s="189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190" t="s">
        <v>183</v>
      </c>
      <c r="AT151" s="190" t="s">
        <v>163</v>
      </c>
      <c r="AU151" s="190" t="s">
        <v>85</v>
      </c>
      <c r="AY151" s="18" t="s">
        <v>160</v>
      </c>
      <c r="BE151" s="191">
        <f>IF(N151="základní",J151,0)</f>
        <v>0</v>
      </c>
      <c r="BF151" s="191">
        <f>IF(N151="snížená",J151,0)</f>
        <v>0</v>
      </c>
      <c r="BG151" s="191">
        <f>IF(N151="zákl. přenesená",J151,0)</f>
        <v>0</v>
      </c>
      <c r="BH151" s="191">
        <f>IF(N151="sníž. přenesená",J151,0)</f>
        <v>0</v>
      </c>
      <c r="BI151" s="191">
        <f>IF(N151="nulová",J151,0)</f>
        <v>0</v>
      </c>
      <c r="BJ151" s="18" t="s">
        <v>83</v>
      </c>
      <c r="BK151" s="191">
        <f>ROUND(I151*H151,2)</f>
        <v>0</v>
      </c>
      <c r="BL151" s="18" t="s">
        <v>183</v>
      </c>
      <c r="BM151" s="190" t="s">
        <v>1529</v>
      </c>
    </row>
    <row r="152" spans="1:65" s="2" customFormat="1">
      <c r="A152" s="35"/>
      <c r="B152" s="36"/>
      <c r="C152" s="37"/>
      <c r="D152" s="192" t="s">
        <v>170</v>
      </c>
      <c r="E152" s="37"/>
      <c r="F152" s="193" t="s">
        <v>385</v>
      </c>
      <c r="G152" s="37"/>
      <c r="H152" s="37"/>
      <c r="I152" s="194"/>
      <c r="J152" s="37"/>
      <c r="K152" s="37"/>
      <c r="L152" s="40"/>
      <c r="M152" s="195"/>
      <c r="N152" s="196"/>
      <c r="O152" s="65"/>
      <c r="P152" s="65"/>
      <c r="Q152" s="65"/>
      <c r="R152" s="65"/>
      <c r="S152" s="65"/>
      <c r="T152" s="66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8" t="s">
        <v>170</v>
      </c>
      <c r="AU152" s="18" t="s">
        <v>85</v>
      </c>
    </row>
    <row r="153" spans="1:65" s="13" customFormat="1">
      <c r="B153" s="199"/>
      <c r="C153" s="200"/>
      <c r="D153" s="197" t="s">
        <v>212</v>
      </c>
      <c r="E153" s="201" t="s">
        <v>19</v>
      </c>
      <c r="F153" s="202" t="s">
        <v>1530</v>
      </c>
      <c r="G153" s="200"/>
      <c r="H153" s="203">
        <v>144.89699999999999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212</v>
      </c>
      <c r="AU153" s="209" t="s">
        <v>85</v>
      </c>
      <c r="AV153" s="13" t="s">
        <v>85</v>
      </c>
      <c r="AW153" s="13" t="s">
        <v>36</v>
      </c>
      <c r="AX153" s="13" t="s">
        <v>83</v>
      </c>
      <c r="AY153" s="209" t="s">
        <v>160</v>
      </c>
    </row>
    <row r="154" spans="1:65" s="2" customFormat="1" ht="24.2" customHeight="1">
      <c r="A154" s="35"/>
      <c r="B154" s="36"/>
      <c r="C154" s="179" t="s">
        <v>349</v>
      </c>
      <c r="D154" s="179" t="s">
        <v>163</v>
      </c>
      <c r="E154" s="180" t="s">
        <v>388</v>
      </c>
      <c r="F154" s="181" t="s">
        <v>389</v>
      </c>
      <c r="G154" s="182" t="s">
        <v>339</v>
      </c>
      <c r="H154" s="183">
        <v>149.76</v>
      </c>
      <c r="I154" s="184"/>
      <c r="J154" s="185">
        <f>ROUND(I154*H154,2)</f>
        <v>0</v>
      </c>
      <c r="K154" s="181" t="s">
        <v>167</v>
      </c>
      <c r="L154" s="40"/>
      <c r="M154" s="186" t="s">
        <v>19</v>
      </c>
      <c r="N154" s="187" t="s">
        <v>46</v>
      </c>
      <c r="O154" s="65"/>
      <c r="P154" s="188">
        <f>O154*H154</f>
        <v>0</v>
      </c>
      <c r="Q154" s="188">
        <v>0</v>
      </c>
      <c r="R154" s="188">
        <f>Q154*H154</f>
        <v>0</v>
      </c>
      <c r="S154" s="188">
        <v>0</v>
      </c>
      <c r="T154" s="189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190" t="s">
        <v>183</v>
      </c>
      <c r="AT154" s="190" t="s">
        <v>163</v>
      </c>
      <c r="AU154" s="190" t="s">
        <v>85</v>
      </c>
      <c r="AY154" s="18" t="s">
        <v>160</v>
      </c>
      <c r="BE154" s="191">
        <f>IF(N154="základní",J154,0)</f>
        <v>0</v>
      </c>
      <c r="BF154" s="191">
        <f>IF(N154="snížená",J154,0)</f>
        <v>0</v>
      </c>
      <c r="BG154" s="191">
        <f>IF(N154="zákl. přenesená",J154,0)</f>
        <v>0</v>
      </c>
      <c r="BH154" s="191">
        <f>IF(N154="sníž. přenesená",J154,0)</f>
        <v>0</v>
      </c>
      <c r="BI154" s="191">
        <f>IF(N154="nulová",J154,0)</f>
        <v>0</v>
      </c>
      <c r="BJ154" s="18" t="s">
        <v>83</v>
      </c>
      <c r="BK154" s="191">
        <f>ROUND(I154*H154,2)</f>
        <v>0</v>
      </c>
      <c r="BL154" s="18" t="s">
        <v>183</v>
      </c>
      <c r="BM154" s="190" t="s">
        <v>1531</v>
      </c>
    </row>
    <row r="155" spans="1:65" s="2" customFormat="1">
      <c r="A155" s="35"/>
      <c r="B155" s="36"/>
      <c r="C155" s="37"/>
      <c r="D155" s="192" t="s">
        <v>170</v>
      </c>
      <c r="E155" s="37"/>
      <c r="F155" s="193" t="s">
        <v>391</v>
      </c>
      <c r="G155" s="37"/>
      <c r="H155" s="37"/>
      <c r="I155" s="194"/>
      <c r="J155" s="37"/>
      <c r="K155" s="37"/>
      <c r="L155" s="40"/>
      <c r="M155" s="195"/>
      <c r="N155" s="196"/>
      <c r="O155" s="65"/>
      <c r="P155" s="65"/>
      <c r="Q155" s="65"/>
      <c r="R155" s="65"/>
      <c r="S155" s="65"/>
      <c r="T155" s="66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8" t="s">
        <v>170</v>
      </c>
      <c r="AU155" s="18" t="s">
        <v>85</v>
      </c>
    </row>
    <row r="156" spans="1:65" s="13" customFormat="1">
      <c r="B156" s="199"/>
      <c r="C156" s="200"/>
      <c r="D156" s="197" t="s">
        <v>212</v>
      </c>
      <c r="E156" s="201" t="s">
        <v>19</v>
      </c>
      <c r="F156" s="202" t="s">
        <v>1532</v>
      </c>
      <c r="G156" s="200"/>
      <c r="H156" s="203">
        <v>149.76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212</v>
      </c>
      <c r="AU156" s="209" t="s">
        <v>85</v>
      </c>
      <c r="AV156" s="13" t="s">
        <v>85</v>
      </c>
      <c r="AW156" s="13" t="s">
        <v>36</v>
      </c>
      <c r="AX156" s="13" t="s">
        <v>83</v>
      </c>
      <c r="AY156" s="209" t="s">
        <v>160</v>
      </c>
    </row>
    <row r="157" spans="1:65" s="2" customFormat="1" ht="21.75" customHeight="1">
      <c r="A157" s="35"/>
      <c r="B157" s="36"/>
      <c r="C157" s="179" t="s">
        <v>355</v>
      </c>
      <c r="D157" s="179" t="s">
        <v>163</v>
      </c>
      <c r="E157" s="180" t="s">
        <v>394</v>
      </c>
      <c r="F157" s="181" t="s">
        <v>395</v>
      </c>
      <c r="G157" s="182" t="s">
        <v>258</v>
      </c>
      <c r="H157" s="183">
        <v>313.2</v>
      </c>
      <c r="I157" s="184"/>
      <c r="J157" s="185">
        <f>ROUND(I157*H157,2)</f>
        <v>0</v>
      </c>
      <c r="K157" s="181" t="s">
        <v>167</v>
      </c>
      <c r="L157" s="40"/>
      <c r="M157" s="186" t="s">
        <v>19</v>
      </c>
      <c r="N157" s="187" t="s">
        <v>46</v>
      </c>
      <c r="O157" s="65"/>
      <c r="P157" s="188">
        <f>O157*H157</f>
        <v>0</v>
      </c>
      <c r="Q157" s="188">
        <v>8.4000000000000003E-4</v>
      </c>
      <c r="R157" s="188">
        <f>Q157*H157</f>
        <v>0.26308799999999999</v>
      </c>
      <c r="S157" s="188">
        <v>0</v>
      </c>
      <c r="T157" s="189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190" t="s">
        <v>183</v>
      </c>
      <c r="AT157" s="190" t="s">
        <v>163</v>
      </c>
      <c r="AU157" s="190" t="s">
        <v>85</v>
      </c>
      <c r="AY157" s="18" t="s">
        <v>160</v>
      </c>
      <c r="BE157" s="191">
        <f>IF(N157="základní",J157,0)</f>
        <v>0</v>
      </c>
      <c r="BF157" s="191">
        <f>IF(N157="snížená",J157,0)</f>
        <v>0</v>
      </c>
      <c r="BG157" s="191">
        <f>IF(N157="zákl. přenesená",J157,0)</f>
        <v>0</v>
      </c>
      <c r="BH157" s="191">
        <f>IF(N157="sníž. přenesená",J157,0)</f>
        <v>0</v>
      </c>
      <c r="BI157" s="191">
        <f>IF(N157="nulová",J157,0)</f>
        <v>0</v>
      </c>
      <c r="BJ157" s="18" t="s">
        <v>83</v>
      </c>
      <c r="BK157" s="191">
        <f>ROUND(I157*H157,2)</f>
        <v>0</v>
      </c>
      <c r="BL157" s="18" t="s">
        <v>183</v>
      </c>
      <c r="BM157" s="190" t="s">
        <v>1533</v>
      </c>
    </row>
    <row r="158" spans="1:65" s="2" customFormat="1">
      <c r="A158" s="35"/>
      <c r="B158" s="36"/>
      <c r="C158" s="37"/>
      <c r="D158" s="192" t="s">
        <v>170</v>
      </c>
      <c r="E158" s="37"/>
      <c r="F158" s="193" t="s">
        <v>397</v>
      </c>
      <c r="G158" s="37"/>
      <c r="H158" s="37"/>
      <c r="I158" s="194"/>
      <c r="J158" s="37"/>
      <c r="K158" s="37"/>
      <c r="L158" s="40"/>
      <c r="M158" s="195"/>
      <c r="N158" s="196"/>
      <c r="O158" s="65"/>
      <c r="P158" s="65"/>
      <c r="Q158" s="65"/>
      <c r="R158" s="65"/>
      <c r="S158" s="65"/>
      <c r="T158" s="66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8" t="s">
        <v>170</v>
      </c>
      <c r="AU158" s="18" t="s">
        <v>85</v>
      </c>
    </row>
    <row r="159" spans="1:65" s="13" customFormat="1">
      <c r="B159" s="199"/>
      <c r="C159" s="200"/>
      <c r="D159" s="197" t="s">
        <v>212</v>
      </c>
      <c r="E159" s="201" t="s">
        <v>19</v>
      </c>
      <c r="F159" s="202" t="s">
        <v>1534</v>
      </c>
      <c r="G159" s="200"/>
      <c r="H159" s="203">
        <v>313.2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212</v>
      </c>
      <c r="AU159" s="209" t="s">
        <v>85</v>
      </c>
      <c r="AV159" s="13" t="s">
        <v>85</v>
      </c>
      <c r="AW159" s="13" t="s">
        <v>36</v>
      </c>
      <c r="AX159" s="13" t="s">
        <v>83</v>
      </c>
      <c r="AY159" s="209" t="s">
        <v>160</v>
      </c>
    </row>
    <row r="160" spans="1:65" s="2" customFormat="1" ht="24.2" customHeight="1">
      <c r="A160" s="35"/>
      <c r="B160" s="36"/>
      <c r="C160" s="179" t="s">
        <v>213</v>
      </c>
      <c r="D160" s="179" t="s">
        <v>163</v>
      </c>
      <c r="E160" s="180" t="s">
        <v>400</v>
      </c>
      <c r="F160" s="181" t="s">
        <v>401</v>
      </c>
      <c r="G160" s="182" t="s">
        <v>258</v>
      </c>
      <c r="H160" s="183">
        <v>993.72</v>
      </c>
      <c r="I160" s="184"/>
      <c r="J160" s="185">
        <f>ROUND(I160*H160,2)</f>
        <v>0</v>
      </c>
      <c r="K160" s="181" t="s">
        <v>167</v>
      </c>
      <c r="L160" s="40"/>
      <c r="M160" s="186" t="s">
        <v>19</v>
      </c>
      <c r="N160" s="187" t="s">
        <v>46</v>
      </c>
      <c r="O160" s="65"/>
      <c r="P160" s="188">
        <f>O160*H160</f>
        <v>0</v>
      </c>
      <c r="Q160" s="188">
        <v>8.4999999999999995E-4</v>
      </c>
      <c r="R160" s="188">
        <f>Q160*H160</f>
        <v>0.84466200000000002</v>
      </c>
      <c r="S160" s="188">
        <v>0</v>
      </c>
      <c r="T160" s="18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190" t="s">
        <v>183</v>
      </c>
      <c r="AT160" s="190" t="s">
        <v>163</v>
      </c>
      <c r="AU160" s="190" t="s">
        <v>85</v>
      </c>
      <c r="AY160" s="18" t="s">
        <v>160</v>
      </c>
      <c r="BE160" s="191">
        <f>IF(N160="základní",J160,0)</f>
        <v>0</v>
      </c>
      <c r="BF160" s="191">
        <f>IF(N160="snížená",J160,0)</f>
        <v>0</v>
      </c>
      <c r="BG160" s="191">
        <f>IF(N160="zákl. přenesená",J160,0)</f>
        <v>0</v>
      </c>
      <c r="BH160" s="191">
        <f>IF(N160="sníž. přenesená",J160,0)</f>
        <v>0</v>
      </c>
      <c r="BI160" s="191">
        <f>IF(N160="nulová",J160,0)</f>
        <v>0</v>
      </c>
      <c r="BJ160" s="18" t="s">
        <v>83</v>
      </c>
      <c r="BK160" s="191">
        <f>ROUND(I160*H160,2)</f>
        <v>0</v>
      </c>
      <c r="BL160" s="18" t="s">
        <v>183</v>
      </c>
      <c r="BM160" s="190" t="s">
        <v>1535</v>
      </c>
    </row>
    <row r="161" spans="1:65" s="2" customFormat="1">
      <c r="A161" s="35"/>
      <c r="B161" s="36"/>
      <c r="C161" s="37"/>
      <c r="D161" s="192" t="s">
        <v>170</v>
      </c>
      <c r="E161" s="37"/>
      <c r="F161" s="193" t="s">
        <v>403</v>
      </c>
      <c r="G161" s="37"/>
      <c r="H161" s="37"/>
      <c r="I161" s="194"/>
      <c r="J161" s="37"/>
      <c r="K161" s="37"/>
      <c r="L161" s="40"/>
      <c r="M161" s="195"/>
      <c r="N161" s="196"/>
      <c r="O161" s="65"/>
      <c r="P161" s="65"/>
      <c r="Q161" s="65"/>
      <c r="R161" s="65"/>
      <c r="S161" s="65"/>
      <c r="T161" s="66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8" t="s">
        <v>170</v>
      </c>
      <c r="AU161" s="18" t="s">
        <v>85</v>
      </c>
    </row>
    <row r="162" spans="1:65" s="13" customFormat="1">
      <c r="B162" s="199"/>
      <c r="C162" s="200"/>
      <c r="D162" s="197" t="s">
        <v>212</v>
      </c>
      <c r="E162" s="201" t="s">
        <v>19</v>
      </c>
      <c r="F162" s="202" t="s">
        <v>1536</v>
      </c>
      <c r="G162" s="200"/>
      <c r="H162" s="203">
        <v>993.72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212</v>
      </c>
      <c r="AU162" s="209" t="s">
        <v>85</v>
      </c>
      <c r="AV162" s="13" t="s">
        <v>85</v>
      </c>
      <c r="AW162" s="13" t="s">
        <v>36</v>
      </c>
      <c r="AX162" s="13" t="s">
        <v>83</v>
      </c>
      <c r="AY162" s="209" t="s">
        <v>160</v>
      </c>
    </row>
    <row r="163" spans="1:65" s="2" customFormat="1" ht="24.2" customHeight="1">
      <c r="A163" s="35"/>
      <c r="B163" s="36"/>
      <c r="C163" s="179" t="s">
        <v>7</v>
      </c>
      <c r="D163" s="179" t="s">
        <v>163</v>
      </c>
      <c r="E163" s="180" t="s">
        <v>406</v>
      </c>
      <c r="F163" s="181" t="s">
        <v>407</v>
      </c>
      <c r="G163" s="182" t="s">
        <v>258</v>
      </c>
      <c r="H163" s="183">
        <v>313.2</v>
      </c>
      <c r="I163" s="184"/>
      <c r="J163" s="185">
        <f>ROUND(I163*H163,2)</f>
        <v>0</v>
      </c>
      <c r="K163" s="181" t="s">
        <v>167</v>
      </c>
      <c r="L163" s="40"/>
      <c r="M163" s="186" t="s">
        <v>19</v>
      </c>
      <c r="N163" s="187" t="s">
        <v>46</v>
      </c>
      <c r="O163" s="65"/>
      <c r="P163" s="188">
        <f>O163*H163</f>
        <v>0</v>
      </c>
      <c r="Q163" s="188">
        <v>0</v>
      </c>
      <c r="R163" s="188">
        <f>Q163*H163</f>
        <v>0</v>
      </c>
      <c r="S163" s="188">
        <v>0</v>
      </c>
      <c r="T163" s="189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190" t="s">
        <v>183</v>
      </c>
      <c r="AT163" s="190" t="s">
        <v>163</v>
      </c>
      <c r="AU163" s="190" t="s">
        <v>85</v>
      </c>
      <c r="AY163" s="18" t="s">
        <v>160</v>
      </c>
      <c r="BE163" s="191">
        <f>IF(N163="základní",J163,0)</f>
        <v>0</v>
      </c>
      <c r="BF163" s="191">
        <f>IF(N163="snížená",J163,0)</f>
        <v>0</v>
      </c>
      <c r="BG163" s="191">
        <f>IF(N163="zákl. přenesená",J163,0)</f>
        <v>0</v>
      </c>
      <c r="BH163" s="191">
        <f>IF(N163="sníž. přenesená",J163,0)</f>
        <v>0</v>
      </c>
      <c r="BI163" s="191">
        <f>IF(N163="nulová",J163,0)</f>
        <v>0</v>
      </c>
      <c r="BJ163" s="18" t="s">
        <v>83</v>
      </c>
      <c r="BK163" s="191">
        <f>ROUND(I163*H163,2)</f>
        <v>0</v>
      </c>
      <c r="BL163" s="18" t="s">
        <v>183</v>
      </c>
      <c r="BM163" s="190" t="s">
        <v>1537</v>
      </c>
    </row>
    <row r="164" spans="1:65" s="2" customFormat="1">
      <c r="A164" s="35"/>
      <c r="B164" s="36"/>
      <c r="C164" s="37"/>
      <c r="D164" s="192" t="s">
        <v>170</v>
      </c>
      <c r="E164" s="37"/>
      <c r="F164" s="193" t="s">
        <v>409</v>
      </c>
      <c r="G164" s="37"/>
      <c r="H164" s="37"/>
      <c r="I164" s="194"/>
      <c r="J164" s="37"/>
      <c r="K164" s="37"/>
      <c r="L164" s="40"/>
      <c r="M164" s="195"/>
      <c r="N164" s="196"/>
      <c r="O164" s="65"/>
      <c r="P164" s="65"/>
      <c r="Q164" s="65"/>
      <c r="R164" s="65"/>
      <c r="S164" s="65"/>
      <c r="T164" s="66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8" t="s">
        <v>170</v>
      </c>
      <c r="AU164" s="18" t="s">
        <v>85</v>
      </c>
    </row>
    <row r="165" spans="1:65" s="2" customFormat="1" ht="24.2" customHeight="1">
      <c r="A165" s="35"/>
      <c r="B165" s="36"/>
      <c r="C165" s="179" t="s">
        <v>309</v>
      </c>
      <c r="D165" s="179" t="s">
        <v>163</v>
      </c>
      <c r="E165" s="180" t="s">
        <v>411</v>
      </c>
      <c r="F165" s="181" t="s">
        <v>412</v>
      </c>
      <c r="G165" s="182" t="s">
        <v>258</v>
      </c>
      <c r="H165" s="183">
        <v>993.72</v>
      </c>
      <c r="I165" s="184"/>
      <c r="J165" s="185">
        <f>ROUND(I165*H165,2)</f>
        <v>0</v>
      </c>
      <c r="K165" s="181" t="s">
        <v>167</v>
      </c>
      <c r="L165" s="40"/>
      <c r="M165" s="186" t="s">
        <v>19</v>
      </c>
      <c r="N165" s="187" t="s">
        <v>46</v>
      </c>
      <c r="O165" s="65"/>
      <c r="P165" s="188">
        <f>O165*H165</f>
        <v>0</v>
      </c>
      <c r="Q165" s="188">
        <v>0</v>
      </c>
      <c r="R165" s="188">
        <f>Q165*H165</f>
        <v>0</v>
      </c>
      <c r="S165" s="188">
        <v>0</v>
      </c>
      <c r="T165" s="189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190" t="s">
        <v>183</v>
      </c>
      <c r="AT165" s="190" t="s">
        <v>163</v>
      </c>
      <c r="AU165" s="190" t="s">
        <v>85</v>
      </c>
      <c r="AY165" s="18" t="s">
        <v>160</v>
      </c>
      <c r="BE165" s="191">
        <f>IF(N165="základní",J165,0)</f>
        <v>0</v>
      </c>
      <c r="BF165" s="191">
        <f>IF(N165="snížená",J165,0)</f>
        <v>0</v>
      </c>
      <c r="BG165" s="191">
        <f>IF(N165="zákl. přenesená",J165,0)</f>
        <v>0</v>
      </c>
      <c r="BH165" s="191">
        <f>IF(N165="sníž. přenesená",J165,0)</f>
        <v>0</v>
      </c>
      <c r="BI165" s="191">
        <f>IF(N165="nulová",J165,0)</f>
        <v>0</v>
      </c>
      <c r="BJ165" s="18" t="s">
        <v>83</v>
      </c>
      <c r="BK165" s="191">
        <f>ROUND(I165*H165,2)</f>
        <v>0</v>
      </c>
      <c r="BL165" s="18" t="s">
        <v>183</v>
      </c>
      <c r="BM165" s="190" t="s">
        <v>1538</v>
      </c>
    </row>
    <row r="166" spans="1:65" s="2" customFormat="1">
      <c r="A166" s="35"/>
      <c r="B166" s="36"/>
      <c r="C166" s="37"/>
      <c r="D166" s="192" t="s">
        <v>170</v>
      </c>
      <c r="E166" s="37"/>
      <c r="F166" s="193" t="s">
        <v>414</v>
      </c>
      <c r="G166" s="37"/>
      <c r="H166" s="37"/>
      <c r="I166" s="194"/>
      <c r="J166" s="37"/>
      <c r="K166" s="37"/>
      <c r="L166" s="40"/>
      <c r="M166" s="195"/>
      <c r="N166" s="196"/>
      <c r="O166" s="65"/>
      <c r="P166" s="65"/>
      <c r="Q166" s="65"/>
      <c r="R166" s="65"/>
      <c r="S166" s="65"/>
      <c r="T166" s="66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8" t="s">
        <v>170</v>
      </c>
      <c r="AU166" s="18" t="s">
        <v>85</v>
      </c>
    </row>
    <row r="167" spans="1:65" s="2" customFormat="1" ht="16.5" customHeight="1">
      <c r="A167" s="35"/>
      <c r="B167" s="36"/>
      <c r="C167" s="179" t="s">
        <v>375</v>
      </c>
      <c r="D167" s="179" t="s">
        <v>163</v>
      </c>
      <c r="E167" s="180" t="s">
        <v>416</v>
      </c>
      <c r="F167" s="181" t="s">
        <v>417</v>
      </c>
      <c r="G167" s="182" t="s">
        <v>258</v>
      </c>
      <c r="H167" s="183">
        <v>13.74</v>
      </c>
      <c r="I167" s="184"/>
      <c r="J167" s="185">
        <f>ROUND(I167*H167,2)</f>
        <v>0</v>
      </c>
      <c r="K167" s="181" t="s">
        <v>167</v>
      </c>
      <c r="L167" s="40"/>
      <c r="M167" s="186" t="s">
        <v>19</v>
      </c>
      <c r="N167" s="187" t="s">
        <v>46</v>
      </c>
      <c r="O167" s="65"/>
      <c r="P167" s="188">
        <f>O167*H167</f>
        <v>0</v>
      </c>
      <c r="Q167" s="188">
        <v>6.9999999999999999E-4</v>
      </c>
      <c r="R167" s="188">
        <f>Q167*H167</f>
        <v>9.6179999999999998E-3</v>
      </c>
      <c r="S167" s="188">
        <v>0</v>
      </c>
      <c r="T167" s="189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190" t="s">
        <v>183</v>
      </c>
      <c r="AT167" s="190" t="s">
        <v>163</v>
      </c>
      <c r="AU167" s="190" t="s">
        <v>85</v>
      </c>
      <c r="AY167" s="18" t="s">
        <v>160</v>
      </c>
      <c r="BE167" s="191">
        <f>IF(N167="základní",J167,0)</f>
        <v>0</v>
      </c>
      <c r="BF167" s="191">
        <f>IF(N167="snížená",J167,0)</f>
        <v>0</v>
      </c>
      <c r="BG167" s="191">
        <f>IF(N167="zákl. přenesená",J167,0)</f>
        <v>0</v>
      </c>
      <c r="BH167" s="191">
        <f>IF(N167="sníž. přenesená",J167,0)</f>
        <v>0</v>
      </c>
      <c r="BI167" s="191">
        <f>IF(N167="nulová",J167,0)</f>
        <v>0</v>
      </c>
      <c r="BJ167" s="18" t="s">
        <v>83</v>
      </c>
      <c r="BK167" s="191">
        <f>ROUND(I167*H167,2)</f>
        <v>0</v>
      </c>
      <c r="BL167" s="18" t="s">
        <v>183</v>
      </c>
      <c r="BM167" s="190" t="s">
        <v>1539</v>
      </c>
    </row>
    <row r="168" spans="1:65" s="2" customFormat="1">
      <c r="A168" s="35"/>
      <c r="B168" s="36"/>
      <c r="C168" s="37"/>
      <c r="D168" s="192" t="s">
        <v>170</v>
      </c>
      <c r="E168" s="37"/>
      <c r="F168" s="193" t="s">
        <v>419</v>
      </c>
      <c r="G168" s="37"/>
      <c r="H168" s="37"/>
      <c r="I168" s="194"/>
      <c r="J168" s="37"/>
      <c r="K168" s="37"/>
      <c r="L168" s="40"/>
      <c r="M168" s="195"/>
      <c r="N168" s="196"/>
      <c r="O168" s="65"/>
      <c r="P168" s="65"/>
      <c r="Q168" s="65"/>
      <c r="R168" s="65"/>
      <c r="S168" s="65"/>
      <c r="T168" s="66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8" t="s">
        <v>170</v>
      </c>
      <c r="AU168" s="18" t="s">
        <v>85</v>
      </c>
    </row>
    <row r="169" spans="1:65" s="13" customFormat="1">
      <c r="B169" s="199"/>
      <c r="C169" s="200"/>
      <c r="D169" s="197" t="s">
        <v>212</v>
      </c>
      <c r="E169" s="201" t="s">
        <v>19</v>
      </c>
      <c r="F169" s="202" t="s">
        <v>1540</v>
      </c>
      <c r="G169" s="200"/>
      <c r="H169" s="203">
        <v>13.74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212</v>
      </c>
      <c r="AU169" s="209" t="s">
        <v>85</v>
      </c>
      <c r="AV169" s="13" t="s">
        <v>85</v>
      </c>
      <c r="AW169" s="13" t="s">
        <v>36</v>
      </c>
      <c r="AX169" s="13" t="s">
        <v>83</v>
      </c>
      <c r="AY169" s="209" t="s">
        <v>160</v>
      </c>
    </row>
    <row r="170" spans="1:65" s="2" customFormat="1" ht="24.2" customHeight="1">
      <c r="A170" s="35"/>
      <c r="B170" s="36"/>
      <c r="C170" s="179" t="s">
        <v>381</v>
      </c>
      <c r="D170" s="179" t="s">
        <v>163</v>
      </c>
      <c r="E170" s="180" t="s">
        <v>422</v>
      </c>
      <c r="F170" s="181" t="s">
        <v>423</v>
      </c>
      <c r="G170" s="182" t="s">
        <v>258</v>
      </c>
      <c r="H170" s="183">
        <v>13.74</v>
      </c>
      <c r="I170" s="184"/>
      <c r="J170" s="185">
        <f>ROUND(I170*H170,2)</f>
        <v>0</v>
      </c>
      <c r="K170" s="181" t="s">
        <v>167</v>
      </c>
      <c r="L170" s="40"/>
      <c r="M170" s="186" t="s">
        <v>19</v>
      </c>
      <c r="N170" s="187" t="s">
        <v>46</v>
      </c>
      <c r="O170" s="65"/>
      <c r="P170" s="188">
        <f>O170*H170</f>
        <v>0</v>
      </c>
      <c r="Q170" s="188">
        <v>0</v>
      </c>
      <c r="R170" s="188">
        <f>Q170*H170</f>
        <v>0</v>
      </c>
      <c r="S170" s="188">
        <v>0</v>
      </c>
      <c r="T170" s="189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190" t="s">
        <v>183</v>
      </c>
      <c r="AT170" s="190" t="s">
        <v>163</v>
      </c>
      <c r="AU170" s="190" t="s">
        <v>85</v>
      </c>
      <c r="AY170" s="18" t="s">
        <v>160</v>
      </c>
      <c r="BE170" s="191">
        <f>IF(N170="základní",J170,0)</f>
        <v>0</v>
      </c>
      <c r="BF170" s="191">
        <f>IF(N170="snížená",J170,0)</f>
        <v>0</v>
      </c>
      <c r="BG170" s="191">
        <f>IF(N170="zákl. přenesená",J170,0)</f>
        <v>0</v>
      </c>
      <c r="BH170" s="191">
        <f>IF(N170="sníž. přenesená",J170,0)</f>
        <v>0</v>
      </c>
      <c r="BI170" s="191">
        <f>IF(N170="nulová",J170,0)</f>
        <v>0</v>
      </c>
      <c r="BJ170" s="18" t="s">
        <v>83</v>
      </c>
      <c r="BK170" s="191">
        <f>ROUND(I170*H170,2)</f>
        <v>0</v>
      </c>
      <c r="BL170" s="18" t="s">
        <v>183</v>
      </c>
      <c r="BM170" s="190" t="s">
        <v>1541</v>
      </c>
    </row>
    <row r="171" spans="1:65" s="2" customFormat="1">
      <c r="A171" s="35"/>
      <c r="B171" s="36"/>
      <c r="C171" s="37"/>
      <c r="D171" s="192" t="s">
        <v>170</v>
      </c>
      <c r="E171" s="37"/>
      <c r="F171" s="193" t="s">
        <v>425</v>
      </c>
      <c r="G171" s="37"/>
      <c r="H171" s="37"/>
      <c r="I171" s="194"/>
      <c r="J171" s="37"/>
      <c r="K171" s="37"/>
      <c r="L171" s="40"/>
      <c r="M171" s="195"/>
      <c r="N171" s="196"/>
      <c r="O171" s="65"/>
      <c r="P171" s="65"/>
      <c r="Q171" s="65"/>
      <c r="R171" s="65"/>
      <c r="S171" s="65"/>
      <c r="T171" s="66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8" t="s">
        <v>170</v>
      </c>
      <c r="AU171" s="18" t="s">
        <v>85</v>
      </c>
    </row>
    <row r="172" spans="1:65" s="2" customFormat="1" ht="21.75" customHeight="1">
      <c r="A172" s="35"/>
      <c r="B172" s="36"/>
      <c r="C172" s="179" t="s">
        <v>387</v>
      </c>
      <c r="D172" s="179" t="s">
        <v>163</v>
      </c>
      <c r="E172" s="180" t="s">
        <v>427</v>
      </c>
      <c r="F172" s="181" t="s">
        <v>428</v>
      </c>
      <c r="G172" s="182" t="s">
        <v>339</v>
      </c>
      <c r="H172" s="183">
        <v>54.96</v>
      </c>
      <c r="I172" s="184"/>
      <c r="J172" s="185">
        <f>ROUND(I172*H172,2)</f>
        <v>0</v>
      </c>
      <c r="K172" s="181" t="s">
        <v>167</v>
      </c>
      <c r="L172" s="40"/>
      <c r="M172" s="186" t="s">
        <v>19</v>
      </c>
      <c r="N172" s="187" t="s">
        <v>46</v>
      </c>
      <c r="O172" s="65"/>
      <c r="P172" s="188">
        <f>O172*H172</f>
        <v>0</v>
      </c>
      <c r="Q172" s="188">
        <v>4.6000000000000001E-4</v>
      </c>
      <c r="R172" s="188">
        <f>Q172*H172</f>
        <v>2.5281600000000001E-2</v>
      </c>
      <c r="S172" s="188">
        <v>0</v>
      </c>
      <c r="T172" s="18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190" t="s">
        <v>183</v>
      </c>
      <c r="AT172" s="190" t="s">
        <v>163</v>
      </c>
      <c r="AU172" s="190" t="s">
        <v>85</v>
      </c>
      <c r="AY172" s="18" t="s">
        <v>160</v>
      </c>
      <c r="BE172" s="191">
        <f>IF(N172="základní",J172,0)</f>
        <v>0</v>
      </c>
      <c r="BF172" s="191">
        <f>IF(N172="snížená",J172,0)</f>
        <v>0</v>
      </c>
      <c r="BG172" s="191">
        <f>IF(N172="zákl. přenesená",J172,0)</f>
        <v>0</v>
      </c>
      <c r="BH172" s="191">
        <f>IF(N172="sníž. přenesená",J172,0)</f>
        <v>0</v>
      </c>
      <c r="BI172" s="191">
        <f>IF(N172="nulová",J172,0)</f>
        <v>0</v>
      </c>
      <c r="BJ172" s="18" t="s">
        <v>83</v>
      </c>
      <c r="BK172" s="191">
        <f>ROUND(I172*H172,2)</f>
        <v>0</v>
      </c>
      <c r="BL172" s="18" t="s">
        <v>183</v>
      </c>
      <c r="BM172" s="190" t="s">
        <v>1542</v>
      </c>
    </row>
    <row r="173" spans="1:65" s="2" customFormat="1">
      <c r="A173" s="35"/>
      <c r="B173" s="36"/>
      <c r="C173" s="37"/>
      <c r="D173" s="192" t="s">
        <v>170</v>
      </c>
      <c r="E173" s="37"/>
      <c r="F173" s="193" t="s">
        <v>430</v>
      </c>
      <c r="G173" s="37"/>
      <c r="H173" s="37"/>
      <c r="I173" s="194"/>
      <c r="J173" s="37"/>
      <c r="K173" s="37"/>
      <c r="L173" s="40"/>
      <c r="M173" s="195"/>
      <c r="N173" s="196"/>
      <c r="O173" s="65"/>
      <c r="P173" s="65"/>
      <c r="Q173" s="65"/>
      <c r="R173" s="65"/>
      <c r="S173" s="65"/>
      <c r="T173" s="66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8" t="s">
        <v>170</v>
      </c>
      <c r="AU173" s="18" t="s">
        <v>85</v>
      </c>
    </row>
    <row r="174" spans="1:65" s="13" customFormat="1">
      <c r="B174" s="199"/>
      <c r="C174" s="200"/>
      <c r="D174" s="197" t="s">
        <v>212</v>
      </c>
      <c r="E174" s="201" t="s">
        <v>19</v>
      </c>
      <c r="F174" s="202" t="s">
        <v>1543</v>
      </c>
      <c r="G174" s="200"/>
      <c r="H174" s="203">
        <v>54.96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212</v>
      </c>
      <c r="AU174" s="209" t="s">
        <v>85</v>
      </c>
      <c r="AV174" s="13" t="s">
        <v>85</v>
      </c>
      <c r="AW174" s="13" t="s">
        <v>36</v>
      </c>
      <c r="AX174" s="13" t="s">
        <v>83</v>
      </c>
      <c r="AY174" s="209" t="s">
        <v>160</v>
      </c>
    </row>
    <row r="175" spans="1:65" s="2" customFormat="1" ht="24.2" customHeight="1">
      <c r="A175" s="35"/>
      <c r="B175" s="36"/>
      <c r="C175" s="179" t="s">
        <v>393</v>
      </c>
      <c r="D175" s="179" t="s">
        <v>163</v>
      </c>
      <c r="E175" s="180" t="s">
        <v>433</v>
      </c>
      <c r="F175" s="181" t="s">
        <v>434</v>
      </c>
      <c r="G175" s="182" t="s">
        <v>339</v>
      </c>
      <c r="H175" s="183">
        <v>54.96</v>
      </c>
      <c r="I175" s="184"/>
      <c r="J175" s="185">
        <f>ROUND(I175*H175,2)</f>
        <v>0</v>
      </c>
      <c r="K175" s="181" t="s">
        <v>167</v>
      </c>
      <c r="L175" s="40"/>
      <c r="M175" s="186" t="s">
        <v>19</v>
      </c>
      <c r="N175" s="187" t="s">
        <v>46</v>
      </c>
      <c r="O175" s="65"/>
      <c r="P175" s="188">
        <f>O175*H175</f>
        <v>0</v>
      </c>
      <c r="Q175" s="188">
        <v>0</v>
      </c>
      <c r="R175" s="188">
        <f>Q175*H175</f>
        <v>0</v>
      </c>
      <c r="S175" s="188">
        <v>0</v>
      </c>
      <c r="T175" s="18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190" t="s">
        <v>183</v>
      </c>
      <c r="AT175" s="190" t="s">
        <v>163</v>
      </c>
      <c r="AU175" s="190" t="s">
        <v>85</v>
      </c>
      <c r="AY175" s="18" t="s">
        <v>160</v>
      </c>
      <c r="BE175" s="191">
        <f>IF(N175="základní",J175,0)</f>
        <v>0</v>
      </c>
      <c r="BF175" s="191">
        <f>IF(N175="snížená",J175,0)</f>
        <v>0</v>
      </c>
      <c r="BG175" s="191">
        <f>IF(N175="zákl. přenesená",J175,0)</f>
        <v>0</v>
      </c>
      <c r="BH175" s="191">
        <f>IF(N175="sníž. přenesená",J175,0)</f>
        <v>0</v>
      </c>
      <c r="BI175" s="191">
        <f>IF(N175="nulová",J175,0)</f>
        <v>0</v>
      </c>
      <c r="BJ175" s="18" t="s">
        <v>83</v>
      </c>
      <c r="BK175" s="191">
        <f>ROUND(I175*H175,2)</f>
        <v>0</v>
      </c>
      <c r="BL175" s="18" t="s">
        <v>183</v>
      </c>
      <c r="BM175" s="190" t="s">
        <v>1544</v>
      </c>
    </row>
    <row r="176" spans="1:65" s="2" customFormat="1">
      <c r="A176" s="35"/>
      <c r="B176" s="36"/>
      <c r="C176" s="37"/>
      <c r="D176" s="192" t="s">
        <v>170</v>
      </c>
      <c r="E176" s="37"/>
      <c r="F176" s="193" t="s">
        <v>436</v>
      </c>
      <c r="G176" s="37"/>
      <c r="H176" s="37"/>
      <c r="I176" s="194"/>
      <c r="J176" s="37"/>
      <c r="K176" s="37"/>
      <c r="L176" s="40"/>
      <c r="M176" s="195"/>
      <c r="N176" s="196"/>
      <c r="O176" s="65"/>
      <c r="P176" s="65"/>
      <c r="Q176" s="65"/>
      <c r="R176" s="65"/>
      <c r="S176" s="65"/>
      <c r="T176" s="66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8" t="s">
        <v>170</v>
      </c>
      <c r="AU176" s="18" t="s">
        <v>85</v>
      </c>
    </row>
    <row r="177" spans="1:65" s="2" customFormat="1" ht="37.9" customHeight="1">
      <c r="A177" s="35"/>
      <c r="B177" s="36"/>
      <c r="C177" s="179" t="s">
        <v>399</v>
      </c>
      <c r="D177" s="179" t="s">
        <v>163</v>
      </c>
      <c r="E177" s="180" t="s">
        <v>438</v>
      </c>
      <c r="F177" s="181" t="s">
        <v>439</v>
      </c>
      <c r="G177" s="182" t="s">
        <v>339</v>
      </c>
      <c r="H177" s="183">
        <v>251.20099999999999</v>
      </c>
      <c r="I177" s="184"/>
      <c r="J177" s="185">
        <f>ROUND(I177*H177,2)</f>
        <v>0</v>
      </c>
      <c r="K177" s="181" t="s">
        <v>167</v>
      </c>
      <c r="L177" s="40"/>
      <c r="M177" s="186" t="s">
        <v>19</v>
      </c>
      <c r="N177" s="187" t="s">
        <v>46</v>
      </c>
      <c r="O177" s="65"/>
      <c r="P177" s="188">
        <f>O177*H177</f>
        <v>0</v>
      </c>
      <c r="Q177" s="188">
        <v>0</v>
      </c>
      <c r="R177" s="188">
        <f>Q177*H177</f>
        <v>0</v>
      </c>
      <c r="S177" s="188">
        <v>0</v>
      </c>
      <c r="T177" s="189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190" t="s">
        <v>183</v>
      </c>
      <c r="AT177" s="190" t="s">
        <v>163</v>
      </c>
      <c r="AU177" s="190" t="s">
        <v>85</v>
      </c>
      <c r="AY177" s="18" t="s">
        <v>160</v>
      </c>
      <c r="BE177" s="191">
        <f>IF(N177="základní",J177,0)</f>
        <v>0</v>
      </c>
      <c r="BF177" s="191">
        <f>IF(N177="snížená",J177,0)</f>
        <v>0</v>
      </c>
      <c r="BG177" s="191">
        <f>IF(N177="zákl. přenesená",J177,0)</f>
        <v>0</v>
      </c>
      <c r="BH177" s="191">
        <f>IF(N177="sníž. přenesená",J177,0)</f>
        <v>0</v>
      </c>
      <c r="BI177" s="191">
        <f>IF(N177="nulová",J177,0)</f>
        <v>0</v>
      </c>
      <c r="BJ177" s="18" t="s">
        <v>83</v>
      </c>
      <c r="BK177" s="191">
        <f>ROUND(I177*H177,2)</f>
        <v>0</v>
      </c>
      <c r="BL177" s="18" t="s">
        <v>183</v>
      </c>
      <c r="BM177" s="190" t="s">
        <v>1545</v>
      </c>
    </row>
    <row r="178" spans="1:65" s="2" customFormat="1">
      <c r="A178" s="35"/>
      <c r="B178" s="36"/>
      <c r="C178" s="37"/>
      <c r="D178" s="192" t="s">
        <v>170</v>
      </c>
      <c r="E178" s="37"/>
      <c r="F178" s="193" t="s">
        <v>441</v>
      </c>
      <c r="G178" s="37"/>
      <c r="H178" s="37"/>
      <c r="I178" s="194"/>
      <c r="J178" s="37"/>
      <c r="K178" s="37"/>
      <c r="L178" s="40"/>
      <c r="M178" s="195"/>
      <c r="N178" s="196"/>
      <c r="O178" s="65"/>
      <c r="P178" s="65"/>
      <c r="Q178" s="65"/>
      <c r="R178" s="65"/>
      <c r="S178" s="65"/>
      <c r="T178" s="66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8" t="s">
        <v>170</v>
      </c>
      <c r="AU178" s="18" t="s">
        <v>85</v>
      </c>
    </row>
    <row r="179" spans="1:65" s="13" customFormat="1">
      <c r="B179" s="199"/>
      <c r="C179" s="200"/>
      <c r="D179" s="197" t="s">
        <v>212</v>
      </c>
      <c r="E179" s="201" t="s">
        <v>19</v>
      </c>
      <c r="F179" s="202" t="s">
        <v>1546</v>
      </c>
      <c r="G179" s="200"/>
      <c r="H179" s="203">
        <v>147.80000000000001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212</v>
      </c>
      <c r="AU179" s="209" t="s">
        <v>85</v>
      </c>
      <c r="AV179" s="13" t="s">
        <v>85</v>
      </c>
      <c r="AW179" s="13" t="s">
        <v>36</v>
      </c>
      <c r="AX179" s="13" t="s">
        <v>75</v>
      </c>
      <c r="AY179" s="209" t="s">
        <v>160</v>
      </c>
    </row>
    <row r="180" spans="1:65" s="13" customFormat="1">
      <c r="B180" s="199"/>
      <c r="C180" s="200"/>
      <c r="D180" s="197" t="s">
        <v>212</v>
      </c>
      <c r="E180" s="201" t="s">
        <v>19</v>
      </c>
      <c r="F180" s="202" t="s">
        <v>1547</v>
      </c>
      <c r="G180" s="200"/>
      <c r="H180" s="203">
        <v>17.117999999999999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212</v>
      </c>
      <c r="AU180" s="209" t="s">
        <v>85</v>
      </c>
      <c r="AV180" s="13" t="s">
        <v>85</v>
      </c>
      <c r="AW180" s="13" t="s">
        <v>36</v>
      </c>
      <c r="AX180" s="13" t="s">
        <v>75</v>
      </c>
      <c r="AY180" s="209" t="s">
        <v>160</v>
      </c>
    </row>
    <row r="181" spans="1:65" s="13" customFormat="1">
      <c r="B181" s="199"/>
      <c r="C181" s="200"/>
      <c r="D181" s="197" t="s">
        <v>212</v>
      </c>
      <c r="E181" s="201" t="s">
        <v>19</v>
      </c>
      <c r="F181" s="202" t="s">
        <v>1548</v>
      </c>
      <c r="G181" s="200"/>
      <c r="H181" s="203">
        <v>233.50800000000001</v>
      </c>
      <c r="I181" s="204"/>
      <c r="J181" s="200"/>
      <c r="K181" s="200"/>
      <c r="L181" s="205"/>
      <c r="M181" s="206"/>
      <c r="N181" s="207"/>
      <c r="O181" s="207"/>
      <c r="P181" s="207"/>
      <c r="Q181" s="207"/>
      <c r="R181" s="207"/>
      <c r="S181" s="207"/>
      <c r="T181" s="208"/>
      <c r="AT181" s="209" t="s">
        <v>212</v>
      </c>
      <c r="AU181" s="209" t="s">
        <v>85</v>
      </c>
      <c r="AV181" s="13" t="s">
        <v>85</v>
      </c>
      <c r="AW181" s="13" t="s">
        <v>36</v>
      </c>
      <c r="AX181" s="13" t="s">
        <v>75</v>
      </c>
      <c r="AY181" s="209" t="s">
        <v>160</v>
      </c>
    </row>
    <row r="182" spans="1:65" s="13" customFormat="1">
      <c r="B182" s="199"/>
      <c r="C182" s="200"/>
      <c r="D182" s="197" t="s">
        <v>212</v>
      </c>
      <c r="E182" s="201" t="s">
        <v>19</v>
      </c>
      <c r="F182" s="202" t="s">
        <v>1549</v>
      </c>
      <c r="G182" s="200"/>
      <c r="H182" s="203">
        <v>-147.22499999999999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212</v>
      </c>
      <c r="AU182" s="209" t="s">
        <v>85</v>
      </c>
      <c r="AV182" s="13" t="s">
        <v>85</v>
      </c>
      <c r="AW182" s="13" t="s">
        <v>36</v>
      </c>
      <c r="AX182" s="13" t="s">
        <v>75</v>
      </c>
      <c r="AY182" s="209" t="s">
        <v>160</v>
      </c>
    </row>
    <row r="183" spans="1:65" s="14" customFormat="1">
      <c r="B183" s="214"/>
      <c r="C183" s="215"/>
      <c r="D183" s="197" t="s">
        <v>212</v>
      </c>
      <c r="E183" s="216" t="s">
        <v>19</v>
      </c>
      <c r="F183" s="217" t="s">
        <v>282</v>
      </c>
      <c r="G183" s="215"/>
      <c r="H183" s="218">
        <v>251.20100000000005</v>
      </c>
      <c r="I183" s="219"/>
      <c r="J183" s="215"/>
      <c r="K183" s="215"/>
      <c r="L183" s="220"/>
      <c r="M183" s="221"/>
      <c r="N183" s="222"/>
      <c r="O183" s="222"/>
      <c r="P183" s="222"/>
      <c r="Q183" s="222"/>
      <c r="R183" s="222"/>
      <c r="S183" s="222"/>
      <c r="T183" s="223"/>
      <c r="AT183" s="224" t="s">
        <v>212</v>
      </c>
      <c r="AU183" s="224" t="s">
        <v>85</v>
      </c>
      <c r="AV183" s="14" t="s">
        <v>183</v>
      </c>
      <c r="AW183" s="14" t="s">
        <v>36</v>
      </c>
      <c r="AX183" s="14" t="s">
        <v>83</v>
      </c>
      <c r="AY183" s="224" t="s">
        <v>160</v>
      </c>
    </row>
    <row r="184" spans="1:65" s="2" customFormat="1" ht="37.9" customHeight="1">
      <c r="A184" s="35"/>
      <c r="B184" s="36"/>
      <c r="C184" s="179" t="s">
        <v>405</v>
      </c>
      <c r="D184" s="179" t="s">
        <v>163</v>
      </c>
      <c r="E184" s="180" t="s">
        <v>447</v>
      </c>
      <c r="F184" s="181" t="s">
        <v>448</v>
      </c>
      <c r="G184" s="182" t="s">
        <v>339</v>
      </c>
      <c r="H184" s="183">
        <v>2512.0100000000002</v>
      </c>
      <c r="I184" s="184"/>
      <c r="J184" s="185">
        <f>ROUND(I184*H184,2)</f>
        <v>0</v>
      </c>
      <c r="K184" s="181" t="s">
        <v>167</v>
      </c>
      <c r="L184" s="40"/>
      <c r="M184" s="186" t="s">
        <v>19</v>
      </c>
      <c r="N184" s="187" t="s">
        <v>46</v>
      </c>
      <c r="O184" s="65"/>
      <c r="P184" s="188">
        <f>O184*H184</f>
        <v>0</v>
      </c>
      <c r="Q184" s="188">
        <v>0</v>
      </c>
      <c r="R184" s="188">
        <f>Q184*H184</f>
        <v>0</v>
      </c>
      <c r="S184" s="188">
        <v>0</v>
      </c>
      <c r="T184" s="189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190" t="s">
        <v>183</v>
      </c>
      <c r="AT184" s="190" t="s">
        <v>163</v>
      </c>
      <c r="AU184" s="190" t="s">
        <v>85</v>
      </c>
      <c r="AY184" s="18" t="s">
        <v>160</v>
      </c>
      <c r="BE184" s="191">
        <f>IF(N184="základní",J184,0)</f>
        <v>0</v>
      </c>
      <c r="BF184" s="191">
        <f>IF(N184="snížená",J184,0)</f>
        <v>0</v>
      </c>
      <c r="BG184" s="191">
        <f>IF(N184="zákl. přenesená",J184,0)</f>
        <v>0</v>
      </c>
      <c r="BH184" s="191">
        <f>IF(N184="sníž. přenesená",J184,0)</f>
        <v>0</v>
      </c>
      <c r="BI184" s="191">
        <f>IF(N184="nulová",J184,0)</f>
        <v>0</v>
      </c>
      <c r="BJ184" s="18" t="s">
        <v>83</v>
      </c>
      <c r="BK184" s="191">
        <f>ROUND(I184*H184,2)</f>
        <v>0</v>
      </c>
      <c r="BL184" s="18" t="s">
        <v>183</v>
      </c>
      <c r="BM184" s="190" t="s">
        <v>1550</v>
      </c>
    </row>
    <row r="185" spans="1:65" s="2" customFormat="1">
      <c r="A185" s="35"/>
      <c r="B185" s="36"/>
      <c r="C185" s="37"/>
      <c r="D185" s="192" t="s">
        <v>170</v>
      </c>
      <c r="E185" s="37"/>
      <c r="F185" s="193" t="s">
        <v>450</v>
      </c>
      <c r="G185" s="37"/>
      <c r="H185" s="37"/>
      <c r="I185" s="194"/>
      <c r="J185" s="37"/>
      <c r="K185" s="37"/>
      <c r="L185" s="40"/>
      <c r="M185" s="195"/>
      <c r="N185" s="196"/>
      <c r="O185" s="65"/>
      <c r="P185" s="65"/>
      <c r="Q185" s="65"/>
      <c r="R185" s="65"/>
      <c r="S185" s="65"/>
      <c r="T185" s="66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8" t="s">
        <v>170</v>
      </c>
      <c r="AU185" s="18" t="s">
        <v>85</v>
      </c>
    </row>
    <row r="186" spans="1:65" s="13" customFormat="1">
      <c r="B186" s="199"/>
      <c r="C186" s="200"/>
      <c r="D186" s="197" t="s">
        <v>212</v>
      </c>
      <c r="E186" s="200"/>
      <c r="F186" s="202" t="s">
        <v>1551</v>
      </c>
      <c r="G186" s="200"/>
      <c r="H186" s="203">
        <v>2512.0100000000002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212</v>
      </c>
      <c r="AU186" s="209" t="s">
        <v>85</v>
      </c>
      <c r="AV186" s="13" t="s">
        <v>85</v>
      </c>
      <c r="AW186" s="13" t="s">
        <v>4</v>
      </c>
      <c r="AX186" s="13" t="s">
        <v>83</v>
      </c>
      <c r="AY186" s="209" t="s">
        <v>160</v>
      </c>
    </row>
    <row r="187" spans="1:65" s="2" customFormat="1" ht="37.9" customHeight="1">
      <c r="A187" s="35"/>
      <c r="B187" s="36"/>
      <c r="C187" s="179" t="s">
        <v>410</v>
      </c>
      <c r="D187" s="179" t="s">
        <v>163</v>
      </c>
      <c r="E187" s="180" t="s">
        <v>453</v>
      </c>
      <c r="F187" s="181" t="s">
        <v>454</v>
      </c>
      <c r="G187" s="182" t="s">
        <v>339</v>
      </c>
      <c r="H187" s="183">
        <v>147.22499999999999</v>
      </c>
      <c r="I187" s="184"/>
      <c r="J187" s="185">
        <f>ROUND(I187*H187,2)</f>
        <v>0</v>
      </c>
      <c r="K187" s="181" t="s">
        <v>167</v>
      </c>
      <c r="L187" s="40"/>
      <c r="M187" s="186" t="s">
        <v>19</v>
      </c>
      <c r="N187" s="187" t="s">
        <v>46</v>
      </c>
      <c r="O187" s="65"/>
      <c r="P187" s="188">
        <f>O187*H187</f>
        <v>0</v>
      </c>
      <c r="Q187" s="188">
        <v>0</v>
      </c>
      <c r="R187" s="188">
        <f>Q187*H187</f>
        <v>0</v>
      </c>
      <c r="S187" s="188">
        <v>0</v>
      </c>
      <c r="T187" s="18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190" t="s">
        <v>183</v>
      </c>
      <c r="AT187" s="190" t="s">
        <v>163</v>
      </c>
      <c r="AU187" s="190" t="s">
        <v>85</v>
      </c>
      <c r="AY187" s="18" t="s">
        <v>160</v>
      </c>
      <c r="BE187" s="191">
        <f>IF(N187="základní",J187,0)</f>
        <v>0</v>
      </c>
      <c r="BF187" s="191">
        <f>IF(N187="snížená",J187,0)</f>
        <v>0</v>
      </c>
      <c r="BG187" s="191">
        <f>IF(N187="zákl. přenesená",J187,0)</f>
        <v>0</v>
      </c>
      <c r="BH187" s="191">
        <f>IF(N187="sníž. přenesená",J187,0)</f>
        <v>0</v>
      </c>
      <c r="BI187" s="191">
        <f>IF(N187="nulová",J187,0)</f>
        <v>0</v>
      </c>
      <c r="BJ187" s="18" t="s">
        <v>83</v>
      </c>
      <c r="BK187" s="191">
        <f>ROUND(I187*H187,2)</f>
        <v>0</v>
      </c>
      <c r="BL187" s="18" t="s">
        <v>183</v>
      </c>
      <c r="BM187" s="190" t="s">
        <v>1552</v>
      </c>
    </row>
    <row r="188" spans="1:65" s="2" customFormat="1">
      <c r="A188" s="35"/>
      <c r="B188" s="36"/>
      <c r="C188" s="37"/>
      <c r="D188" s="192" t="s">
        <v>170</v>
      </c>
      <c r="E188" s="37"/>
      <c r="F188" s="193" t="s">
        <v>456</v>
      </c>
      <c r="G188" s="37"/>
      <c r="H188" s="37"/>
      <c r="I188" s="194"/>
      <c r="J188" s="37"/>
      <c r="K188" s="37"/>
      <c r="L188" s="40"/>
      <c r="M188" s="195"/>
      <c r="N188" s="196"/>
      <c r="O188" s="65"/>
      <c r="P188" s="65"/>
      <c r="Q188" s="65"/>
      <c r="R188" s="65"/>
      <c r="S188" s="65"/>
      <c r="T188" s="66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8" t="s">
        <v>170</v>
      </c>
      <c r="AU188" s="18" t="s">
        <v>85</v>
      </c>
    </row>
    <row r="189" spans="1:65" s="13" customFormat="1">
      <c r="B189" s="199"/>
      <c r="C189" s="200"/>
      <c r="D189" s="197" t="s">
        <v>212</v>
      </c>
      <c r="E189" s="201" t="s">
        <v>19</v>
      </c>
      <c r="F189" s="202" t="s">
        <v>1553</v>
      </c>
      <c r="G189" s="200"/>
      <c r="H189" s="203">
        <v>147.22499999999999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212</v>
      </c>
      <c r="AU189" s="209" t="s">
        <v>85</v>
      </c>
      <c r="AV189" s="13" t="s">
        <v>85</v>
      </c>
      <c r="AW189" s="13" t="s">
        <v>36</v>
      </c>
      <c r="AX189" s="13" t="s">
        <v>83</v>
      </c>
      <c r="AY189" s="209" t="s">
        <v>160</v>
      </c>
    </row>
    <row r="190" spans="1:65" s="2" customFormat="1" ht="37.9" customHeight="1">
      <c r="A190" s="35"/>
      <c r="B190" s="36"/>
      <c r="C190" s="179" t="s">
        <v>415</v>
      </c>
      <c r="D190" s="179" t="s">
        <v>163</v>
      </c>
      <c r="E190" s="180" t="s">
        <v>459</v>
      </c>
      <c r="F190" s="181" t="s">
        <v>460</v>
      </c>
      <c r="G190" s="182" t="s">
        <v>339</v>
      </c>
      <c r="H190" s="183">
        <v>1472.25</v>
      </c>
      <c r="I190" s="184"/>
      <c r="J190" s="185">
        <f>ROUND(I190*H190,2)</f>
        <v>0</v>
      </c>
      <c r="K190" s="181" t="s">
        <v>167</v>
      </c>
      <c r="L190" s="40"/>
      <c r="M190" s="186" t="s">
        <v>19</v>
      </c>
      <c r="N190" s="187" t="s">
        <v>46</v>
      </c>
      <c r="O190" s="65"/>
      <c r="P190" s="188">
        <f>O190*H190</f>
        <v>0</v>
      </c>
      <c r="Q190" s="188">
        <v>0</v>
      </c>
      <c r="R190" s="188">
        <f>Q190*H190</f>
        <v>0</v>
      </c>
      <c r="S190" s="188">
        <v>0</v>
      </c>
      <c r="T190" s="189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190" t="s">
        <v>183</v>
      </c>
      <c r="AT190" s="190" t="s">
        <v>163</v>
      </c>
      <c r="AU190" s="190" t="s">
        <v>85</v>
      </c>
      <c r="AY190" s="18" t="s">
        <v>160</v>
      </c>
      <c r="BE190" s="191">
        <f>IF(N190="základní",J190,0)</f>
        <v>0</v>
      </c>
      <c r="BF190" s="191">
        <f>IF(N190="snížená",J190,0)</f>
        <v>0</v>
      </c>
      <c r="BG190" s="191">
        <f>IF(N190="zákl. přenesená",J190,0)</f>
        <v>0</v>
      </c>
      <c r="BH190" s="191">
        <f>IF(N190="sníž. přenesená",J190,0)</f>
        <v>0</v>
      </c>
      <c r="BI190" s="191">
        <f>IF(N190="nulová",J190,0)</f>
        <v>0</v>
      </c>
      <c r="BJ190" s="18" t="s">
        <v>83</v>
      </c>
      <c r="BK190" s="191">
        <f>ROUND(I190*H190,2)</f>
        <v>0</v>
      </c>
      <c r="BL190" s="18" t="s">
        <v>183</v>
      </c>
      <c r="BM190" s="190" t="s">
        <v>1554</v>
      </c>
    </row>
    <row r="191" spans="1:65" s="2" customFormat="1">
      <c r="A191" s="35"/>
      <c r="B191" s="36"/>
      <c r="C191" s="37"/>
      <c r="D191" s="192" t="s">
        <v>170</v>
      </c>
      <c r="E191" s="37"/>
      <c r="F191" s="193" t="s">
        <v>462</v>
      </c>
      <c r="G191" s="37"/>
      <c r="H191" s="37"/>
      <c r="I191" s="194"/>
      <c r="J191" s="37"/>
      <c r="K191" s="37"/>
      <c r="L191" s="40"/>
      <c r="M191" s="195"/>
      <c r="N191" s="196"/>
      <c r="O191" s="65"/>
      <c r="P191" s="65"/>
      <c r="Q191" s="65"/>
      <c r="R191" s="65"/>
      <c r="S191" s="65"/>
      <c r="T191" s="66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8" t="s">
        <v>170</v>
      </c>
      <c r="AU191" s="18" t="s">
        <v>85</v>
      </c>
    </row>
    <row r="192" spans="1:65" s="13" customFormat="1">
      <c r="B192" s="199"/>
      <c r="C192" s="200"/>
      <c r="D192" s="197" t="s">
        <v>212</v>
      </c>
      <c r="E192" s="200"/>
      <c r="F192" s="202" t="s">
        <v>1555</v>
      </c>
      <c r="G192" s="200"/>
      <c r="H192" s="203">
        <v>1472.25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212</v>
      </c>
      <c r="AU192" s="209" t="s">
        <v>85</v>
      </c>
      <c r="AV192" s="13" t="s">
        <v>85</v>
      </c>
      <c r="AW192" s="13" t="s">
        <v>4</v>
      </c>
      <c r="AX192" s="13" t="s">
        <v>83</v>
      </c>
      <c r="AY192" s="209" t="s">
        <v>160</v>
      </c>
    </row>
    <row r="193" spans="1:65" s="2" customFormat="1" ht="24.2" customHeight="1">
      <c r="A193" s="35"/>
      <c r="B193" s="36"/>
      <c r="C193" s="179" t="s">
        <v>421</v>
      </c>
      <c r="D193" s="179" t="s">
        <v>163</v>
      </c>
      <c r="E193" s="180" t="s">
        <v>465</v>
      </c>
      <c r="F193" s="181" t="s">
        <v>466</v>
      </c>
      <c r="G193" s="182" t="s">
        <v>339</v>
      </c>
      <c r="H193" s="183">
        <v>251.20099999999999</v>
      </c>
      <c r="I193" s="184"/>
      <c r="J193" s="185">
        <f>ROUND(I193*H193,2)</f>
        <v>0</v>
      </c>
      <c r="K193" s="181" t="s">
        <v>167</v>
      </c>
      <c r="L193" s="40"/>
      <c r="M193" s="186" t="s">
        <v>19</v>
      </c>
      <c r="N193" s="187" t="s">
        <v>46</v>
      </c>
      <c r="O193" s="65"/>
      <c r="P193" s="188">
        <f>O193*H193</f>
        <v>0</v>
      </c>
      <c r="Q193" s="188">
        <v>0</v>
      </c>
      <c r="R193" s="188">
        <f>Q193*H193</f>
        <v>0</v>
      </c>
      <c r="S193" s="188">
        <v>0</v>
      </c>
      <c r="T193" s="18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190" t="s">
        <v>183</v>
      </c>
      <c r="AT193" s="190" t="s">
        <v>163</v>
      </c>
      <c r="AU193" s="190" t="s">
        <v>85</v>
      </c>
      <c r="AY193" s="18" t="s">
        <v>160</v>
      </c>
      <c r="BE193" s="191">
        <f>IF(N193="základní",J193,0)</f>
        <v>0</v>
      </c>
      <c r="BF193" s="191">
        <f>IF(N193="snížená",J193,0)</f>
        <v>0</v>
      </c>
      <c r="BG193" s="191">
        <f>IF(N193="zákl. přenesená",J193,0)</f>
        <v>0</v>
      </c>
      <c r="BH193" s="191">
        <f>IF(N193="sníž. přenesená",J193,0)</f>
        <v>0</v>
      </c>
      <c r="BI193" s="191">
        <f>IF(N193="nulová",J193,0)</f>
        <v>0</v>
      </c>
      <c r="BJ193" s="18" t="s">
        <v>83</v>
      </c>
      <c r="BK193" s="191">
        <f>ROUND(I193*H193,2)</f>
        <v>0</v>
      </c>
      <c r="BL193" s="18" t="s">
        <v>183</v>
      </c>
      <c r="BM193" s="190" t="s">
        <v>1556</v>
      </c>
    </row>
    <row r="194" spans="1:65" s="2" customFormat="1">
      <c r="A194" s="35"/>
      <c r="B194" s="36"/>
      <c r="C194" s="37"/>
      <c r="D194" s="192" t="s">
        <v>170</v>
      </c>
      <c r="E194" s="37"/>
      <c r="F194" s="193" t="s">
        <v>468</v>
      </c>
      <c r="G194" s="37"/>
      <c r="H194" s="37"/>
      <c r="I194" s="194"/>
      <c r="J194" s="37"/>
      <c r="K194" s="37"/>
      <c r="L194" s="40"/>
      <c r="M194" s="195"/>
      <c r="N194" s="196"/>
      <c r="O194" s="65"/>
      <c r="P194" s="65"/>
      <c r="Q194" s="65"/>
      <c r="R194" s="65"/>
      <c r="S194" s="65"/>
      <c r="T194" s="66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8" t="s">
        <v>170</v>
      </c>
      <c r="AU194" s="18" t="s">
        <v>85</v>
      </c>
    </row>
    <row r="195" spans="1:65" s="2" customFormat="1" ht="24.2" customHeight="1">
      <c r="A195" s="35"/>
      <c r="B195" s="36"/>
      <c r="C195" s="179" t="s">
        <v>426</v>
      </c>
      <c r="D195" s="179" t="s">
        <v>163</v>
      </c>
      <c r="E195" s="180" t="s">
        <v>470</v>
      </c>
      <c r="F195" s="181" t="s">
        <v>471</v>
      </c>
      <c r="G195" s="182" t="s">
        <v>339</v>
      </c>
      <c r="H195" s="183">
        <v>147.22499999999999</v>
      </c>
      <c r="I195" s="184"/>
      <c r="J195" s="185">
        <f>ROUND(I195*H195,2)</f>
        <v>0</v>
      </c>
      <c r="K195" s="181" t="s">
        <v>167</v>
      </c>
      <c r="L195" s="40"/>
      <c r="M195" s="186" t="s">
        <v>19</v>
      </c>
      <c r="N195" s="187" t="s">
        <v>46</v>
      </c>
      <c r="O195" s="65"/>
      <c r="P195" s="188">
        <f>O195*H195</f>
        <v>0</v>
      </c>
      <c r="Q195" s="188">
        <v>0</v>
      </c>
      <c r="R195" s="188">
        <f>Q195*H195</f>
        <v>0</v>
      </c>
      <c r="S195" s="188">
        <v>0</v>
      </c>
      <c r="T195" s="189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190" t="s">
        <v>183</v>
      </c>
      <c r="AT195" s="190" t="s">
        <v>163</v>
      </c>
      <c r="AU195" s="190" t="s">
        <v>85</v>
      </c>
      <c r="AY195" s="18" t="s">
        <v>160</v>
      </c>
      <c r="BE195" s="191">
        <f>IF(N195="základní",J195,0)</f>
        <v>0</v>
      </c>
      <c r="BF195" s="191">
        <f>IF(N195="snížená",J195,0)</f>
        <v>0</v>
      </c>
      <c r="BG195" s="191">
        <f>IF(N195="zákl. přenesená",J195,0)</f>
        <v>0</v>
      </c>
      <c r="BH195" s="191">
        <f>IF(N195="sníž. přenesená",J195,0)</f>
        <v>0</v>
      </c>
      <c r="BI195" s="191">
        <f>IF(N195="nulová",J195,0)</f>
        <v>0</v>
      </c>
      <c r="BJ195" s="18" t="s">
        <v>83</v>
      </c>
      <c r="BK195" s="191">
        <f>ROUND(I195*H195,2)</f>
        <v>0</v>
      </c>
      <c r="BL195" s="18" t="s">
        <v>183</v>
      </c>
      <c r="BM195" s="190" t="s">
        <v>1557</v>
      </c>
    </row>
    <row r="196" spans="1:65" s="2" customFormat="1">
      <c r="A196" s="35"/>
      <c r="B196" s="36"/>
      <c r="C196" s="37"/>
      <c r="D196" s="192" t="s">
        <v>170</v>
      </c>
      <c r="E196" s="37"/>
      <c r="F196" s="193" t="s">
        <v>473</v>
      </c>
      <c r="G196" s="37"/>
      <c r="H196" s="37"/>
      <c r="I196" s="194"/>
      <c r="J196" s="37"/>
      <c r="K196" s="37"/>
      <c r="L196" s="40"/>
      <c r="M196" s="195"/>
      <c r="N196" s="196"/>
      <c r="O196" s="65"/>
      <c r="P196" s="65"/>
      <c r="Q196" s="65"/>
      <c r="R196" s="65"/>
      <c r="S196" s="65"/>
      <c r="T196" s="66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8" t="s">
        <v>170</v>
      </c>
      <c r="AU196" s="18" t="s">
        <v>85</v>
      </c>
    </row>
    <row r="197" spans="1:65" s="2" customFormat="1" ht="24.2" customHeight="1">
      <c r="A197" s="35"/>
      <c r="B197" s="36"/>
      <c r="C197" s="179" t="s">
        <v>432</v>
      </c>
      <c r="D197" s="179" t="s">
        <v>163</v>
      </c>
      <c r="E197" s="180" t="s">
        <v>475</v>
      </c>
      <c r="F197" s="181" t="s">
        <v>476</v>
      </c>
      <c r="G197" s="182" t="s">
        <v>339</v>
      </c>
      <c r="H197" s="183">
        <v>398.42599999999999</v>
      </c>
      <c r="I197" s="184"/>
      <c r="J197" s="185">
        <f>ROUND(I197*H197,2)</f>
        <v>0</v>
      </c>
      <c r="K197" s="181" t="s">
        <v>167</v>
      </c>
      <c r="L197" s="40"/>
      <c r="M197" s="186" t="s">
        <v>19</v>
      </c>
      <c r="N197" s="187" t="s">
        <v>46</v>
      </c>
      <c r="O197" s="65"/>
      <c r="P197" s="188">
        <f>O197*H197</f>
        <v>0</v>
      </c>
      <c r="Q197" s="188">
        <v>0</v>
      </c>
      <c r="R197" s="188">
        <f>Q197*H197</f>
        <v>0</v>
      </c>
      <c r="S197" s="188">
        <v>0</v>
      </c>
      <c r="T197" s="189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190" t="s">
        <v>183</v>
      </c>
      <c r="AT197" s="190" t="s">
        <v>163</v>
      </c>
      <c r="AU197" s="190" t="s">
        <v>85</v>
      </c>
      <c r="AY197" s="18" t="s">
        <v>160</v>
      </c>
      <c r="BE197" s="191">
        <f>IF(N197="základní",J197,0)</f>
        <v>0</v>
      </c>
      <c r="BF197" s="191">
        <f>IF(N197="snížená",J197,0)</f>
        <v>0</v>
      </c>
      <c r="BG197" s="191">
        <f>IF(N197="zákl. přenesená",J197,0)</f>
        <v>0</v>
      </c>
      <c r="BH197" s="191">
        <f>IF(N197="sníž. přenesená",J197,0)</f>
        <v>0</v>
      </c>
      <c r="BI197" s="191">
        <f>IF(N197="nulová",J197,0)</f>
        <v>0</v>
      </c>
      <c r="BJ197" s="18" t="s">
        <v>83</v>
      </c>
      <c r="BK197" s="191">
        <f>ROUND(I197*H197,2)</f>
        <v>0</v>
      </c>
      <c r="BL197" s="18" t="s">
        <v>183</v>
      </c>
      <c r="BM197" s="190" t="s">
        <v>1558</v>
      </c>
    </row>
    <row r="198" spans="1:65" s="2" customFormat="1">
      <c r="A198" s="35"/>
      <c r="B198" s="36"/>
      <c r="C198" s="37"/>
      <c r="D198" s="192" t="s">
        <v>170</v>
      </c>
      <c r="E198" s="37"/>
      <c r="F198" s="193" t="s">
        <v>478</v>
      </c>
      <c r="G198" s="37"/>
      <c r="H198" s="37"/>
      <c r="I198" s="194"/>
      <c r="J198" s="37"/>
      <c r="K198" s="37"/>
      <c r="L198" s="40"/>
      <c r="M198" s="195"/>
      <c r="N198" s="196"/>
      <c r="O198" s="65"/>
      <c r="P198" s="65"/>
      <c r="Q198" s="65"/>
      <c r="R198" s="65"/>
      <c r="S198" s="65"/>
      <c r="T198" s="66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8" t="s">
        <v>170</v>
      </c>
      <c r="AU198" s="18" t="s">
        <v>85</v>
      </c>
    </row>
    <row r="199" spans="1:65" s="13" customFormat="1">
      <c r="B199" s="199"/>
      <c r="C199" s="200"/>
      <c r="D199" s="197" t="s">
        <v>212</v>
      </c>
      <c r="E199" s="201" t="s">
        <v>19</v>
      </c>
      <c r="F199" s="202" t="s">
        <v>1559</v>
      </c>
      <c r="G199" s="200"/>
      <c r="H199" s="203">
        <v>398.42599999999999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212</v>
      </c>
      <c r="AU199" s="209" t="s">
        <v>85</v>
      </c>
      <c r="AV199" s="13" t="s">
        <v>85</v>
      </c>
      <c r="AW199" s="13" t="s">
        <v>36</v>
      </c>
      <c r="AX199" s="13" t="s">
        <v>83</v>
      </c>
      <c r="AY199" s="209" t="s">
        <v>160</v>
      </c>
    </row>
    <row r="200" spans="1:65" s="2" customFormat="1" ht="24.2" customHeight="1">
      <c r="A200" s="35"/>
      <c r="B200" s="36"/>
      <c r="C200" s="179" t="s">
        <v>437</v>
      </c>
      <c r="D200" s="179" t="s">
        <v>163</v>
      </c>
      <c r="E200" s="180" t="s">
        <v>481</v>
      </c>
      <c r="F200" s="181" t="s">
        <v>482</v>
      </c>
      <c r="G200" s="182" t="s">
        <v>483</v>
      </c>
      <c r="H200" s="183">
        <v>796.85199999999998</v>
      </c>
      <c r="I200" s="184"/>
      <c r="J200" s="185">
        <f>ROUND(I200*H200,2)</f>
        <v>0</v>
      </c>
      <c r="K200" s="181" t="s">
        <v>167</v>
      </c>
      <c r="L200" s="40"/>
      <c r="M200" s="186" t="s">
        <v>19</v>
      </c>
      <c r="N200" s="187" t="s">
        <v>46</v>
      </c>
      <c r="O200" s="65"/>
      <c r="P200" s="188">
        <f>O200*H200</f>
        <v>0</v>
      </c>
      <c r="Q200" s="188">
        <v>0</v>
      </c>
      <c r="R200" s="188">
        <f>Q200*H200</f>
        <v>0</v>
      </c>
      <c r="S200" s="188">
        <v>0</v>
      </c>
      <c r="T200" s="189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190" t="s">
        <v>183</v>
      </c>
      <c r="AT200" s="190" t="s">
        <v>163</v>
      </c>
      <c r="AU200" s="190" t="s">
        <v>85</v>
      </c>
      <c r="AY200" s="18" t="s">
        <v>160</v>
      </c>
      <c r="BE200" s="191">
        <f>IF(N200="základní",J200,0)</f>
        <v>0</v>
      </c>
      <c r="BF200" s="191">
        <f>IF(N200="snížená",J200,0)</f>
        <v>0</v>
      </c>
      <c r="BG200" s="191">
        <f>IF(N200="zákl. přenesená",J200,0)</f>
        <v>0</v>
      </c>
      <c r="BH200" s="191">
        <f>IF(N200="sníž. přenesená",J200,0)</f>
        <v>0</v>
      </c>
      <c r="BI200" s="191">
        <f>IF(N200="nulová",J200,0)</f>
        <v>0</v>
      </c>
      <c r="BJ200" s="18" t="s">
        <v>83</v>
      </c>
      <c r="BK200" s="191">
        <f>ROUND(I200*H200,2)</f>
        <v>0</v>
      </c>
      <c r="BL200" s="18" t="s">
        <v>183</v>
      </c>
      <c r="BM200" s="190" t="s">
        <v>1560</v>
      </c>
    </row>
    <row r="201" spans="1:65" s="2" customFormat="1">
      <c r="A201" s="35"/>
      <c r="B201" s="36"/>
      <c r="C201" s="37"/>
      <c r="D201" s="192" t="s">
        <v>170</v>
      </c>
      <c r="E201" s="37"/>
      <c r="F201" s="193" t="s">
        <v>485</v>
      </c>
      <c r="G201" s="37"/>
      <c r="H201" s="37"/>
      <c r="I201" s="194"/>
      <c r="J201" s="37"/>
      <c r="K201" s="37"/>
      <c r="L201" s="40"/>
      <c r="M201" s="195"/>
      <c r="N201" s="196"/>
      <c r="O201" s="65"/>
      <c r="P201" s="65"/>
      <c r="Q201" s="65"/>
      <c r="R201" s="65"/>
      <c r="S201" s="65"/>
      <c r="T201" s="66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8" t="s">
        <v>170</v>
      </c>
      <c r="AU201" s="18" t="s">
        <v>85</v>
      </c>
    </row>
    <row r="202" spans="1:65" s="13" customFormat="1">
      <c r="B202" s="199"/>
      <c r="C202" s="200"/>
      <c r="D202" s="197" t="s">
        <v>212</v>
      </c>
      <c r="E202" s="200"/>
      <c r="F202" s="202" t="s">
        <v>1561</v>
      </c>
      <c r="G202" s="200"/>
      <c r="H202" s="203">
        <v>796.85199999999998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212</v>
      </c>
      <c r="AU202" s="209" t="s">
        <v>85</v>
      </c>
      <c r="AV202" s="13" t="s">
        <v>85</v>
      </c>
      <c r="AW202" s="13" t="s">
        <v>4</v>
      </c>
      <c r="AX202" s="13" t="s">
        <v>83</v>
      </c>
      <c r="AY202" s="209" t="s">
        <v>160</v>
      </c>
    </row>
    <row r="203" spans="1:65" s="2" customFormat="1" ht="24.2" customHeight="1">
      <c r="A203" s="35"/>
      <c r="B203" s="36"/>
      <c r="C203" s="179" t="s">
        <v>446</v>
      </c>
      <c r="D203" s="179" t="s">
        <v>163</v>
      </c>
      <c r="E203" s="180" t="s">
        <v>488</v>
      </c>
      <c r="F203" s="181" t="s">
        <v>489</v>
      </c>
      <c r="G203" s="182" t="s">
        <v>339</v>
      </c>
      <c r="H203" s="183">
        <v>485.49799999999999</v>
      </c>
      <c r="I203" s="184"/>
      <c r="J203" s="185">
        <f>ROUND(I203*H203,2)</f>
        <v>0</v>
      </c>
      <c r="K203" s="181" t="s">
        <v>167</v>
      </c>
      <c r="L203" s="40"/>
      <c r="M203" s="186" t="s">
        <v>19</v>
      </c>
      <c r="N203" s="187" t="s">
        <v>46</v>
      </c>
      <c r="O203" s="65"/>
      <c r="P203" s="188">
        <f>O203*H203</f>
        <v>0</v>
      </c>
      <c r="Q203" s="188">
        <v>0</v>
      </c>
      <c r="R203" s="188">
        <f>Q203*H203</f>
        <v>0</v>
      </c>
      <c r="S203" s="188">
        <v>0</v>
      </c>
      <c r="T203" s="18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190" t="s">
        <v>183</v>
      </c>
      <c r="AT203" s="190" t="s">
        <v>163</v>
      </c>
      <c r="AU203" s="190" t="s">
        <v>85</v>
      </c>
      <c r="AY203" s="18" t="s">
        <v>160</v>
      </c>
      <c r="BE203" s="191">
        <f>IF(N203="základní",J203,0)</f>
        <v>0</v>
      </c>
      <c r="BF203" s="191">
        <f>IF(N203="snížená",J203,0)</f>
        <v>0</v>
      </c>
      <c r="BG203" s="191">
        <f>IF(N203="zákl. přenesená",J203,0)</f>
        <v>0</v>
      </c>
      <c r="BH203" s="191">
        <f>IF(N203="sníž. přenesená",J203,0)</f>
        <v>0</v>
      </c>
      <c r="BI203" s="191">
        <f>IF(N203="nulová",J203,0)</f>
        <v>0</v>
      </c>
      <c r="BJ203" s="18" t="s">
        <v>83</v>
      </c>
      <c r="BK203" s="191">
        <f>ROUND(I203*H203,2)</f>
        <v>0</v>
      </c>
      <c r="BL203" s="18" t="s">
        <v>183</v>
      </c>
      <c r="BM203" s="190" t="s">
        <v>1562</v>
      </c>
    </row>
    <row r="204" spans="1:65" s="2" customFormat="1">
      <c r="A204" s="35"/>
      <c r="B204" s="36"/>
      <c r="C204" s="37"/>
      <c r="D204" s="192" t="s">
        <v>170</v>
      </c>
      <c r="E204" s="37"/>
      <c r="F204" s="193" t="s">
        <v>491</v>
      </c>
      <c r="G204" s="37"/>
      <c r="H204" s="37"/>
      <c r="I204" s="194"/>
      <c r="J204" s="37"/>
      <c r="K204" s="37"/>
      <c r="L204" s="40"/>
      <c r="M204" s="195"/>
      <c r="N204" s="196"/>
      <c r="O204" s="65"/>
      <c r="P204" s="65"/>
      <c r="Q204" s="65"/>
      <c r="R204" s="65"/>
      <c r="S204" s="65"/>
      <c r="T204" s="66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8" t="s">
        <v>170</v>
      </c>
      <c r="AU204" s="18" t="s">
        <v>85</v>
      </c>
    </row>
    <row r="205" spans="1:65" s="13" customFormat="1">
      <c r="B205" s="199"/>
      <c r="C205" s="200"/>
      <c r="D205" s="197" t="s">
        <v>212</v>
      </c>
      <c r="E205" s="201" t="s">
        <v>19</v>
      </c>
      <c r="F205" s="202" t="s">
        <v>1563</v>
      </c>
      <c r="G205" s="200"/>
      <c r="H205" s="203">
        <v>147.80000000000001</v>
      </c>
      <c r="I205" s="204"/>
      <c r="J205" s="200"/>
      <c r="K205" s="200"/>
      <c r="L205" s="205"/>
      <c r="M205" s="206"/>
      <c r="N205" s="207"/>
      <c r="O205" s="207"/>
      <c r="P205" s="207"/>
      <c r="Q205" s="207"/>
      <c r="R205" s="207"/>
      <c r="S205" s="207"/>
      <c r="T205" s="208"/>
      <c r="AT205" s="209" t="s">
        <v>212</v>
      </c>
      <c r="AU205" s="209" t="s">
        <v>85</v>
      </c>
      <c r="AV205" s="13" t="s">
        <v>85</v>
      </c>
      <c r="AW205" s="13" t="s">
        <v>36</v>
      </c>
      <c r="AX205" s="13" t="s">
        <v>75</v>
      </c>
      <c r="AY205" s="209" t="s">
        <v>160</v>
      </c>
    </row>
    <row r="206" spans="1:65" s="13" customFormat="1">
      <c r="B206" s="199"/>
      <c r="C206" s="200"/>
      <c r="D206" s="197" t="s">
        <v>212</v>
      </c>
      <c r="E206" s="201" t="s">
        <v>19</v>
      </c>
      <c r="F206" s="202" t="s">
        <v>1564</v>
      </c>
      <c r="G206" s="200"/>
      <c r="H206" s="203">
        <v>337.69799999999998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212</v>
      </c>
      <c r="AU206" s="209" t="s">
        <v>85</v>
      </c>
      <c r="AV206" s="13" t="s">
        <v>85</v>
      </c>
      <c r="AW206" s="13" t="s">
        <v>36</v>
      </c>
      <c r="AX206" s="13" t="s">
        <v>75</v>
      </c>
      <c r="AY206" s="209" t="s">
        <v>160</v>
      </c>
    </row>
    <row r="207" spans="1:65" s="14" customFormat="1">
      <c r="B207" s="214"/>
      <c r="C207" s="215"/>
      <c r="D207" s="197" t="s">
        <v>212</v>
      </c>
      <c r="E207" s="216" t="s">
        <v>19</v>
      </c>
      <c r="F207" s="217" t="s">
        <v>282</v>
      </c>
      <c r="G207" s="215"/>
      <c r="H207" s="218">
        <v>485.49799999999999</v>
      </c>
      <c r="I207" s="219"/>
      <c r="J207" s="215"/>
      <c r="K207" s="215"/>
      <c r="L207" s="220"/>
      <c r="M207" s="221"/>
      <c r="N207" s="222"/>
      <c r="O207" s="222"/>
      <c r="P207" s="222"/>
      <c r="Q207" s="222"/>
      <c r="R207" s="222"/>
      <c r="S207" s="222"/>
      <c r="T207" s="223"/>
      <c r="AT207" s="224" t="s">
        <v>212</v>
      </c>
      <c r="AU207" s="224" t="s">
        <v>85</v>
      </c>
      <c r="AV207" s="14" t="s">
        <v>183</v>
      </c>
      <c r="AW207" s="14" t="s">
        <v>36</v>
      </c>
      <c r="AX207" s="14" t="s">
        <v>83</v>
      </c>
      <c r="AY207" s="224" t="s">
        <v>160</v>
      </c>
    </row>
    <row r="208" spans="1:65" s="2" customFormat="1" ht="16.5" customHeight="1">
      <c r="A208" s="35"/>
      <c r="B208" s="36"/>
      <c r="C208" s="225" t="s">
        <v>452</v>
      </c>
      <c r="D208" s="225" t="s">
        <v>495</v>
      </c>
      <c r="E208" s="226" t="s">
        <v>496</v>
      </c>
      <c r="F208" s="227" t="s">
        <v>497</v>
      </c>
      <c r="G208" s="228" t="s">
        <v>483</v>
      </c>
      <c r="H208" s="229">
        <v>295.60000000000002</v>
      </c>
      <c r="I208" s="230"/>
      <c r="J208" s="231">
        <f>ROUND(I208*H208,2)</f>
        <v>0</v>
      </c>
      <c r="K208" s="227" t="s">
        <v>167</v>
      </c>
      <c r="L208" s="232"/>
      <c r="M208" s="233" t="s">
        <v>19</v>
      </c>
      <c r="N208" s="234" t="s">
        <v>46</v>
      </c>
      <c r="O208" s="65"/>
      <c r="P208" s="188">
        <f>O208*H208</f>
        <v>0</v>
      </c>
      <c r="Q208" s="188">
        <v>0</v>
      </c>
      <c r="R208" s="188">
        <f>Q208*H208</f>
        <v>0</v>
      </c>
      <c r="S208" s="188">
        <v>0</v>
      </c>
      <c r="T208" s="189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190" t="s">
        <v>206</v>
      </c>
      <c r="AT208" s="190" t="s">
        <v>495</v>
      </c>
      <c r="AU208" s="190" t="s">
        <v>85</v>
      </c>
      <c r="AY208" s="18" t="s">
        <v>160</v>
      </c>
      <c r="BE208" s="191">
        <f>IF(N208="základní",J208,0)</f>
        <v>0</v>
      </c>
      <c r="BF208" s="191">
        <f>IF(N208="snížená",J208,0)</f>
        <v>0</v>
      </c>
      <c r="BG208" s="191">
        <f>IF(N208="zákl. přenesená",J208,0)</f>
        <v>0</v>
      </c>
      <c r="BH208" s="191">
        <f>IF(N208="sníž. přenesená",J208,0)</f>
        <v>0</v>
      </c>
      <c r="BI208" s="191">
        <f>IF(N208="nulová",J208,0)</f>
        <v>0</v>
      </c>
      <c r="BJ208" s="18" t="s">
        <v>83</v>
      </c>
      <c r="BK208" s="191">
        <f>ROUND(I208*H208,2)</f>
        <v>0</v>
      </c>
      <c r="BL208" s="18" t="s">
        <v>183</v>
      </c>
      <c r="BM208" s="190" t="s">
        <v>1565</v>
      </c>
    </row>
    <row r="209" spans="1:65" s="2" customFormat="1" ht="39">
      <c r="A209" s="35"/>
      <c r="B209" s="36"/>
      <c r="C209" s="37"/>
      <c r="D209" s="197" t="s">
        <v>172</v>
      </c>
      <c r="E209" s="37"/>
      <c r="F209" s="198" t="s">
        <v>499</v>
      </c>
      <c r="G209" s="37"/>
      <c r="H209" s="37"/>
      <c r="I209" s="194"/>
      <c r="J209" s="37"/>
      <c r="K209" s="37"/>
      <c r="L209" s="40"/>
      <c r="M209" s="195"/>
      <c r="N209" s="196"/>
      <c r="O209" s="65"/>
      <c r="P209" s="65"/>
      <c r="Q209" s="65"/>
      <c r="R209" s="65"/>
      <c r="S209" s="65"/>
      <c r="T209" s="66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8" t="s">
        <v>172</v>
      </c>
      <c r="AU209" s="18" t="s">
        <v>85</v>
      </c>
    </row>
    <row r="210" spans="1:65" s="13" customFormat="1">
      <c r="B210" s="199"/>
      <c r="C210" s="200"/>
      <c r="D210" s="197" t="s">
        <v>212</v>
      </c>
      <c r="E210" s="201" t="s">
        <v>19</v>
      </c>
      <c r="F210" s="202" t="s">
        <v>1566</v>
      </c>
      <c r="G210" s="200"/>
      <c r="H210" s="203">
        <v>147.80000000000001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212</v>
      </c>
      <c r="AU210" s="209" t="s">
        <v>85</v>
      </c>
      <c r="AV210" s="13" t="s">
        <v>85</v>
      </c>
      <c r="AW210" s="13" t="s">
        <v>36</v>
      </c>
      <c r="AX210" s="13" t="s">
        <v>83</v>
      </c>
      <c r="AY210" s="209" t="s">
        <v>160</v>
      </c>
    </row>
    <row r="211" spans="1:65" s="13" customFormat="1">
      <c r="B211" s="199"/>
      <c r="C211" s="200"/>
      <c r="D211" s="197" t="s">
        <v>212</v>
      </c>
      <c r="E211" s="200"/>
      <c r="F211" s="202" t="s">
        <v>1567</v>
      </c>
      <c r="G211" s="200"/>
      <c r="H211" s="203">
        <v>295.60000000000002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212</v>
      </c>
      <c r="AU211" s="209" t="s">
        <v>85</v>
      </c>
      <c r="AV211" s="13" t="s">
        <v>85</v>
      </c>
      <c r="AW211" s="13" t="s">
        <v>4</v>
      </c>
      <c r="AX211" s="13" t="s">
        <v>83</v>
      </c>
      <c r="AY211" s="209" t="s">
        <v>160</v>
      </c>
    </row>
    <row r="212" spans="1:65" s="2" customFormat="1" ht="37.9" customHeight="1">
      <c r="A212" s="35"/>
      <c r="B212" s="36"/>
      <c r="C212" s="179" t="s">
        <v>458</v>
      </c>
      <c r="D212" s="179" t="s">
        <v>163</v>
      </c>
      <c r="E212" s="180" t="s">
        <v>503</v>
      </c>
      <c r="F212" s="181" t="s">
        <v>504</v>
      </c>
      <c r="G212" s="182" t="s">
        <v>339</v>
      </c>
      <c r="H212" s="183">
        <v>170.47</v>
      </c>
      <c r="I212" s="184"/>
      <c r="J212" s="185">
        <f>ROUND(I212*H212,2)</f>
        <v>0</v>
      </c>
      <c r="K212" s="181" t="s">
        <v>167</v>
      </c>
      <c r="L212" s="40"/>
      <c r="M212" s="186" t="s">
        <v>19</v>
      </c>
      <c r="N212" s="187" t="s">
        <v>46</v>
      </c>
      <c r="O212" s="65"/>
      <c r="P212" s="188">
        <f>O212*H212</f>
        <v>0</v>
      </c>
      <c r="Q212" s="188">
        <v>0</v>
      </c>
      <c r="R212" s="188">
        <f>Q212*H212</f>
        <v>0</v>
      </c>
      <c r="S212" s="188">
        <v>0</v>
      </c>
      <c r="T212" s="189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190" t="s">
        <v>183</v>
      </c>
      <c r="AT212" s="190" t="s">
        <v>163</v>
      </c>
      <c r="AU212" s="190" t="s">
        <v>85</v>
      </c>
      <c r="AY212" s="18" t="s">
        <v>160</v>
      </c>
      <c r="BE212" s="191">
        <f>IF(N212="základní",J212,0)</f>
        <v>0</v>
      </c>
      <c r="BF212" s="191">
        <f>IF(N212="snížená",J212,0)</f>
        <v>0</v>
      </c>
      <c r="BG212" s="191">
        <f>IF(N212="zákl. přenesená",J212,0)</f>
        <v>0</v>
      </c>
      <c r="BH212" s="191">
        <f>IF(N212="sníž. přenesená",J212,0)</f>
        <v>0</v>
      </c>
      <c r="BI212" s="191">
        <f>IF(N212="nulová",J212,0)</f>
        <v>0</v>
      </c>
      <c r="BJ212" s="18" t="s">
        <v>83</v>
      </c>
      <c r="BK212" s="191">
        <f>ROUND(I212*H212,2)</f>
        <v>0</v>
      </c>
      <c r="BL212" s="18" t="s">
        <v>183</v>
      </c>
      <c r="BM212" s="190" t="s">
        <v>1568</v>
      </c>
    </row>
    <row r="213" spans="1:65" s="2" customFormat="1">
      <c r="A213" s="35"/>
      <c r="B213" s="36"/>
      <c r="C213" s="37"/>
      <c r="D213" s="192" t="s">
        <v>170</v>
      </c>
      <c r="E213" s="37"/>
      <c r="F213" s="193" t="s">
        <v>506</v>
      </c>
      <c r="G213" s="37"/>
      <c r="H213" s="37"/>
      <c r="I213" s="194"/>
      <c r="J213" s="37"/>
      <c r="K213" s="37"/>
      <c r="L213" s="40"/>
      <c r="M213" s="195"/>
      <c r="N213" s="196"/>
      <c r="O213" s="65"/>
      <c r="P213" s="65"/>
      <c r="Q213" s="65"/>
      <c r="R213" s="65"/>
      <c r="S213" s="65"/>
      <c r="T213" s="66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8" t="s">
        <v>170</v>
      </c>
      <c r="AU213" s="18" t="s">
        <v>85</v>
      </c>
    </row>
    <row r="214" spans="1:65" s="13" customFormat="1">
      <c r="B214" s="199"/>
      <c r="C214" s="200"/>
      <c r="D214" s="197" t="s">
        <v>212</v>
      </c>
      <c r="E214" s="201" t="s">
        <v>19</v>
      </c>
      <c r="F214" s="202" t="s">
        <v>1569</v>
      </c>
      <c r="G214" s="200"/>
      <c r="H214" s="203">
        <v>170.47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212</v>
      </c>
      <c r="AU214" s="209" t="s">
        <v>85</v>
      </c>
      <c r="AV214" s="13" t="s">
        <v>85</v>
      </c>
      <c r="AW214" s="13" t="s">
        <v>36</v>
      </c>
      <c r="AX214" s="13" t="s">
        <v>83</v>
      </c>
      <c r="AY214" s="209" t="s">
        <v>160</v>
      </c>
    </row>
    <row r="215" spans="1:65" s="2" customFormat="1" ht="16.5" customHeight="1">
      <c r="A215" s="35"/>
      <c r="B215" s="36"/>
      <c r="C215" s="225" t="s">
        <v>464</v>
      </c>
      <c r="D215" s="225" t="s">
        <v>495</v>
      </c>
      <c r="E215" s="226" t="s">
        <v>510</v>
      </c>
      <c r="F215" s="227" t="s">
        <v>511</v>
      </c>
      <c r="G215" s="228" t="s">
        <v>483</v>
      </c>
      <c r="H215" s="229">
        <v>340.94</v>
      </c>
      <c r="I215" s="230"/>
      <c r="J215" s="231">
        <f>ROUND(I215*H215,2)</f>
        <v>0</v>
      </c>
      <c r="K215" s="227" t="s">
        <v>167</v>
      </c>
      <c r="L215" s="232"/>
      <c r="M215" s="233" t="s">
        <v>19</v>
      </c>
      <c r="N215" s="234" t="s">
        <v>46</v>
      </c>
      <c r="O215" s="65"/>
      <c r="P215" s="188">
        <f>O215*H215</f>
        <v>0</v>
      </c>
      <c r="Q215" s="188">
        <v>1</v>
      </c>
      <c r="R215" s="188">
        <f>Q215*H215</f>
        <v>340.94</v>
      </c>
      <c r="S215" s="188">
        <v>0</v>
      </c>
      <c r="T215" s="18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190" t="s">
        <v>206</v>
      </c>
      <c r="AT215" s="190" t="s">
        <v>495</v>
      </c>
      <c r="AU215" s="190" t="s">
        <v>85</v>
      </c>
      <c r="AY215" s="18" t="s">
        <v>160</v>
      </c>
      <c r="BE215" s="191">
        <f>IF(N215="základní",J215,0)</f>
        <v>0</v>
      </c>
      <c r="BF215" s="191">
        <f>IF(N215="snížená",J215,0)</f>
        <v>0</v>
      </c>
      <c r="BG215" s="191">
        <f>IF(N215="zákl. přenesená",J215,0)</f>
        <v>0</v>
      </c>
      <c r="BH215" s="191">
        <f>IF(N215="sníž. přenesená",J215,0)</f>
        <v>0</v>
      </c>
      <c r="BI215" s="191">
        <f>IF(N215="nulová",J215,0)</f>
        <v>0</v>
      </c>
      <c r="BJ215" s="18" t="s">
        <v>83</v>
      </c>
      <c r="BK215" s="191">
        <f>ROUND(I215*H215,2)</f>
        <v>0</v>
      </c>
      <c r="BL215" s="18" t="s">
        <v>183</v>
      </c>
      <c r="BM215" s="190" t="s">
        <v>1570</v>
      </c>
    </row>
    <row r="216" spans="1:65" s="13" customFormat="1">
      <c r="B216" s="199"/>
      <c r="C216" s="200"/>
      <c r="D216" s="197" t="s">
        <v>212</v>
      </c>
      <c r="E216" s="200"/>
      <c r="F216" s="202" t="s">
        <v>1571</v>
      </c>
      <c r="G216" s="200"/>
      <c r="H216" s="203">
        <v>340.94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212</v>
      </c>
      <c r="AU216" s="209" t="s">
        <v>85</v>
      </c>
      <c r="AV216" s="13" t="s">
        <v>85</v>
      </c>
      <c r="AW216" s="13" t="s">
        <v>4</v>
      </c>
      <c r="AX216" s="13" t="s">
        <v>83</v>
      </c>
      <c r="AY216" s="209" t="s">
        <v>160</v>
      </c>
    </row>
    <row r="217" spans="1:65" s="12" customFormat="1" ht="22.9" customHeight="1">
      <c r="B217" s="163"/>
      <c r="C217" s="164"/>
      <c r="D217" s="165" t="s">
        <v>74</v>
      </c>
      <c r="E217" s="177" t="s">
        <v>85</v>
      </c>
      <c r="F217" s="177" t="s">
        <v>540</v>
      </c>
      <c r="G217" s="164"/>
      <c r="H217" s="164"/>
      <c r="I217" s="167"/>
      <c r="J217" s="178">
        <f>BK217</f>
        <v>0</v>
      </c>
      <c r="K217" s="164"/>
      <c r="L217" s="169"/>
      <c r="M217" s="170"/>
      <c r="N217" s="171"/>
      <c r="O217" s="171"/>
      <c r="P217" s="172">
        <f>SUM(P218:P221)</f>
        <v>0</v>
      </c>
      <c r="Q217" s="171"/>
      <c r="R217" s="172">
        <f>SUM(R218:R221)</f>
        <v>19.5581295</v>
      </c>
      <c r="S217" s="171"/>
      <c r="T217" s="173">
        <f>SUM(T218:T221)</f>
        <v>0</v>
      </c>
      <c r="AR217" s="174" t="s">
        <v>83</v>
      </c>
      <c r="AT217" s="175" t="s">
        <v>74</v>
      </c>
      <c r="AU217" s="175" t="s">
        <v>83</v>
      </c>
      <c r="AY217" s="174" t="s">
        <v>160</v>
      </c>
      <c r="BK217" s="176">
        <f>SUM(BK218:BK221)</f>
        <v>0</v>
      </c>
    </row>
    <row r="218" spans="1:65" s="2" customFormat="1" ht="33" customHeight="1">
      <c r="A218" s="35"/>
      <c r="B218" s="36"/>
      <c r="C218" s="179" t="s">
        <v>469</v>
      </c>
      <c r="D218" s="179" t="s">
        <v>163</v>
      </c>
      <c r="E218" s="180" t="s">
        <v>542</v>
      </c>
      <c r="F218" s="181" t="s">
        <v>543</v>
      </c>
      <c r="G218" s="182" t="s">
        <v>289</v>
      </c>
      <c r="H218" s="183">
        <v>95.55</v>
      </c>
      <c r="I218" s="184"/>
      <c r="J218" s="185">
        <f>ROUND(I218*H218,2)</f>
        <v>0</v>
      </c>
      <c r="K218" s="181" t="s">
        <v>167</v>
      </c>
      <c r="L218" s="40"/>
      <c r="M218" s="186" t="s">
        <v>19</v>
      </c>
      <c r="N218" s="187" t="s">
        <v>46</v>
      </c>
      <c r="O218" s="65"/>
      <c r="P218" s="188">
        <f>O218*H218</f>
        <v>0</v>
      </c>
      <c r="Q218" s="188">
        <v>0.20469000000000001</v>
      </c>
      <c r="R218" s="188">
        <f>Q218*H218</f>
        <v>19.5581295</v>
      </c>
      <c r="S218" s="188">
        <v>0</v>
      </c>
      <c r="T218" s="189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190" t="s">
        <v>183</v>
      </c>
      <c r="AT218" s="190" t="s">
        <v>163</v>
      </c>
      <c r="AU218" s="190" t="s">
        <v>85</v>
      </c>
      <c r="AY218" s="18" t="s">
        <v>160</v>
      </c>
      <c r="BE218" s="191">
        <f>IF(N218="základní",J218,0)</f>
        <v>0</v>
      </c>
      <c r="BF218" s="191">
        <f>IF(N218="snížená",J218,0)</f>
        <v>0</v>
      </c>
      <c r="BG218" s="191">
        <f>IF(N218="zákl. přenesená",J218,0)</f>
        <v>0</v>
      </c>
      <c r="BH218" s="191">
        <f>IF(N218="sníž. přenesená",J218,0)</f>
        <v>0</v>
      </c>
      <c r="BI218" s="191">
        <f>IF(N218="nulová",J218,0)</f>
        <v>0</v>
      </c>
      <c r="BJ218" s="18" t="s">
        <v>83</v>
      </c>
      <c r="BK218" s="191">
        <f>ROUND(I218*H218,2)</f>
        <v>0</v>
      </c>
      <c r="BL218" s="18" t="s">
        <v>183</v>
      </c>
      <c r="BM218" s="190" t="s">
        <v>1572</v>
      </c>
    </row>
    <row r="219" spans="1:65" s="2" customFormat="1">
      <c r="A219" s="35"/>
      <c r="B219" s="36"/>
      <c r="C219" s="37"/>
      <c r="D219" s="192" t="s">
        <v>170</v>
      </c>
      <c r="E219" s="37"/>
      <c r="F219" s="193" t="s">
        <v>545</v>
      </c>
      <c r="G219" s="37"/>
      <c r="H219" s="37"/>
      <c r="I219" s="194"/>
      <c r="J219" s="37"/>
      <c r="K219" s="37"/>
      <c r="L219" s="40"/>
      <c r="M219" s="195"/>
      <c r="N219" s="196"/>
      <c r="O219" s="65"/>
      <c r="P219" s="65"/>
      <c r="Q219" s="65"/>
      <c r="R219" s="65"/>
      <c r="S219" s="65"/>
      <c r="T219" s="66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8" t="s">
        <v>170</v>
      </c>
      <c r="AU219" s="18" t="s">
        <v>85</v>
      </c>
    </row>
    <row r="220" spans="1:65" s="2" customFormat="1" ht="19.5">
      <c r="A220" s="35"/>
      <c r="B220" s="36"/>
      <c r="C220" s="37"/>
      <c r="D220" s="197" t="s">
        <v>172</v>
      </c>
      <c r="E220" s="37"/>
      <c r="F220" s="198" t="s">
        <v>546</v>
      </c>
      <c r="G220" s="37"/>
      <c r="H220" s="37"/>
      <c r="I220" s="194"/>
      <c r="J220" s="37"/>
      <c r="K220" s="37"/>
      <c r="L220" s="40"/>
      <c r="M220" s="195"/>
      <c r="N220" s="196"/>
      <c r="O220" s="65"/>
      <c r="P220" s="65"/>
      <c r="Q220" s="65"/>
      <c r="R220" s="65"/>
      <c r="S220" s="65"/>
      <c r="T220" s="66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8" t="s">
        <v>172</v>
      </c>
      <c r="AU220" s="18" t="s">
        <v>85</v>
      </c>
    </row>
    <row r="221" spans="1:65" s="13" customFormat="1">
      <c r="B221" s="199"/>
      <c r="C221" s="200"/>
      <c r="D221" s="197" t="s">
        <v>212</v>
      </c>
      <c r="E221" s="201" t="s">
        <v>19</v>
      </c>
      <c r="F221" s="202" t="s">
        <v>1573</v>
      </c>
      <c r="G221" s="200"/>
      <c r="H221" s="203">
        <v>95.55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212</v>
      </c>
      <c r="AU221" s="209" t="s">
        <v>85</v>
      </c>
      <c r="AV221" s="13" t="s">
        <v>85</v>
      </c>
      <c r="AW221" s="13" t="s">
        <v>36</v>
      </c>
      <c r="AX221" s="13" t="s">
        <v>83</v>
      </c>
      <c r="AY221" s="209" t="s">
        <v>160</v>
      </c>
    </row>
    <row r="222" spans="1:65" s="12" customFormat="1" ht="22.9" customHeight="1">
      <c r="B222" s="163"/>
      <c r="C222" s="164"/>
      <c r="D222" s="165" t="s">
        <v>74</v>
      </c>
      <c r="E222" s="177" t="s">
        <v>95</v>
      </c>
      <c r="F222" s="177" t="s">
        <v>548</v>
      </c>
      <c r="G222" s="164"/>
      <c r="H222" s="164"/>
      <c r="I222" s="167"/>
      <c r="J222" s="178">
        <f>BK222</f>
        <v>0</v>
      </c>
      <c r="K222" s="164"/>
      <c r="L222" s="169"/>
      <c r="M222" s="170"/>
      <c r="N222" s="171"/>
      <c r="O222" s="171"/>
      <c r="P222" s="172">
        <f>SUM(P223:P234)</f>
        <v>0</v>
      </c>
      <c r="Q222" s="171"/>
      <c r="R222" s="172">
        <f>SUM(R223:R234)</f>
        <v>0</v>
      </c>
      <c r="S222" s="171"/>
      <c r="T222" s="173">
        <f>SUM(T223:T234)</f>
        <v>30.72</v>
      </c>
      <c r="AR222" s="174" t="s">
        <v>83</v>
      </c>
      <c r="AT222" s="175" t="s">
        <v>74</v>
      </c>
      <c r="AU222" s="175" t="s">
        <v>83</v>
      </c>
      <c r="AY222" s="174" t="s">
        <v>160</v>
      </c>
      <c r="BK222" s="176">
        <f>SUM(BK223:BK234)</f>
        <v>0</v>
      </c>
    </row>
    <row r="223" spans="1:65" s="2" customFormat="1" ht="21.75" customHeight="1">
      <c r="A223" s="35"/>
      <c r="B223" s="36"/>
      <c r="C223" s="179" t="s">
        <v>474</v>
      </c>
      <c r="D223" s="179" t="s">
        <v>163</v>
      </c>
      <c r="E223" s="180" t="s">
        <v>550</v>
      </c>
      <c r="F223" s="181" t="s">
        <v>551</v>
      </c>
      <c r="G223" s="182" t="s">
        <v>339</v>
      </c>
      <c r="H223" s="183">
        <v>4.8</v>
      </c>
      <c r="I223" s="184"/>
      <c r="J223" s="185">
        <f>ROUND(I223*H223,2)</f>
        <v>0</v>
      </c>
      <c r="K223" s="181" t="s">
        <v>167</v>
      </c>
      <c r="L223" s="40"/>
      <c r="M223" s="186" t="s">
        <v>19</v>
      </c>
      <c r="N223" s="187" t="s">
        <v>46</v>
      </c>
      <c r="O223" s="65"/>
      <c r="P223" s="188">
        <f>O223*H223</f>
        <v>0</v>
      </c>
      <c r="Q223" s="188">
        <v>0</v>
      </c>
      <c r="R223" s="188">
        <f>Q223*H223</f>
        <v>0</v>
      </c>
      <c r="S223" s="188">
        <v>2.2000000000000002</v>
      </c>
      <c r="T223" s="189">
        <f>S223*H223</f>
        <v>10.56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190" t="s">
        <v>183</v>
      </c>
      <c r="AT223" s="190" t="s">
        <v>163</v>
      </c>
      <c r="AU223" s="190" t="s">
        <v>85</v>
      </c>
      <c r="AY223" s="18" t="s">
        <v>160</v>
      </c>
      <c r="BE223" s="191">
        <f>IF(N223="základní",J223,0)</f>
        <v>0</v>
      </c>
      <c r="BF223" s="191">
        <f>IF(N223="snížená",J223,0)</f>
        <v>0</v>
      </c>
      <c r="BG223" s="191">
        <f>IF(N223="zákl. přenesená",J223,0)</f>
        <v>0</v>
      </c>
      <c r="BH223" s="191">
        <f>IF(N223="sníž. přenesená",J223,0)</f>
        <v>0</v>
      </c>
      <c r="BI223" s="191">
        <f>IF(N223="nulová",J223,0)</f>
        <v>0</v>
      </c>
      <c r="BJ223" s="18" t="s">
        <v>83</v>
      </c>
      <c r="BK223" s="191">
        <f>ROUND(I223*H223,2)</f>
        <v>0</v>
      </c>
      <c r="BL223" s="18" t="s">
        <v>183</v>
      </c>
      <c r="BM223" s="190" t="s">
        <v>1574</v>
      </c>
    </row>
    <row r="224" spans="1:65" s="2" customFormat="1">
      <c r="A224" s="35"/>
      <c r="B224" s="36"/>
      <c r="C224" s="37"/>
      <c r="D224" s="192" t="s">
        <v>170</v>
      </c>
      <c r="E224" s="37"/>
      <c r="F224" s="193" t="s">
        <v>553</v>
      </c>
      <c r="G224" s="37"/>
      <c r="H224" s="37"/>
      <c r="I224" s="194"/>
      <c r="J224" s="37"/>
      <c r="K224" s="37"/>
      <c r="L224" s="40"/>
      <c r="M224" s="195"/>
      <c r="N224" s="196"/>
      <c r="O224" s="65"/>
      <c r="P224" s="65"/>
      <c r="Q224" s="65"/>
      <c r="R224" s="65"/>
      <c r="S224" s="65"/>
      <c r="T224" s="66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T224" s="18" t="s">
        <v>170</v>
      </c>
      <c r="AU224" s="18" t="s">
        <v>85</v>
      </c>
    </row>
    <row r="225" spans="1:65" s="13" customFormat="1">
      <c r="B225" s="199"/>
      <c r="C225" s="200"/>
      <c r="D225" s="197" t="s">
        <v>212</v>
      </c>
      <c r="E225" s="201" t="s">
        <v>19</v>
      </c>
      <c r="F225" s="202" t="s">
        <v>1575</v>
      </c>
      <c r="G225" s="200"/>
      <c r="H225" s="203">
        <v>4.8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212</v>
      </c>
      <c r="AU225" s="209" t="s">
        <v>85</v>
      </c>
      <c r="AV225" s="13" t="s">
        <v>85</v>
      </c>
      <c r="AW225" s="13" t="s">
        <v>36</v>
      </c>
      <c r="AX225" s="13" t="s">
        <v>83</v>
      </c>
      <c r="AY225" s="209" t="s">
        <v>160</v>
      </c>
    </row>
    <row r="226" spans="1:65" s="2" customFormat="1" ht="21.75" customHeight="1">
      <c r="A226" s="35"/>
      <c r="B226" s="36"/>
      <c r="C226" s="179" t="s">
        <v>480</v>
      </c>
      <c r="D226" s="179" t="s">
        <v>163</v>
      </c>
      <c r="E226" s="180" t="s">
        <v>556</v>
      </c>
      <c r="F226" s="181" t="s">
        <v>557</v>
      </c>
      <c r="G226" s="182" t="s">
        <v>339</v>
      </c>
      <c r="H226" s="183">
        <v>8.4</v>
      </c>
      <c r="I226" s="184"/>
      <c r="J226" s="185">
        <f>ROUND(I226*H226,2)</f>
        <v>0</v>
      </c>
      <c r="K226" s="181" t="s">
        <v>167</v>
      </c>
      <c r="L226" s="40"/>
      <c r="M226" s="186" t="s">
        <v>19</v>
      </c>
      <c r="N226" s="187" t="s">
        <v>46</v>
      </c>
      <c r="O226" s="65"/>
      <c r="P226" s="188">
        <f>O226*H226</f>
        <v>0</v>
      </c>
      <c r="Q226" s="188">
        <v>0</v>
      </c>
      <c r="R226" s="188">
        <f>Q226*H226</f>
        <v>0</v>
      </c>
      <c r="S226" s="188">
        <v>2.4</v>
      </c>
      <c r="T226" s="189">
        <f>S226*H226</f>
        <v>20.16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190" t="s">
        <v>183</v>
      </c>
      <c r="AT226" s="190" t="s">
        <v>163</v>
      </c>
      <c r="AU226" s="190" t="s">
        <v>85</v>
      </c>
      <c r="AY226" s="18" t="s">
        <v>160</v>
      </c>
      <c r="BE226" s="191">
        <f>IF(N226="základní",J226,0)</f>
        <v>0</v>
      </c>
      <c r="BF226" s="191">
        <f>IF(N226="snížená",J226,0)</f>
        <v>0</v>
      </c>
      <c r="BG226" s="191">
        <f>IF(N226="zákl. přenesená",J226,0)</f>
        <v>0</v>
      </c>
      <c r="BH226" s="191">
        <f>IF(N226="sníž. přenesená",J226,0)</f>
        <v>0</v>
      </c>
      <c r="BI226" s="191">
        <f>IF(N226="nulová",J226,0)</f>
        <v>0</v>
      </c>
      <c r="BJ226" s="18" t="s">
        <v>83</v>
      </c>
      <c r="BK226" s="191">
        <f>ROUND(I226*H226,2)</f>
        <v>0</v>
      </c>
      <c r="BL226" s="18" t="s">
        <v>183</v>
      </c>
      <c r="BM226" s="190" t="s">
        <v>1576</v>
      </c>
    </row>
    <row r="227" spans="1:65" s="2" customFormat="1">
      <c r="A227" s="35"/>
      <c r="B227" s="36"/>
      <c r="C227" s="37"/>
      <c r="D227" s="192" t="s">
        <v>170</v>
      </c>
      <c r="E227" s="37"/>
      <c r="F227" s="193" t="s">
        <v>559</v>
      </c>
      <c r="G227" s="37"/>
      <c r="H227" s="37"/>
      <c r="I227" s="194"/>
      <c r="J227" s="37"/>
      <c r="K227" s="37"/>
      <c r="L227" s="40"/>
      <c r="M227" s="195"/>
      <c r="N227" s="196"/>
      <c r="O227" s="65"/>
      <c r="P227" s="65"/>
      <c r="Q227" s="65"/>
      <c r="R227" s="65"/>
      <c r="S227" s="65"/>
      <c r="T227" s="66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8" t="s">
        <v>170</v>
      </c>
      <c r="AU227" s="18" t="s">
        <v>85</v>
      </c>
    </row>
    <row r="228" spans="1:65" s="13" customFormat="1">
      <c r="B228" s="199"/>
      <c r="C228" s="200"/>
      <c r="D228" s="197" t="s">
        <v>212</v>
      </c>
      <c r="E228" s="201" t="s">
        <v>19</v>
      </c>
      <c r="F228" s="202" t="s">
        <v>560</v>
      </c>
      <c r="G228" s="200"/>
      <c r="H228" s="203">
        <v>8.4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212</v>
      </c>
      <c r="AU228" s="209" t="s">
        <v>85</v>
      </c>
      <c r="AV228" s="13" t="s">
        <v>85</v>
      </c>
      <c r="AW228" s="13" t="s">
        <v>36</v>
      </c>
      <c r="AX228" s="13" t="s">
        <v>83</v>
      </c>
      <c r="AY228" s="209" t="s">
        <v>160</v>
      </c>
    </row>
    <row r="229" spans="1:65" s="2" customFormat="1" ht="16.5" customHeight="1">
      <c r="A229" s="35"/>
      <c r="B229" s="36"/>
      <c r="C229" s="179" t="s">
        <v>487</v>
      </c>
      <c r="D229" s="179" t="s">
        <v>163</v>
      </c>
      <c r="E229" s="180" t="s">
        <v>562</v>
      </c>
      <c r="F229" s="181" t="s">
        <v>563</v>
      </c>
      <c r="G229" s="182" t="s">
        <v>289</v>
      </c>
      <c r="H229" s="183">
        <v>307.10000000000002</v>
      </c>
      <c r="I229" s="184"/>
      <c r="J229" s="185">
        <f>ROUND(I229*H229,2)</f>
        <v>0</v>
      </c>
      <c r="K229" s="181" t="s">
        <v>167</v>
      </c>
      <c r="L229" s="40"/>
      <c r="M229" s="186" t="s">
        <v>19</v>
      </c>
      <c r="N229" s="187" t="s">
        <v>46</v>
      </c>
      <c r="O229" s="65"/>
      <c r="P229" s="188">
        <f>O229*H229</f>
        <v>0</v>
      </c>
      <c r="Q229" s="188">
        <v>0</v>
      </c>
      <c r="R229" s="188">
        <f>Q229*H229</f>
        <v>0</v>
      </c>
      <c r="S229" s="188">
        <v>0</v>
      </c>
      <c r="T229" s="189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190" t="s">
        <v>183</v>
      </c>
      <c r="AT229" s="190" t="s">
        <v>163</v>
      </c>
      <c r="AU229" s="190" t="s">
        <v>85</v>
      </c>
      <c r="AY229" s="18" t="s">
        <v>160</v>
      </c>
      <c r="BE229" s="191">
        <f>IF(N229="základní",J229,0)</f>
        <v>0</v>
      </c>
      <c r="BF229" s="191">
        <f>IF(N229="snížená",J229,0)</f>
        <v>0</v>
      </c>
      <c r="BG229" s="191">
        <f>IF(N229="zákl. přenesená",J229,0)</f>
        <v>0</v>
      </c>
      <c r="BH229" s="191">
        <f>IF(N229="sníž. přenesená",J229,0)</f>
        <v>0</v>
      </c>
      <c r="BI229" s="191">
        <f>IF(N229="nulová",J229,0)</f>
        <v>0</v>
      </c>
      <c r="BJ229" s="18" t="s">
        <v>83</v>
      </c>
      <c r="BK229" s="191">
        <f>ROUND(I229*H229,2)</f>
        <v>0</v>
      </c>
      <c r="BL229" s="18" t="s">
        <v>183</v>
      </c>
      <c r="BM229" s="190" t="s">
        <v>1577</v>
      </c>
    </row>
    <row r="230" spans="1:65" s="2" customFormat="1">
      <c r="A230" s="35"/>
      <c r="B230" s="36"/>
      <c r="C230" s="37"/>
      <c r="D230" s="192" t="s">
        <v>170</v>
      </c>
      <c r="E230" s="37"/>
      <c r="F230" s="193" t="s">
        <v>565</v>
      </c>
      <c r="G230" s="37"/>
      <c r="H230" s="37"/>
      <c r="I230" s="194"/>
      <c r="J230" s="37"/>
      <c r="K230" s="37"/>
      <c r="L230" s="40"/>
      <c r="M230" s="195"/>
      <c r="N230" s="196"/>
      <c r="O230" s="65"/>
      <c r="P230" s="65"/>
      <c r="Q230" s="65"/>
      <c r="R230" s="65"/>
      <c r="S230" s="65"/>
      <c r="T230" s="66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8" t="s">
        <v>170</v>
      </c>
      <c r="AU230" s="18" t="s">
        <v>85</v>
      </c>
    </row>
    <row r="231" spans="1:65" s="13" customFormat="1">
      <c r="B231" s="199"/>
      <c r="C231" s="200"/>
      <c r="D231" s="197" t="s">
        <v>212</v>
      </c>
      <c r="E231" s="201" t="s">
        <v>19</v>
      </c>
      <c r="F231" s="202" t="s">
        <v>1578</v>
      </c>
      <c r="G231" s="200"/>
      <c r="H231" s="203">
        <v>307.10000000000002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212</v>
      </c>
      <c r="AU231" s="209" t="s">
        <v>85</v>
      </c>
      <c r="AV231" s="13" t="s">
        <v>85</v>
      </c>
      <c r="AW231" s="13" t="s">
        <v>36</v>
      </c>
      <c r="AX231" s="13" t="s">
        <v>83</v>
      </c>
      <c r="AY231" s="209" t="s">
        <v>160</v>
      </c>
    </row>
    <row r="232" spans="1:65" s="2" customFormat="1" ht="16.5" customHeight="1">
      <c r="A232" s="35"/>
      <c r="B232" s="36"/>
      <c r="C232" s="179" t="s">
        <v>494</v>
      </c>
      <c r="D232" s="179" t="s">
        <v>163</v>
      </c>
      <c r="E232" s="180" t="s">
        <v>569</v>
      </c>
      <c r="F232" s="181" t="s">
        <v>570</v>
      </c>
      <c r="G232" s="182" t="s">
        <v>289</v>
      </c>
      <c r="H232" s="183">
        <v>307.10000000000002</v>
      </c>
      <c r="I232" s="184"/>
      <c r="J232" s="185">
        <f>ROUND(I232*H232,2)</f>
        <v>0</v>
      </c>
      <c r="K232" s="181" t="s">
        <v>167</v>
      </c>
      <c r="L232" s="40"/>
      <c r="M232" s="186" t="s">
        <v>19</v>
      </c>
      <c r="N232" s="187" t="s">
        <v>46</v>
      </c>
      <c r="O232" s="65"/>
      <c r="P232" s="188">
        <f>O232*H232</f>
        <v>0</v>
      </c>
      <c r="Q232" s="188">
        <v>0</v>
      </c>
      <c r="R232" s="188">
        <f>Q232*H232</f>
        <v>0</v>
      </c>
      <c r="S232" s="188">
        <v>0</v>
      </c>
      <c r="T232" s="189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190" t="s">
        <v>183</v>
      </c>
      <c r="AT232" s="190" t="s">
        <v>163</v>
      </c>
      <c r="AU232" s="190" t="s">
        <v>85</v>
      </c>
      <c r="AY232" s="18" t="s">
        <v>160</v>
      </c>
      <c r="BE232" s="191">
        <f>IF(N232="základní",J232,0)</f>
        <v>0</v>
      </c>
      <c r="BF232" s="191">
        <f>IF(N232="snížená",J232,0)</f>
        <v>0</v>
      </c>
      <c r="BG232" s="191">
        <f>IF(N232="zákl. přenesená",J232,0)</f>
        <v>0</v>
      </c>
      <c r="BH232" s="191">
        <f>IF(N232="sníž. přenesená",J232,0)</f>
        <v>0</v>
      </c>
      <c r="BI232" s="191">
        <f>IF(N232="nulová",J232,0)</f>
        <v>0</v>
      </c>
      <c r="BJ232" s="18" t="s">
        <v>83</v>
      </c>
      <c r="BK232" s="191">
        <f>ROUND(I232*H232,2)</f>
        <v>0</v>
      </c>
      <c r="BL232" s="18" t="s">
        <v>183</v>
      </c>
      <c r="BM232" s="190" t="s">
        <v>1579</v>
      </c>
    </row>
    <row r="233" spans="1:65" s="2" customFormat="1">
      <c r="A233" s="35"/>
      <c r="B233" s="36"/>
      <c r="C233" s="37"/>
      <c r="D233" s="192" t="s">
        <v>170</v>
      </c>
      <c r="E233" s="37"/>
      <c r="F233" s="193" t="s">
        <v>572</v>
      </c>
      <c r="G233" s="37"/>
      <c r="H233" s="37"/>
      <c r="I233" s="194"/>
      <c r="J233" s="37"/>
      <c r="K233" s="37"/>
      <c r="L233" s="40"/>
      <c r="M233" s="195"/>
      <c r="N233" s="196"/>
      <c r="O233" s="65"/>
      <c r="P233" s="65"/>
      <c r="Q233" s="65"/>
      <c r="R233" s="65"/>
      <c r="S233" s="65"/>
      <c r="T233" s="66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8" t="s">
        <v>170</v>
      </c>
      <c r="AU233" s="18" t="s">
        <v>85</v>
      </c>
    </row>
    <row r="234" spans="1:65" s="13" customFormat="1">
      <c r="B234" s="199"/>
      <c r="C234" s="200"/>
      <c r="D234" s="197" t="s">
        <v>212</v>
      </c>
      <c r="E234" s="201" t="s">
        <v>19</v>
      </c>
      <c r="F234" s="202" t="s">
        <v>1580</v>
      </c>
      <c r="G234" s="200"/>
      <c r="H234" s="203">
        <v>307.10000000000002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212</v>
      </c>
      <c r="AU234" s="209" t="s">
        <v>85</v>
      </c>
      <c r="AV234" s="13" t="s">
        <v>85</v>
      </c>
      <c r="AW234" s="13" t="s">
        <v>36</v>
      </c>
      <c r="AX234" s="13" t="s">
        <v>83</v>
      </c>
      <c r="AY234" s="209" t="s">
        <v>160</v>
      </c>
    </row>
    <row r="235" spans="1:65" s="12" customFormat="1" ht="22.9" customHeight="1">
      <c r="B235" s="163"/>
      <c r="C235" s="164"/>
      <c r="D235" s="165" t="s">
        <v>74</v>
      </c>
      <c r="E235" s="177" t="s">
        <v>183</v>
      </c>
      <c r="F235" s="177" t="s">
        <v>579</v>
      </c>
      <c r="G235" s="164"/>
      <c r="H235" s="164"/>
      <c r="I235" s="167"/>
      <c r="J235" s="178">
        <f>BK235</f>
        <v>0</v>
      </c>
      <c r="K235" s="164"/>
      <c r="L235" s="169"/>
      <c r="M235" s="170"/>
      <c r="N235" s="171"/>
      <c r="O235" s="171"/>
      <c r="P235" s="172">
        <f>SUM(P236:P263)</f>
        <v>0</v>
      </c>
      <c r="Q235" s="171"/>
      <c r="R235" s="172">
        <f>SUM(R236:R263)</f>
        <v>0.79361925</v>
      </c>
      <c r="S235" s="171"/>
      <c r="T235" s="173">
        <f>SUM(T236:T263)</f>
        <v>0</v>
      </c>
      <c r="AR235" s="174" t="s">
        <v>83</v>
      </c>
      <c r="AT235" s="175" t="s">
        <v>74</v>
      </c>
      <c r="AU235" s="175" t="s">
        <v>83</v>
      </c>
      <c r="AY235" s="174" t="s">
        <v>160</v>
      </c>
      <c r="BK235" s="176">
        <f>SUM(BK236:BK263)</f>
        <v>0</v>
      </c>
    </row>
    <row r="236" spans="1:65" s="2" customFormat="1" ht="16.5" customHeight="1">
      <c r="A236" s="35"/>
      <c r="B236" s="36"/>
      <c r="C236" s="179" t="s">
        <v>502</v>
      </c>
      <c r="D236" s="179" t="s">
        <v>163</v>
      </c>
      <c r="E236" s="180" t="s">
        <v>581</v>
      </c>
      <c r="F236" s="181" t="s">
        <v>582</v>
      </c>
      <c r="G236" s="182" t="s">
        <v>339</v>
      </c>
      <c r="H236" s="183">
        <v>36.680999999999997</v>
      </c>
      <c r="I236" s="184"/>
      <c r="J236" s="185">
        <f>ROUND(I236*H236,2)</f>
        <v>0</v>
      </c>
      <c r="K236" s="181" t="s">
        <v>167</v>
      </c>
      <c r="L236" s="40"/>
      <c r="M236" s="186" t="s">
        <v>19</v>
      </c>
      <c r="N236" s="187" t="s">
        <v>46</v>
      </c>
      <c r="O236" s="65"/>
      <c r="P236" s="188">
        <f>O236*H236</f>
        <v>0</v>
      </c>
      <c r="Q236" s="188">
        <v>0</v>
      </c>
      <c r="R236" s="188">
        <f>Q236*H236</f>
        <v>0</v>
      </c>
      <c r="S236" s="188">
        <v>0</v>
      </c>
      <c r="T236" s="189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190" t="s">
        <v>183</v>
      </c>
      <c r="AT236" s="190" t="s">
        <v>163</v>
      </c>
      <c r="AU236" s="190" t="s">
        <v>85</v>
      </c>
      <c r="AY236" s="18" t="s">
        <v>160</v>
      </c>
      <c r="BE236" s="191">
        <f>IF(N236="základní",J236,0)</f>
        <v>0</v>
      </c>
      <c r="BF236" s="191">
        <f>IF(N236="snížená",J236,0)</f>
        <v>0</v>
      </c>
      <c r="BG236" s="191">
        <f>IF(N236="zákl. přenesená",J236,0)</f>
        <v>0</v>
      </c>
      <c r="BH236" s="191">
        <f>IF(N236="sníž. přenesená",J236,0)</f>
        <v>0</v>
      </c>
      <c r="BI236" s="191">
        <f>IF(N236="nulová",J236,0)</f>
        <v>0</v>
      </c>
      <c r="BJ236" s="18" t="s">
        <v>83</v>
      </c>
      <c r="BK236" s="191">
        <f>ROUND(I236*H236,2)</f>
        <v>0</v>
      </c>
      <c r="BL236" s="18" t="s">
        <v>183</v>
      </c>
      <c r="BM236" s="190" t="s">
        <v>1581</v>
      </c>
    </row>
    <row r="237" spans="1:65" s="2" customFormat="1">
      <c r="A237" s="35"/>
      <c r="B237" s="36"/>
      <c r="C237" s="37"/>
      <c r="D237" s="192" t="s">
        <v>170</v>
      </c>
      <c r="E237" s="37"/>
      <c r="F237" s="193" t="s">
        <v>584</v>
      </c>
      <c r="G237" s="37"/>
      <c r="H237" s="37"/>
      <c r="I237" s="194"/>
      <c r="J237" s="37"/>
      <c r="K237" s="37"/>
      <c r="L237" s="40"/>
      <c r="M237" s="195"/>
      <c r="N237" s="196"/>
      <c r="O237" s="65"/>
      <c r="P237" s="65"/>
      <c r="Q237" s="65"/>
      <c r="R237" s="65"/>
      <c r="S237" s="65"/>
      <c r="T237" s="66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8" t="s">
        <v>170</v>
      </c>
      <c r="AU237" s="18" t="s">
        <v>85</v>
      </c>
    </row>
    <row r="238" spans="1:65" s="13" customFormat="1">
      <c r="B238" s="199"/>
      <c r="C238" s="200"/>
      <c r="D238" s="197" t="s">
        <v>212</v>
      </c>
      <c r="E238" s="201" t="s">
        <v>19</v>
      </c>
      <c r="F238" s="202" t="s">
        <v>1582</v>
      </c>
      <c r="G238" s="200"/>
      <c r="H238" s="203">
        <v>36.680999999999997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212</v>
      </c>
      <c r="AU238" s="209" t="s">
        <v>85</v>
      </c>
      <c r="AV238" s="13" t="s">
        <v>85</v>
      </c>
      <c r="AW238" s="13" t="s">
        <v>36</v>
      </c>
      <c r="AX238" s="13" t="s">
        <v>83</v>
      </c>
      <c r="AY238" s="209" t="s">
        <v>160</v>
      </c>
    </row>
    <row r="239" spans="1:65" s="2" customFormat="1" ht="21.75" customHeight="1">
      <c r="A239" s="35"/>
      <c r="B239" s="36"/>
      <c r="C239" s="179" t="s">
        <v>509</v>
      </c>
      <c r="D239" s="179" t="s">
        <v>163</v>
      </c>
      <c r="E239" s="180" t="s">
        <v>587</v>
      </c>
      <c r="F239" s="181" t="s">
        <v>588</v>
      </c>
      <c r="G239" s="182" t="s">
        <v>166</v>
      </c>
      <c r="H239" s="183">
        <v>6</v>
      </c>
      <c r="I239" s="184"/>
      <c r="J239" s="185">
        <f>ROUND(I239*H239,2)</f>
        <v>0</v>
      </c>
      <c r="K239" s="181" t="s">
        <v>167</v>
      </c>
      <c r="L239" s="40"/>
      <c r="M239" s="186" t="s">
        <v>19</v>
      </c>
      <c r="N239" s="187" t="s">
        <v>46</v>
      </c>
      <c r="O239" s="65"/>
      <c r="P239" s="188">
        <f>O239*H239</f>
        <v>0</v>
      </c>
      <c r="Q239" s="188">
        <v>6.6E-3</v>
      </c>
      <c r="R239" s="188">
        <f>Q239*H239</f>
        <v>3.9599999999999996E-2</v>
      </c>
      <c r="S239" s="188">
        <v>0</v>
      </c>
      <c r="T239" s="189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190" t="s">
        <v>183</v>
      </c>
      <c r="AT239" s="190" t="s">
        <v>163</v>
      </c>
      <c r="AU239" s="190" t="s">
        <v>85</v>
      </c>
      <c r="AY239" s="18" t="s">
        <v>160</v>
      </c>
      <c r="BE239" s="191">
        <f>IF(N239="základní",J239,0)</f>
        <v>0</v>
      </c>
      <c r="BF239" s="191">
        <f>IF(N239="snížená",J239,0)</f>
        <v>0</v>
      </c>
      <c r="BG239" s="191">
        <f>IF(N239="zákl. přenesená",J239,0)</f>
        <v>0</v>
      </c>
      <c r="BH239" s="191">
        <f>IF(N239="sníž. přenesená",J239,0)</f>
        <v>0</v>
      </c>
      <c r="BI239" s="191">
        <f>IF(N239="nulová",J239,0)</f>
        <v>0</v>
      </c>
      <c r="BJ239" s="18" t="s">
        <v>83</v>
      </c>
      <c r="BK239" s="191">
        <f>ROUND(I239*H239,2)</f>
        <v>0</v>
      </c>
      <c r="BL239" s="18" t="s">
        <v>183</v>
      </c>
      <c r="BM239" s="190" t="s">
        <v>1583</v>
      </c>
    </row>
    <row r="240" spans="1:65" s="2" customFormat="1">
      <c r="A240" s="35"/>
      <c r="B240" s="36"/>
      <c r="C240" s="37"/>
      <c r="D240" s="192" t="s">
        <v>170</v>
      </c>
      <c r="E240" s="37"/>
      <c r="F240" s="193" t="s">
        <v>590</v>
      </c>
      <c r="G240" s="37"/>
      <c r="H240" s="37"/>
      <c r="I240" s="194"/>
      <c r="J240" s="37"/>
      <c r="K240" s="37"/>
      <c r="L240" s="40"/>
      <c r="M240" s="195"/>
      <c r="N240" s="196"/>
      <c r="O240" s="65"/>
      <c r="P240" s="65"/>
      <c r="Q240" s="65"/>
      <c r="R240" s="65"/>
      <c r="S240" s="65"/>
      <c r="T240" s="66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T240" s="18" t="s">
        <v>170</v>
      </c>
      <c r="AU240" s="18" t="s">
        <v>85</v>
      </c>
    </row>
    <row r="241" spans="1:65" s="13" customFormat="1">
      <c r="B241" s="199"/>
      <c r="C241" s="200"/>
      <c r="D241" s="197" t="s">
        <v>212</v>
      </c>
      <c r="E241" s="201" t="s">
        <v>19</v>
      </c>
      <c r="F241" s="202" t="s">
        <v>1584</v>
      </c>
      <c r="G241" s="200"/>
      <c r="H241" s="203">
        <v>6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212</v>
      </c>
      <c r="AU241" s="209" t="s">
        <v>85</v>
      </c>
      <c r="AV241" s="13" t="s">
        <v>85</v>
      </c>
      <c r="AW241" s="13" t="s">
        <v>36</v>
      </c>
      <c r="AX241" s="13" t="s">
        <v>83</v>
      </c>
      <c r="AY241" s="209" t="s">
        <v>160</v>
      </c>
    </row>
    <row r="242" spans="1:65" s="2" customFormat="1" ht="16.5" customHeight="1">
      <c r="A242" s="35"/>
      <c r="B242" s="36"/>
      <c r="C242" s="225" t="s">
        <v>514</v>
      </c>
      <c r="D242" s="225" t="s">
        <v>495</v>
      </c>
      <c r="E242" s="226" t="s">
        <v>593</v>
      </c>
      <c r="F242" s="227" t="s">
        <v>594</v>
      </c>
      <c r="G242" s="228" t="s">
        <v>166</v>
      </c>
      <c r="H242" s="229">
        <v>3.03</v>
      </c>
      <c r="I242" s="230"/>
      <c r="J242" s="231">
        <f>ROUND(I242*H242,2)</f>
        <v>0</v>
      </c>
      <c r="K242" s="227" t="s">
        <v>167</v>
      </c>
      <c r="L242" s="232"/>
      <c r="M242" s="233" t="s">
        <v>19</v>
      </c>
      <c r="N242" s="234" t="s">
        <v>46</v>
      </c>
      <c r="O242" s="65"/>
      <c r="P242" s="188">
        <f>O242*H242</f>
        <v>0</v>
      </c>
      <c r="Q242" s="188">
        <v>6.8000000000000005E-2</v>
      </c>
      <c r="R242" s="188">
        <f>Q242*H242</f>
        <v>0.20604</v>
      </c>
      <c r="S242" s="188">
        <v>0</v>
      </c>
      <c r="T242" s="189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190" t="s">
        <v>206</v>
      </c>
      <c r="AT242" s="190" t="s">
        <v>495</v>
      </c>
      <c r="AU242" s="190" t="s">
        <v>85</v>
      </c>
      <c r="AY242" s="18" t="s">
        <v>160</v>
      </c>
      <c r="BE242" s="191">
        <f>IF(N242="základní",J242,0)</f>
        <v>0</v>
      </c>
      <c r="BF242" s="191">
        <f>IF(N242="snížená",J242,0)</f>
        <v>0</v>
      </c>
      <c r="BG242" s="191">
        <f>IF(N242="zákl. přenesená",J242,0)</f>
        <v>0</v>
      </c>
      <c r="BH242" s="191">
        <f>IF(N242="sníž. přenesená",J242,0)</f>
        <v>0</v>
      </c>
      <c r="BI242" s="191">
        <f>IF(N242="nulová",J242,0)</f>
        <v>0</v>
      </c>
      <c r="BJ242" s="18" t="s">
        <v>83</v>
      </c>
      <c r="BK242" s="191">
        <f>ROUND(I242*H242,2)</f>
        <v>0</v>
      </c>
      <c r="BL242" s="18" t="s">
        <v>183</v>
      </c>
      <c r="BM242" s="190" t="s">
        <v>1585</v>
      </c>
    </row>
    <row r="243" spans="1:65" s="13" customFormat="1">
      <c r="B243" s="199"/>
      <c r="C243" s="200"/>
      <c r="D243" s="197" t="s">
        <v>212</v>
      </c>
      <c r="E243" s="200"/>
      <c r="F243" s="202" t="s">
        <v>844</v>
      </c>
      <c r="G243" s="200"/>
      <c r="H243" s="203">
        <v>3.03</v>
      </c>
      <c r="I243" s="204"/>
      <c r="J243" s="200"/>
      <c r="K243" s="200"/>
      <c r="L243" s="205"/>
      <c r="M243" s="206"/>
      <c r="N243" s="207"/>
      <c r="O243" s="207"/>
      <c r="P243" s="207"/>
      <c r="Q243" s="207"/>
      <c r="R243" s="207"/>
      <c r="S243" s="207"/>
      <c r="T243" s="208"/>
      <c r="AT243" s="209" t="s">
        <v>212</v>
      </c>
      <c r="AU243" s="209" t="s">
        <v>85</v>
      </c>
      <c r="AV243" s="13" t="s">
        <v>85</v>
      </c>
      <c r="AW243" s="13" t="s">
        <v>4</v>
      </c>
      <c r="AX243" s="13" t="s">
        <v>83</v>
      </c>
      <c r="AY243" s="209" t="s">
        <v>160</v>
      </c>
    </row>
    <row r="244" spans="1:65" s="2" customFormat="1" ht="16.5" customHeight="1">
      <c r="A244" s="35"/>
      <c r="B244" s="36"/>
      <c r="C244" s="225" t="s">
        <v>519</v>
      </c>
      <c r="D244" s="225" t="s">
        <v>495</v>
      </c>
      <c r="E244" s="226" t="s">
        <v>598</v>
      </c>
      <c r="F244" s="227" t="s">
        <v>599</v>
      </c>
      <c r="G244" s="228" t="s">
        <v>166</v>
      </c>
      <c r="H244" s="229">
        <v>1.01</v>
      </c>
      <c r="I244" s="230"/>
      <c r="J244" s="231">
        <f>ROUND(I244*H244,2)</f>
        <v>0</v>
      </c>
      <c r="K244" s="227" t="s">
        <v>167</v>
      </c>
      <c r="L244" s="232"/>
      <c r="M244" s="233" t="s">
        <v>19</v>
      </c>
      <c r="N244" s="234" t="s">
        <v>46</v>
      </c>
      <c r="O244" s="65"/>
      <c r="P244" s="188">
        <f>O244*H244</f>
        <v>0</v>
      </c>
      <c r="Q244" s="188">
        <v>5.0999999999999997E-2</v>
      </c>
      <c r="R244" s="188">
        <f>Q244*H244</f>
        <v>5.151E-2</v>
      </c>
      <c r="S244" s="188">
        <v>0</v>
      </c>
      <c r="T244" s="189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190" t="s">
        <v>206</v>
      </c>
      <c r="AT244" s="190" t="s">
        <v>495</v>
      </c>
      <c r="AU244" s="190" t="s">
        <v>85</v>
      </c>
      <c r="AY244" s="18" t="s">
        <v>160</v>
      </c>
      <c r="BE244" s="191">
        <f>IF(N244="základní",J244,0)</f>
        <v>0</v>
      </c>
      <c r="BF244" s="191">
        <f>IF(N244="snížená",J244,0)</f>
        <v>0</v>
      </c>
      <c r="BG244" s="191">
        <f>IF(N244="zákl. přenesená",J244,0)</f>
        <v>0</v>
      </c>
      <c r="BH244" s="191">
        <f>IF(N244="sníž. přenesená",J244,0)</f>
        <v>0</v>
      </c>
      <c r="BI244" s="191">
        <f>IF(N244="nulová",J244,0)</f>
        <v>0</v>
      </c>
      <c r="BJ244" s="18" t="s">
        <v>83</v>
      </c>
      <c r="BK244" s="191">
        <f>ROUND(I244*H244,2)</f>
        <v>0</v>
      </c>
      <c r="BL244" s="18" t="s">
        <v>183</v>
      </c>
      <c r="BM244" s="190" t="s">
        <v>1586</v>
      </c>
    </row>
    <row r="245" spans="1:65" s="13" customFormat="1">
      <c r="B245" s="199"/>
      <c r="C245" s="200"/>
      <c r="D245" s="197" t="s">
        <v>212</v>
      </c>
      <c r="E245" s="200"/>
      <c r="F245" s="202" t="s">
        <v>606</v>
      </c>
      <c r="G245" s="200"/>
      <c r="H245" s="203">
        <v>1.01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212</v>
      </c>
      <c r="AU245" s="209" t="s">
        <v>85</v>
      </c>
      <c r="AV245" s="13" t="s">
        <v>85</v>
      </c>
      <c r="AW245" s="13" t="s">
        <v>4</v>
      </c>
      <c r="AX245" s="13" t="s">
        <v>83</v>
      </c>
      <c r="AY245" s="209" t="s">
        <v>160</v>
      </c>
    </row>
    <row r="246" spans="1:65" s="2" customFormat="1" ht="16.5" customHeight="1">
      <c r="A246" s="35"/>
      <c r="B246" s="36"/>
      <c r="C246" s="225" t="s">
        <v>524</v>
      </c>
      <c r="D246" s="225" t="s">
        <v>495</v>
      </c>
      <c r="E246" s="226" t="s">
        <v>603</v>
      </c>
      <c r="F246" s="227" t="s">
        <v>604</v>
      </c>
      <c r="G246" s="228" t="s">
        <v>166</v>
      </c>
      <c r="H246" s="229">
        <v>2.02</v>
      </c>
      <c r="I246" s="230"/>
      <c r="J246" s="231">
        <f>ROUND(I246*H246,2)</f>
        <v>0</v>
      </c>
      <c r="K246" s="227" t="s">
        <v>167</v>
      </c>
      <c r="L246" s="232"/>
      <c r="M246" s="233" t="s">
        <v>19</v>
      </c>
      <c r="N246" s="234" t="s">
        <v>46</v>
      </c>
      <c r="O246" s="65"/>
      <c r="P246" s="188">
        <f>O246*H246</f>
        <v>0</v>
      </c>
      <c r="Q246" s="188">
        <v>0.04</v>
      </c>
      <c r="R246" s="188">
        <f>Q246*H246</f>
        <v>8.0799999999999997E-2</v>
      </c>
      <c r="S246" s="188">
        <v>0</v>
      </c>
      <c r="T246" s="189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190" t="s">
        <v>206</v>
      </c>
      <c r="AT246" s="190" t="s">
        <v>495</v>
      </c>
      <c r="AU246" s="190" t="s">
        <v>85</v>
      </c>
      <c r="AY246" s="18" t="s">
        <v>160</v>
      </c>
      <c r="BE246" s="191">
        <f>IF(N246="základní",J246,0)</f>
        <v>0</v>
      </c>
      <c r="BF246" s="191">
        <f>IF(N246="snížená",J246,0)</f>
        <v>0</v>
      </c>
      <c r="BG246" s="191">
        <f>IF(N246="zákl. přenesená",J246,0)</f>
        <v>0</v>
      </c>
      <c r="BH246" s="191">
        <f>IF(N246="sníž. přenesená",J246,0)</f>
        <v>0</v>
      </c>
      <c r="BI246" s="191">
        <f>IF(N246="nulová",J246,0)</f>
        <v>0</v>
      </c>
      <c r="BJ246" s="18" t="s">
        <v>83</v>
      </c>
      <c r="BK246" s="191">
        <f>ROUND(I246*H246,2)</f>
        <v>0</v>
      </c>
      <c r="BL246" s="18" t="s">
        <v>183</v>
      </c>
      <c r="BM246" s="190" t="s">
        <v>1587</v>
      </c>
    </row>
    <row r="247" spans="1:65" s="13" customFormat="1">
      <c r="B247" s="199"/>
      <c r="C247" s="200"/>
      <c r="D247" s="197" t="s">
        <v>212</v>
      </c>
      <c r="E247" s="200"/>
      <c r="F247" s="202" t="s">
        <v>849</v>
      </c>
      <c r="G247" s="200"/>
      <c r="H247" s="203">
        <v>2.02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212</v>
      </c>
      <c r="AU247" s="209" t="s">
        <v>85</v>
      </c>
      <c r="AV247" s="13" t="s">
        <v>85</v>
      </c>
      <c r="AW247" s="13" t="s">
        <v>4</v>
      </c>
      <c r="AX247" s="13" t="s">
        <v>83</v>
      </c>
      <c r="AY247" s="209" t="s">
        <v>160</v>
      </c>
    </row>
    <row r="248" spans="1:65" s="2" customFormat="1" ht="21.75" customHeight="1">
      <c r="A248" s="35"/>
      <c r="B248" s="36"/>
      <c r="C248" s="179" t="s">
        <v>530</v>
      </c>
      <c r="D248" s="179" t="s">
        <v>163</v>
      </c>
      <c r="E248" s="180" t="s">
        <v>612</v>
      </c>
      <c r="F248" s="181" t="s">
        <v>613</v>
      </c>
      <c r="G248" s="182" t="s">
        <v>166</v>
      </c>
      <c r="H248" s="183">
        <v>4</v>
      </c>
      <c r="I248" s="184"/>
      <c r="J248" s="185">
        <f>ROUND(I248*H248,2)</f>
        <v>0</v>
      </c>
      <c r="K248" s="181" t="s">
        <v>167</v>
      </c>
      <c r="L248" s="40"/>
      <c r="M248" s="186" t="s">
        <v>19</v>
      </c>
      <c r="N248" s="187" t="s">
        <v>46</v>
      </c>
      <c r="O248" s="65"/>
      <c r="P248" s="188">
        <f>O248*H248</f>
        <v>0</v>
      </c>
      <c r="Q248" s="188">
        <v>6.6E-3</v>
      </c>
      <c r="R248" s="188">
        <f>Q248*H248</f>
        <v>2.64E-2</v>
      </c>
      <c r="S248" s="188">
        <v>0</v>
      </c>
      <c r="T248" s="18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190" t="s">
        <v>183</v>
      </c>
      <c r="AT248" s="190" t="s">
        <v>163</v>
      </c>
      <c r="AU248" s="190" t="s">
        <v>85</v>
      </c>
      <c r="AY248" s="18" t="s">
        <v>160</v>
      </c>
      <c r="BE248" s="191">
        <f>IF(N248="základní",J248,0)</f>
        <v>0</v>
      </c>
      <c r="BF248" s="191">
        <f>IF(N248="snížená",J248,0)</f>
        <v>0</v>
      </c>
      <c r="BG248" s="191">
        <f>IF(N248="zákl. přenesená",J248,0)</f>
        <v>0</v>
      </c>
      <c r="BH248" s="191">
        <f>IF(N248="sníž. přenesená",J248,0)</f>
        <v>0</v>
      </c>
      <c r="BI248" s="191">
        <f>IF(N248="nulová",J248,0)</f>
        <v>0</v>
      </c>
      <c r="BJ248" s="18" t="s">
        <v>83</v>
      </c>
      <c r="BK248" s="191">
        <f>ROUND(I248*H248,2)</f>
        <v>0</v>
      </c>
      <c r="BL248" s="18" t="s">
        <v>183</v>
      </c>
      <c r="BM248" s="190" t="s">
        <v>1588</v>
      </c>
    </row>
    <row r="249" spans="1:65" s="2" customFormat="1">
      <c r="A249" s="35"/>
      <c r="B249" s="36"/>
      <c r="C249" s="37"/>
      <c r="D249" s="192" t="s">
        <v>170</v>
      </c>
      <c r="E249" s="37"/>
      <c r="F249" s="193" t="s">
        <v>615</v>
      </c>
      <c r="G249" s="37"/>
      <c r="H249" s="37"/>
      <c r="I249" s="194"/>
      <c r="J249" s="37"/>
      <c r="K249" s="37"/>
      <c r="L249" s="40"/>
      <c r="M249" s="195"/>
      <c r="N249" s="196"/>
      <c r="O249" s="65"/>
      <c r="P249" s="65"/>
      <c r="Q249" s="65"/>
      <c r="R249" s="65"/>
      <c r="S249" s="65"/>
      <c r="T249" s="66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8" t="s">
        <v>170</v>
      </c>
      <c r="AU249" s="18" t="s">
        <v>85</v>
      </c>
    </row>
    <row r="250" spans="1:65" s="2" customFormat="1" ht="16.5" customHeight="1">
      <c r="A250" s="35"/>
      <c r="B250" s="36"/>
      <c r="C250" s="225" t="s">
        <v>535</v>
      </c>
      <c r="D250" s="225" t="s">
        <v>495</v>
      </c>
      <c r="E250" s="226" t="s">
        <v>617</v>
      </c>
      <c r="F250" s="227" t="s">
        <v>618</v>
      </c>
      <c r="G250" s="228" t="s">
        <v>166</v>
      </c>
      <c r="H250" s="229">
        <v>4.04</v>
      </c>
      <c r="I250" s="230"/>
      <c r="J250" s="231">
        <f>ROUND(I250*H250,2)</f>
        <v>0</v>
      </c>
      <c r="K250" s="227" t="s">
        <v>167</v>
      </c>
      <c r="L250" s="232"/>
      <c r="M250" s="233" t="s">
        <v>19</v>
      </c>
      <c r="N250" s="234" t="s">
        <v>46</v>
      </c>
      <c r="O250" s="65"/>
      <c r="P250" s="188">
        <f>O250*H250</f>
        <v>0</v>
      </c>
      <c r="Q250" s="188">
        <v>8.1000000000000003E-2</v>
      </c>
      <c r="R250" s="188">
        <f>Q250*H250</f>
        <v>0.32724000000000003</v>
      </c>
      <c r="S250" s="188">
        <v>0</v>
      </c>
      <c r="T250" s="189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190" t="s">
        <v>206</v>
      </c>
      <c r="AT250" s="190" t="s">
        <v>495</v>
      </c>
      <c r="AU250" s="190" t="s">
        <v>85</v>
      </c>
      <c r="AY250" s="18" t="s">
        <v>160</v>
      </c>
      <c r="BE250" s="191">
        <f>IF(N250="základní",J250,0)</f>
        <v>0</v>
      </c>
      <c r="BF250" s="191">
        <f>IF(N250="snížená",J250,0)</f>
        <v>0</v>
      </c>
      <c r="BG250" s="191">
        <f>IF(N250="zákl. přenesená",J250,0)</f>
        <v>0</v>
      </c>
      <c r="BH250" s="191">
        <f>IF(N250="sníž. přenesená",J250,0)</f>
        <v>0</v>
      </c>
      <c r="BI250" s="191">
        <f>IF(N250="nulová",J250,0)</f>
        <v>0</v>
      </c>
      <c r="BJ250" s="18" t="s">
        <v>83</v>
      </c>
      <c r="BK250" s="191">
        <f>ROUND(I250*H250,2)</f>
        <v>0</v>
      </c>
      <c r="BL250" s="18" t="s">
        <v>183</v>
      </c>
      <c r="BM250" s="190" t="s">
        <v>1589</v>
      </c>
    </row>
    <row r="251" spans="1:65" s="13" customFormat="1">
      <c r="B251" s="199"/>
      <c r="C251" s="200"/>
      <c r="D251" s="197" t="s">
        <v>212</v>
      </c>
      <c r="E251" s="200"/>
      <c r="F251" s="202" t="s">
        <v>601</v>
      </c>
      <c r="G251" s="200"/>
      <c r="H251" s="203">
        <v>4.04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212</v>
      </c>
      <c r="AU251" s="209" t="s">
        <v>85</v>
      </c>
      <c r="AV251" s="13" t="s">
        <v>85</v>
      </c>
      <c r="AW251" s="13" t="s">
        <v>4</v>
      </c>
      <c r="AX251" s="13" t="s">
        <v>83</v>
      </c>
      <c r="AY251" s="209" t="s">
        <v>160</v>
      </c>
    </row>
    <row r="252" spans="1:65" s="2" customFormat="1" ht="24.2" customHeight="1">
      <c r="A252" s="35"/>
      <c r="B252" s="36"/>
      <c r="C252" s="179" t="s">
        <v>541</v>
      </c>
      <c r="D252" s="179" t="s">
        <v>163</v>
      </c>
      <c r="E252" s="180" t="s">
        <v>622</v>
      </c>
      <c r="F252" s="181" t="s">
        <v>623</v>
      </c>
      <c r="G252" s="182" t="s">
        <v>339</v>
      </c>
      <c r="H252" s="183">
        <v>1.6879999999999999</v>
      </c>
      <c r="I252" s="184"/>
      <c r="J252" s="185">
        <f>ROUND(I252*H252,2)</f>
        <v>0</v>
      </c>
      <c r="K252" s="181" t="s">
        <v>167</v>
      </c>
      <c r="L252" s="40"/>
      <c r="M252" s="186" t="s">
        <v>19</v>
      </c>
      <c r="N252" s="187" t="s">
        <v>46</v>
      </c>
      <c r="O252" s="65"/>
      <c r="P252" s="188">
        <f>O252*H252</f>
        <v>0</v>
      </c>
      <c r="Q252" s="188">
        <v>0</v>
      </c>
      <c r="R252" s="188">
        <f>Q252*H252</f>
        <v>0</v>
      </c>
      <c r="S252" s="188">
        <v>0</v>
      </c>
      <c r="T252" s="189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190" t="s">
        <v>183</v>
      </c>
      <c r="AT252" s="190" t="s">
        <v>163</v>
      </c>
      <c r="AU252" s="190" t="s">
        <v>85</v>
      </c>
      <c r="AY252" s="18" t="s">
        <v>160</v>
      </c>
      <c r="BE252" s="191">
        <f>IF(N252="základní",J252,0)</f>
        <v>0</v>
      </c>
      <c r="BF252" s="191">
        <f>IF(N252="snížená",J252,0)</f>
        <v>0</v>
      </c>
      <c r="BG252" s="191">
        <f>IF(N252="zákl. přenesená",J252,0)</f>
        <v>0</v>
      </c>
      <c r="BH252" s="191">
        <f>IF(N252="sníž. přenesená",J252,0)</f>
        <v>0</v>
      </c>
      <c r="BI252" s="191">
        <f>IF(N252="nulová",J252,0)</f>
        <v>0</v>
      </c>
      <c r="BJ252" s="18" t="s">
        <v>83</v>
      </c>
      <c r="BK252" s="191">
        <f>ROUND(I252*H252,2)</f>
        <v>0</v>
      </c>
      <c r="BL252" s="18" t="s">
        <v>183</v>
      </c>
      <c r="BM252" s="190" t="s">
        <v>1590</v>
      </c>
    </row>
    <row r="253" spans="1:65" s="2" customFormat="1">
      <c r="A253" s="35"/>
      <c r="B253" s="36"/>
      <c r="C253" s="37"/>
      <c r="D253" s="192" t="s">
        <v>170</v>
      </c>
      <c r="E253" s="37"/>
      <c r="F253" s="193" t="s">
        <v>625</v>
      </c>
      <c r="G253" s="37"/>
      <c r="H253" s="37"/>
      <c r="I253" s="194"/>
      <c r="J253" s="37"/>
      <c r="K253" s="37"/>
      <c r="L253" s="40"/>
      <c r="M253" s="195"/>
      <c r="N253" s="196"/>
      <c r="O253" s="65"/>
      <c r="P253" s="65"/>
      <c r="Q253" s="65"/>
      <c r="R253" s="65"/>
      <c r="S253" s="65"/>
      <c r="T253" s="66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8" t="s">
        <v>170</v>
      </c>
      <c r="AU253" s="18" t="s">
        <v>85</v>
      </c>
    </row>
    <row r="254" spans="1:65" s="13" customFormat="1">
      <c r="B254" s="199"/>
      <c r="C254" s="200"/>
      <c r="D254" s="197" t="s">
        <v>212</v>
      </c>
      <c r="E254" s="201" t="s">
        <v>19</v>
      </c>
      <c r="F254" s="202" t="s">
        <v>1591</v>
      </c>
      <c r="G254" s="200"/>
      <c r="H254" s="203">
        <v>1.6879999999999999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212</v>
      </c>
      <c r="AU254" s="209" t="s">
        <v>85</v>
      </c>
      <c r="AV254" s="13" t="s">
        <v>85</v>
      </c>
      <c r="AW254" s="13" t="s">
        <v>36</v>
      </c>
      <c r="AX254" s="13" t="s">
        <v>83</v>
      </c>
      <c r="AY254" s="209" t="s">
        <v>160</v>
      </c>
    </row>
    <row r="255" spans="1:65" s="2" customFormat="1" ht="24.2" customHeight="1">
      <c r="A255" s="35"/>
      <c r="B255" s="36"/>
      <c r="C255" s="179" t="s">
        <v>549</v>
      </c>
      <c r="D255" s="179" t="s">
        <v>163</v>
      </c>
      <c r="E255" s="180" t="s">
        <v>628</v>
      </c>
      <c r="F255" s="181" t="s">
        <v>629</v>
      </c>
      <c r="G255" s="182" t="s">
        <v>258</v>
      </c>
      <c r="H255" s="183">
        <v>4.5</v>
      </c>
      <c r="I255" s="184"/>
      <c r="J255" s="185">
        <f>ROUND(I255*H255,2)</f>
        <v>0</v>
      </c>
      <c r="K255" s="181" t="s">
        <v>167</v>
      </c>
      <c r="L255" s="40"/>
      <c r="M255" s="186" t="s">
        <v>19</v>
      </c>
      <c r="N255" s="187" t="s">
        <v>46</v>
      </c>
      <c r="O255" s="65"/>
      <c r="P255" s="188">
        <f>O255*H255</f>
        <v>0</v>
      </c>
      <c r="Q255" s="188">
        <v>7.8799999999999999E-3</v>
      </c>
      <c r="R255" s="188">
        <f>Q255*H255</f>
        <v>3.5459999999999998E-2</v>
      </c>
      <c r="S255" s="188">
        <v>0</v>
      </c>
      <c r="T255" s="189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190" t="s">
        <v>183</v>
      </c>
      <c r="AT255" s="190" t="s">
        <v>163</v>
      </c>
      <c r="AU255" s="190" t="s">
        <v>85</v>
      </c>
      <c r="AY255" s="18" t="s">
        <v>160</v>
      </c>
      <c r="BE255" s="191">
        <f>IF(N255="základní",J255,0)</f>
        <v>0</v>
      </c>
      <c r="BF255" s="191">
        <f>IF(N255="snížená",J255,0)</f>
        <v>0</v>
      </c>
      <c r="BG255" s="191">
        <f>IF(N255="zákl. přenesená",J255,0)</f>
        <v>0</v>
      </c>
      <c r="BH255" s="191">
        <f>IF(N255="sníž. přenesená",J255,0)</f>
        <v>0</v>
      </c>
      <c r="BI255" s="191">
        <f>IF(N255="nulová",J255,0)</f>
        <v>0</v>
      </c>
      <c r="BJ255" s="18" t="s">
        <v>83</v>
      </c>
      <c r="BK255" s="191">
        <f>ROUND(I255*H255,2)</f>
        <v>0</v>
      </c>
      <c r="BL255" s="18" t="s">
        <v>183</v>
      </c>
      <c r="BM255" s="190" t="s">
        <v>1592</v>
      </c>
    </row>
    <row r="256" spans="1:65" s="2" customFormat="1">
      <c r="A256" s="35"/>
      <c r="B256" s="36"/>
      <c r="C256" s="37"/>
      <c r="D256" s="192" t="s">
        <v>170</v>
      </c>
      <c r="E256" s="37"/>
      <c r="F256" s="193" t="s">
        <v>631</v>
      </c>
      <c r="G256" s="37"/>
      <c r="H256" s="37"/>
      <c r="I256" s="194"/>
      <c r="J256" s="37"/>
      <c r="K256" s="37"/>
      <c r="L256" s="40"/>
      <c r="M256" s="195"/>
      <c r="N256" s="196"/>
      <c r="O256" s="65"/>
      <c r="P256" s="65"/>
      <c r="Q256" s="65"/>
      <c r="R256" s="65"/>
      <c r="S256" s="65"/>
      <c r="T256" s="66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T256" s="18" t="s">
        <v>170</v>
      </c>
      <c r="AU256" s="18" t="s">
        <v>85</v>
      </c>
    </row>
    <row r="257" spans="1:65" s="13" customFormat="1">
      <c r="B257" s="199"/>
      <c r="C257" s="200"/>
      <c r="D257" s="197" t="s">
        <v>212</v>
      </c>
      <c r="E257" s="201" t="s">
        <v>19</v>
      </c>
      <c r="F257" s="202" t="s">
        <v>1593</v>
      </c>
      <c r="G257" s="200"/>
      <c r="H257" s="203">
        <v>4.5</v>
      </c>
      <c r="I257" s="204"/>
      <c r="J257" s="200"/>
      <c r="K257" s="200"/>
      <c r="L257" s="205"/>
      <c r="M257" s="206"/>
      <c r="N257" s="207"/>
      <c r="O257" s="207"/>
      <c r="P257" s="207"/>
      <c r="Q257" s="207"/>
      <c r="R257" s="207"/>
      <c r="S257" s="207"/>
      <c r="T257" s="208"/>
      <c r="AT257" s="209" t="s">
        <v>212</v>
      </c>
      <c r="AU257" s="209" t="s">
        <v>85</v>
      </c>
      <c r="AV257" s="13" t="s">
        <v>85</v>
      </c>
      <c r="AW257" s="13" t="s">
        <v>36</v>
      </c>
      <c r="AX257" s="13" t="s">
        <v>83</v>
      </c>
      <c r="AY257" s="209" t="s">
        <v>160</v>
      </c>
    </row>
    <row r="258" spans="1:65" s="2" customFormat="1" ht="24.2" customHeight="1">
      <c r="A258" s="35"/>
      <c r="B258" s="36"/>
      <c r="C258" s="179" t="s">
        <v>555</v>
      </c>
      <c r="D258" s="179" t="s">
        <v>163</v>
      </c>
      <c r="E258" s="180" t="s">
        <v>634</v>
      </c>
      <c r="F258" s="181" t="s">
        <v>635</v>
      </c>
      <c r="G258" s="182" t="s">
        <v>258</v>
      </c>
      <c r="H258" s="183">
        <v>4.5</v>
      </c>
      <c r="I258" s="184"/>
      <c r="J258" s="185">
        <f>ROUND(I258*H258,2)</f>
        <v>0</v>
      </c>
      <c r="K258" s="181" t="s">
        <v>167</v>
      </c>
      <c r="L258" s="40"/>
      <c r="M258" s="186" t="s">
        <v>19</v>
      </c>
      <c r="N258" s="187" t="s">
        <v>46</v>
      </c>
      <c r="O258" s="65"/>
      <c r="P258" s="188">
        <f>O258*H258</f>
        <v>0</v>
      </c>
      <c r="Q258" s="188">
        <v>0</v>
      </c>
      <c r="R258" s="188">
        <f>Q258*H258</f>
        <v>0</v>
      </c>
      <c r="S258" s="188">
        <v>0</v>
      </c>
      <c r="T258" s="189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190" t="s">
        <v>183</v>
      </c>
      <c r="AT258" s="190" t="s">
        <v>163</v>
      </c>
      <c r="AU258" s="190" t="s">
        <v>85</v>
      </c>
      <c r="AY258" s="18" t="s">
        <v>160</v>
      </c>
      <c r="BE258" s="191">
        <f>IF(N258="základní",J258,0)</f>
        <v>0</v>
      </c>
      <c r="BF258" s="191">
        <f>IF(N258="snížená",J258,0)</f>
        <v>0</v>
      </c>
      <c r="BG258" s="191">
        <f>IF(N258="zákl. přenesená",J258,0)</f>
        <v>0</v>
      </c>
      <c r="BH258" s="191">
        <f>IF(N258="sníž. přenesená",J258,0)</f>
        <v>0</v>
      </c>
      <c r="BI258" s="191">
        <f>IF(N258="nulová",J258,0)</f>
        <v>0</v>
      </c>
      <c r="BJ258" s="18" t="s">
        <v>83</v>
      </c>
      <c r="BK258" s="191">
        <f>ROUND(I258*H258,2)</f>
        <v>0</v>
      </c>
      <c r="BL258" s="18" t="s">
        <v>183</v>
      </c>
      <c r="BM258" s="190" t="s">
        <v>1594</v>
      </c>
    </row>
    <row r="259" spans="1:65" s="2" customFormat="1">
      <c r="A259" s="35"/>
      <c r="B259" s="36"/>
      <c r="C259" s="37"/>
      <c r="D259" s="192" t="s">
        <v>170</v>
      </c>
      <c r="E259" s="37"/>
      <c r="F259" s="193" t="s">
        <v>637</v>
      </c>
      <c r="G259" s="37"/>
      <c r="H259" s="37"/>
      <c r="I259" s="194"/>
      <c r="J259" s="37"/>
      <c r="K259" s="37"/>
      <c r="L259" s="40"/>
      <c r="M259" s="195"/>
      <c r="N259" s="196"/>
      <c r="O259" s="65"/>
      <c r="P259" s="65"/>
      <c r="Q259" s="65"/>
      <c r="R259" s="65"/>
      <c r="S259" s="65"/>
      <c r="T259" s="66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8" t="s">
        <v>170</v>
      </c>
      <c r="AU259" s="18" t="s">
        <v>85</v>
      </c>
    </row>
    <row r="260" spans="1:65" s="2" customFormat="1" ht="16.5" customHeight="1">
      <c r="A260" s="35"/>
      <c r="B260" s="36"/>
      <c r="C260" s="179" t="s">
        <v>561</v>
      </c>
      <c r="D260" s="179" t="s">
        <v>163</v>
      </c>
      <c r="E260" s="180" t="s">
        <v>639</v>
      </c>
      <c r="F260" s="181" t="s">
        <v>640</v>
      </c>
      <c r="G260" s="182" t="s">
        <v>483</v>
      </c>
      <c r="H260" s="183">
        <v>2.5000000000000001E-2</v>
      </c>
      <c r="I260" s="184"/>
      <c r="J260" s="185">
        <f>ROUND(I260*H260,2)</f>
        <v>0</v>
      </c>
      <c r="K260" s="181" t="s">
        <v>167</v>
      </c>
      <c r="L260" s="40"/>
      <c r="M260" s="186" t="s">
        <v>19</v>
      </c>
      <c r="N260" s="187" t="s">
        <v>46</v>
      </c>
      <c r="O260" s="65"/>
      <c r="P260" s="188">
        <f>O260*H260</f>
        <v>0</v>
      </c>
      <c r="Q260" s="188">
        <v>1.06277</v>
      </c>
      <c r="R260" s="188">
        <f>Q260*H260</f>
        <v>2.6569250000000003E-2</v>
      </c>
      <c r="S260" s="188">
        <v>0</v>
      </c>
      <c r="T260" s="189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190" t="s">
        <v>183</v>
      </c>
      <c r="AT260" s="190" t="s">
        <v>163</v>
      </c>
      <c r="AU260" s="190" t="s">
        <v>85</v>
      </c>
      <c r="AY260" s="18" t="s">
        <v>160</v>
      </c>
      <c r="BE260" s="191">
        <f>IF(N260="základní",J260,0)</f>
        <v>0</v>
      </c>
      <c r="BF260" s="191">
        <f>IF(N260="snížená",J260,0)</f>
        <v>0</v>
      </c>
      <c r="BG260" s="191">
        <f>IF(N260="zákl. přenesená",J260,0)</f>
        <v>0</v>
      </c>
      <c r="BH260" s="191">
        <f>IF(N260="sníž. přenesená",J260,0)</f>
        <v>0</v>
      </c>
      <c r="BI260" s="191">
        <f>IF(N260="nulová",J260,0)</f>
        <v>0</v>
      </c>
      <c r="BJ260" s="18" t="s">
        <v>83</v>
      </c>
      <c r="BK260" s="191">
        <f>ROUND(I260*H260,2)</f>
        <v>0</v>
      </c>
      <c r="BL260" s="18" t="s">
        <v>183</v>
      </c>
      <c r="BM260" s="190" t="s">
        <v>1595</v>
      </c>
    </row>
    <row r="261" spans="1:65" s="2" customFormat="1">
      <c r="A261" s="35"/>
      <c r="B261" s="36"/>
      <c r="C261" s="37"/>
      <c r="D261" s="192" t="s">
        <v>170</v>
      </c>
      <c r="E261" s="37"/>
      <c r="F261" s="193" t="s">
        <v>642</v>
      </c>
      <c r="G261" s="37"/>
      <c r="H261" s="37"/>
      <c r="I261" s="194"/>
      <c r="J261" s="37"/>
      <c r="K261" s="37"/>
      <c r="L261" s="40"/>
      <c r="M261" s="195"/>
      <c r="N261" s="196"/>
      <c r="O261" s="65"/>
      <c r="P261" s="65"/>
      <c r="Q261" s="65"/>
      <c r="R261" s="65"/>
      <c r="S261" s="65"/>
      <c r="T261" s="66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8" t="s">
        <v>170</v>
      </c>
      <c r="AU261" s="18" t="s">
        <v>85</v>
      </c>
    </row>
    <row r="262" spans="1:65" s="13" customFormat="1">
      <c r="B262" s="199"/>
      <c r="C262" s="200"/>
      <c r="D262" s="197" t="s">
        <v>212</v>
      </c>
      <c r="E262" s="201" t="s">
        <v>19</v>
      </c>
      <c r="F262" s="202" t="s">
        <v>1596</v>
      </c>
      <c r="G262" s="200"/>
      <c r="H262" s="203">
        <v>2.4E-2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212</v>
      </c>
      <c r="AU262" s="209" t="s">
        <v>85</v>
      </c>
      <c r="AV262" s="13" t="s">
        <v>85</v>
      </c>
      <c r="AW262" s="13" t="s">
        <v>36</v>
      </c>
      <c r="AX262" s="13" t="s">
        <v>83</v>
      </c>
      <c r="AY262" s="209" t="s">
        <v>160</v>
      </c>
    </row>
    <row r="263" spans="1:65" s="13" customFormat="1">
      <c r="B263" s="199"/>
      <c r="C263" s="200"/>
      <c r="D263" s="197" t="s">
        <v>212</v>
      </c>
      <c r="E263" s="200"/>
      <c r="F263" s="202" t="s">
        <v>1597</v>
      </c>
      <c r="G263" s="200"/>
      <c r="H263" s="203">
        <v>2.5000000000000001E-2</v>
      </c>
      <c r="I263" s="204"/>
      <c r="J263" s="200"/>
      <c r="K263" s="200"/>
      <c r="L263" s="205"/>
      <c r="M263" s="206"/>
      <c r="N263" s="207"/>
      <c r="O263" s="207"/>
      <c r="P263" s="207"/>
      <c r="Q263" s="207"/>
      <c r="R263" s="207"/>
      <c r="S263" s="207"/>
      <c r="T263" s="208"/>
      <c r="AT263" s="209" t="s">
        <v>212</v>
      </c>
      <c r="AU263" s="209" t="s">
        <v>85</v>
      </c>
      <c r="AV263" s="13" t="s">
        <v>85</v>
      </c>
      <c r="AW263" s="13" t="s">
        <v>4</v>
      </c>
      <c r="AX263" s="13" t="s">
        <v>83</v>
      </c>
      <c r="AY263" s="209" t="s">
        <v>160</v>
      </c>
    </row>
    <row r="264" spans="1:65" s="12" customFormat="1" ht="22.9" customHeight="1">
      <c r="B264" s="163"/>
      <c r="C264" s="164"/>
      <c r="D264" s="165" t="s">
        <v>74</v>
      </c>
      <c r="E264" s="177" t="s">
        <v>159</v>
      </c>
      <c r="F264" s="177" t="s">
        <v>645</v>
      </c>
      <c r="G264" s="164"/>
      <c r="H264" s="164"/>
      <c r="I264" s="167"/>
      <c r="J264" s="178">
        <f>BK264</f>
        <v>0</v>
      </c>
      <c r="K264" s="164"/>
      <c r="L264" s="169"/>
      <c r="M264" s="170"/>
      <c r="N264" s="171"/>
      <c r="O264" s="171"/>
      <c r="P264" s="172">
        <f>SUM(P265:P275)</f>
        <v>0</v>
      </c>
      <c r="Q264" s="171"/>
      <c r="R264" s="172">
        <f>SUM(R265:R275)</f>
        <v>7.5075612000000005</v>
      </c>
      <c r="S264" s="171"/>
      <c r="T264" s="173">
        <f>SUM(T265:T275)</f>
        <v>0</v>
      </c>
      <c r="AR264" s="174" t="s">
        <v>83</v>
      </c>
      <c r="AT264" s="175" t="s">
        <v>74</v>
      </c>
      <c r="AU264" s="175" t="s">
        <v>83</v>
      </c>
      <c r="AY264" s="174" t="s">
        <v>160</v>
      </c>
      <c r="BK264" s="176">
        <f>SUM(BK265:BK275)</f>
        <v>0</v>
      </c>
    </row>
    <row r="265" spans="1:65" s="2" customFormat="1" ht="21.75" customHeight="1">
      <c r="A265" s="35"/>
      <c r="B265" s="36"/>
      <c r="C265" s="179" t="s">
        <v>568</v>
      </c>
      <c r="D265" s="179" t="s">
        <v>163</v>
      </c>
      <c r="E265" s="180" t="s">
        <v>647</v>
      </c>
      <c r="F265" s="181" t="s">
        <v>648</v>
      </c>
      <c r="G265" s="182" t="s">
        <v>258</v>
      </c>
      <c r="H265" s="183">
        <v>591.20000000000005</v>
      </c>
      <c r="I265" s="184"/>
      <c r="J265" s="185">
        <f>ROUND(I265*H265,2)</f>
        <v>0</v>
      </c>
      <c r="K265" s="181" t="s">
        <v>167</v>
      </c>
      <c r="L265" s="40"/>
      <c r="M265" s="186" t="s">
        <v>19</v>
      </c>
      <c r="N265" s="187" t="s">
        <v>46</v>
      </c>
      <c r="O265" s="65"/>
      <c r="P265" s="188">
        <f>O265*H265</f>
        <v>0</v>
      </c>
      <c r="Q265" s="188">
        <v>0</v>
      </c>
      <c r="R265" s="188">
        <f>Q265*H265</f>
        <v>0</v>
      </c>
      <c r="S265" s="188">
        <v>0</v>
      </c>
      <c r="T265" s="189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190" t="s">
        <v>183</v>
      </c>
      <c r="AT265" s="190" t="s">
        <v>163</v>
      </c>
      <c r="AU265" s="190" t="s">
        <v>85</v>
      </c>
      <c r="AY265" s="18" t="s">
        <v>160</v>
      </c>
      <c r="BE265" s="191">
        <f>IF(N265="základní",J265,0)</f>
        <v>0</v>
      </c>
      <c r="BF265" s="191">
        <f>IF(N265="snížená",J265,0)</f>
        <v>0</v>
      </c>
      <c r="BG265" s="191">
        <f>IF(N265="zákl. přenesená",J265,0)</f>
        <v>0</v>
      </c>
      <c r="BH265" s="191">
        <f>IF(N265="sníž. přenesená",J265,0)</f>
        <v>0</v>
      </c>
      <c r="BI265" s="191">
        <f>IF(N265="nulová",J265,0)</f>
        <v>0</v>
      </c>
      <c r="BJ265" s="18" t="s">
        <v>83</v>
      </c>
      <c r="BK265" s="191">
        <f>ROUND(I265*H265,2)</f>
        <v>0</v>
      </c>
      <c r="BL265" s="18" t="s">
        <v>183</v>
      </c>
      <c r="BM265" s="190" t="s">
        <v>1598</v>
      </c>
    </row>
    <row r="266" spans="1:65" s="2" customFormat="1">
      <c r="A266" s="35"/>
      <c r="B266" s="36"/>
      <c r="C266" s="37"/>
      <c r="D266" s="192" t="s">
        <v>170</v>
      </c>
      <c r="E266" s="37"/>
      <c r="F266" s="193" t="s">
        <v>650</v>
      </c>
      <c r="G266" s="37"/>
      <c r="H266" s="37"/>
      <c r="I266" s="194"/>
      <c r="J266" s="37"/>
      <c r="K266" s="37"/>
      <c r="L266" s="40"/>
      <c r="M266" s="195"/>
      <c r="N266" s="196"/>
      <c r="O266" s="65"/>
      <c r="P266" s="65"/>
      <c r="Q266" s="65"/>
      <c r="R266" s="65"/>
      <c r="S266" s="65"/>
      <c r="T266" s="66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T266" s="18" t="s">
        <v>170</v>
      </c>
      <c r="AU266" s="18" t="s">
        <v>85</v>
      </c>
    </row>
    <row r="267" spans="1:65" s="13" customFormat="1">
      <c r="B267" s="199"/>
      <c r="C267" s="200"/>
      <c r="D267" s="197" t="s">
        <v>212</v>
      </c>
      <c r="E267" s="201" t="s">
        <v>19</v>
      </c>
      <c r="F267" s="202" t="s">
        <v>1599</v>
      </c>
      <c r="G267" s="200"/>
      <c r="H267" s="203">
        <v>591.20000000000005</v>
      </c>
      <c r="I267" s="204"/>
      <c r="J267" s="200"/>
      <c r="K267" s="200"/>
      <c r="L267" s="205"/>
      <c r="M267" s="206"/>
      <c r="N267" s="207"/>
      <c r="O267" s="207"/>
      <c r="P267" s="207"/>
      <c r="Q267" s="207"/>
      <c r="R267" s="207"/>
      <c r="S267" s="207"/>
      <c r="T267" s="208"/>
      <c r="AT267" s="209" t="s">
        <v>212</v>
      </c>
      <c r="AU267" s="209" t="s">
        <v>85</v>
      </c>
      <c r="AV267" s="13" t="s">
        <v>85</v>
      </c>
      <c r="AW267" s="13" t="s">
        <v>36</v>
      </c>
      <c r="AX267" s="13" t="s">
        <v>83</v>
      </c>
      <c r="AY267" s="209" t="s">
        <v>160</v>
      </c>
    </row>
    <row r="268" spans="1:65" s="2" customFormat="1" ht="21.75" customHeight="1">
      <c r="A268" s="35"/>
      <c r="B268" s="36"/>
      <c r="C268" s="179" t="s">
        <v>574</v>
      </c>
      <c r="D268" s="179" t="s">
        <v>163</v>
      </c>
      <c r="E268" s="180" t="s">
        <v>654</v>
      </c>
      <c r="F268" s="181" t="s">
        <v>655</v>
      </c>
      <c r="G268" s="182" t="s">
        <v>258</v>
      </c>
      <c r="H268" s="183">
        <v>31.86</v>
      </c>
      <c r="I268" s="184"/>
      <c r="J268" s="185">
        <f>ROUND(I268*H268,2)</f>
        <v>0</v>
      </c>
      <c r="K268" s="181" t="s">
        <v>167</v>
      </c>
      <c r="L268" s="40"/>
      <c r="M268" s="186" t="s">
        <v>19</v>
      </c>
      <c r="N268" s="187" t="s">
        <v>46</v>
      </c>
      <c r="O268" s="65"/>
      <c r="P268" s="188">
        <f>O268*H268</f>
        <v>0</v>
      </c>
      <c r="Q268" s="188">
        <v>0</v>
      </c>
      <c r="R268" s="188">
        <f>Q268*H268</f>
        <v>0</v>
      </c>
      <c r="S268" s="188">
        <v>0</v>
      </c>
      <c r="T268" s="189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190" t="s">
        <v>183</v>
      </c>
      <c r="AT268" s="190" t="s">
        <v>163</v>
      </c>
      <c r="AU268" s="190" t="s">
        <v>85</v>
      </c>
      <c r="AY268" s="18" t="s">
        <v>160</v>
      </c>
      <c r="BE268" s="191">
        <f>IF(N268="základní",J268,0)</f>
        <v>0</v>
      </c>
      <c r="BF268" s="191">
        <f>IF(N268="snížená",J268,0)</f>
        <v>0</v>
      </c>
      <c r="BG268" s="191">
        <f>IF(N268="zákl. přenesená",J268,0)</f>
        <v>0</v>
      </c>
      <c r="BH268" s="191">
        <f>IF(N268="sníž. přenesená",J268,0)</f>
        <v>0</v>
      </c>
      <c r="BI268" s="191">
        <f>IF(N268="nulová",J268,0)</f>
        <v>0</v>
      </c>
      <c r="BJ268" s="18" t="s">
        <v>83</v>
      </c>
      <c r="BK268" s="191">
        <f>ROUND(I268*H268,2)</f>
        <v>0</v>
      </c>
      <c r="BL268" s="18" t="s">
        <v>183</v>
      </c>
      <c r="BM268" s="190" t="s">
        <v>1600</v>
      </c>
    </row>
    <row r="269" spans="1:65" s="2" customFormat="1">
      <c r="A269" s="35"/>
      <c r="B269" s="36"/>
      <c r="C269" s="37"/>
      <c r="D269" s="192" t="s">
        <v>170</v>
      </c>
      <c r="E269" s="37"/>
      <c r="F269" s="193" t="s">
        <v>657</v>
      </c>
      <c r="G269" s="37"/>
      <c r="H269" s="37"/>
      <c r="I269" s="194"/>
      <c r="J269" s="37"/>
      <c r="K269" s="37"/>
      <c r="L269" s="40"/>
      <c r="M269" s="195"/>
      <c r="N269" s="196"/>
      <c r="O269" s="65"/>
      <c r="P269" s="65"/>
      <c r="Q269" s="65"/>
      <c r="R269" s="65"/>
      <c r="S269" s="65"/>
      <c r="T269" s="66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T269" s="18" t="s">
        <v>170</v>
      </c>
      <c r="AU269" s="18" t="s">
        <v>85</v>
      </c>
    </row>
    <row r="270" spans="1:65" s="2" customFormat="1" ht="24.2" customHeight="1">
      <c r="A270" s="35"/>
      <c r="B270" s="36"/>
      <c r="C270" s="179" t="s">
        <v>580</v>
      </c>
      <c r="D270" s="179" t="s">
        <v>163</v>
      </c>
      <c r="E270" s="180" t="s">
        <v>659</v>
      </c>
      <c r="F270" s="181" t="s">
        <v>660</v>
      </c>
      <c r="G270" s="182" t="s">
        <v>258</v>
      </c>
      <c r="H270" s="183">
        <v>295.60000000000002</v>
      </c>
      <c r="I270" s="184"/>
      <c r="J270" s="185">
        <f>ROUND(I270*H270,2)</f>
        <v>0</v>
      </c>
      <c r="K270" s="181" t="s">
        <v>167</v>
      </c>
      <c r="L270" s="40"/>
      <c r="M270" s="186" t="s">
        <v>19</v>
      </c>
      <c r="N270" s="187" t="s">
        <v>46</v>
      </c>
      <c r="O270" s="65"/>
      <c r="P270" s="188">
        <f>O270*H270</f>
        <v>0</v>
      </c>
      <c r="Q270" s="188">
        <v>0</v>
      </c>
      <c r="R270" s="188">
        <f>Q270*H270</f>
        <v>0</v>
      </c>
      <c r="S270" s="188">
        <v>0</v>
      </c>
      <c r="T270" s="189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190" t="s">
        <v>183</v>
      </c>
      <c r="AT270" s="190" t="s">
        <v>163</v>
      </c>
      <c r="AU270" s="190" t="s">
        <v>85</v>
      </c>
      <c r="AY270" s="18" t="s">
        <v>160</v>
      </c>
      <c r="BE270" s="191">
        <f>IF(N270="základní",J270,0)</f>
        <v>0</v>
      </c>
      <c r="BF270" s="191">
        <f>IF(N270="snížená",J270,0)</f>
        <v>0</v>
      </c>
      <c r="BG270" s="191">
        <f>IF(N270="zákl. přenesená",J270,0)</f>
        <v>0</v>
      </c>
      <c r="BH270" s="191">
        <f>IF(N270="sníž. přenesená",J270,0)</f>
        <v>0</v>
      </c>
      <c r="BI270" s="191">
        <f>IF(N270="nulová",J270,0)</f>
        <v>0</v>
      </c>
      <c r="BJ270" s="18" t="s">
        <v>83</v>
      </c>
      <c r="BK270" s="191">
        <f>ROUND(I270*H270,2)</f>
        <v>0</v>
      </c>
      <c r="BL270" s="18" t="s">
        <v>183</v>
      </c>
      <c r="BM270" s="190" t="s">
        <v>1601</v>
      </c>
    </row>
    <row r="271" spans="1:65" s="2" customFormat="1">
      <c r="A271" s="35"/>
      <c r="B271" s="36"/>
      <c r="C271" s="37"/>
      <c r="D271" s="192" t="s">
        <v>170</v>
      </c>
      <c r="E271" s="37"/>
      <c r="F271" s="193" t="s">
        <v>662</v>
      </c>
      <c r="G271" s="37"/>
      <c r="H271" s="37"/>
      <c r="I271" s="194"/>
      <c r="J271" s="37"/>
      <c r="K271" s="37"/>
      <c r="L271" s="40"/>
      <c r="M271" s="195"/>
      <c r="N271" s="196"/>
      <c r="O271" s="65"/>
      <c r="P271" s="65"/>
      <c r="Q271" s="65"/>
      <c r="R271" s="65"/>
      <c r="S271" s="65"/>
      <c r="T271" s="66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8" t="s">
        <v>170</v>
      </c>
      <c r="AU271" s="18" t="s">
        <v>85</v>
      </c>
    </row>
    <row r="272" spans="1:65" s="2" customFormat="1" ht="16.5" customHeight="1">
      <c r="A272" s="35"/>
      <c r="B272" s="36"/>
      <c r="C272" s="179" t="s">
        <v>586</v>
      </c>
      <c r="D272" s="179" t="s">
        <v>163</v>
      </c>
      <c r="E272" s="180" t="s">
        <v>664</v>
      </c>
      <c r="F272" s="181" t="s">
        <v>665</v>
      </c>
      <c r="G272" s="182" t="s">
        <v>258</v>
      </c>
      <c r="H272" s="183">
        <v>295.60000000000002</v>
      </c>
      <c r="I272" s="184"/>
      <c r="J272" s="185">
        <f>ROUND(I272*H272,2)</f>
        <v>0</v>
      </c>
      <c r="K272" s="181" t="s">
        <v>167</v>
      </c>
      <c r="L272" s="40"/>
      <c r="M272" s="186" t="s">
        <v>19</v>
      </c>
      <c r="N272" s="187" t="s">
        <v>46</v>
      </c>
      <c r="O272" s="65"/>
      <c r="P272" s="188">
        <f>O272*H272</f>
        <v>0</v>
      </c>
      <c r="Q272" s="188">
        <v>0</v>
      </c>
      <c r="R272" s="188">
        <f>Q272*H272</f>
        <v>0</v>
      </c>
      <c r="S272" s="188">
        <v>0</v>
      </c>
      <c r="T272" s="189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190" t="s">
        <v>183</v>
      </c>
      <c r="AT272" s="190" t="s">
        <v>163</v>
      </c>
      <c r="AU272" s="190" t="s">
        <v>85</v>
      </c>
      <c r="AY272" s="18" t="s">
        <v>160</v>
      </c>
      <c r="BE272" s="191">
        <f>IF(N272="základní",J272,0)</f>
        <v>0</v>
      </c>
      <c r="BF272" s="191">
        <f>IF(N272="snížená",J272,0)</f>
        <v>0</v>
      </c>
      <c r="BG272" s="191">
        <f>IF(N272="zákl. přenesená",J272,0)</f>
        <v>0</v>
      </c>
      <c r="BH272" s="191">
        <f>IF(N272="sníž. přenesená",J272,0)</f>
        <v>0</v>
      </c>
      <c r="BI272" s="191">
        <f>IF(N272="nulová",J272,0)</f>
        <v>0</v>
      </c>
      <c r="BJ272" s="18" t="s">
        <v>83</v>
      </c>
      <c r="BK272" s="191">
        <f>ROUND(I272*H272,2)</f>
        <v>0</v>
      </c>
      <c r="BL272" s="18" t="s">
        <v>183</v>
      </c>
      <c r="BM272" s="190" t="s">
        <v>1602</v>
      </c>
    </row>
    <row r="273" spans="1:65" s="2" customFormat="1">
      <c r="A273" s="35"/>
      <c r="B273" s="36"/>
      <c r="C273" s="37"/>
      <c r="D273" s="192" t="s">
        <v>170</v>
      </c>
      <c r="E273" s="37"/>
      <c r="F273" s="193" t="s">
        <v>667</v>
      </c>
      <c r="G273" s="37"/>
      <c r="H273" s="37"/>
      <c r="I273" s="194"/>
      <c r="J273" s="37"/>
      <c r="K273" s="37"/>
      <c r="L273" s="40"/>
      <c r="M273" s="195"/>
      <c r="N273" s="196"/>
      <c r="O273" s="65"/>
      <c r="P273" s="65"/>
      <c r="Q273" s="65"/>
      <c r="R273" s="65"/>
      <c r="S273" s="65"/>
      <c r="T273" s="66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T273" s="18" t="s">
        <v>170</v>
      </c>
      <c r="AU273" s="18" t="s">
        <v>85</v>
      </c>
    </row>
    <row r="274" spans="1:65" s="2" customFormat="1" ht="37.9" customHeight="1">
      <c r="A274" s="35"/>
      <c r="B274" s="36"/>
      <c r="C274" s="179" t="s">
        <v>592</v>
      </c>
      <c r="D274" s="179" t="s">
        <v>163</v>
      </c>
      <c r="E274" s="180" t="s">
        <v>674</v>
      </c>
      <c r="F274" s="181" t="s">
        <v>675</v>
      </c>
      <c r="G274" s="182" t="s">
        <v>258</v>
      </c>
      <c r="H274" s="183">
        <v>67.260000000000005</v>
      </c>
      <c r="I274" s="184"/>
      <c r="J274" s="185">
        <f>ROUND(I274*H274,2)</f>
        <v>0</v>
      </c>
      <c r="K274" s="181" t="s">
        <v>167</v>
      </c>
      <c r="L274" s="40"/>
      <c r="M274" s="186" t="s">
        <v>19</v>
      </c>
      <c r="N274" s="187" t="s">
        <v>46</v>
      </c>
      <c r="O274" s="65"/>
      <c r="P274" s="188">
        <f>O274*H274</f>
        <v>0</v>
      </c>
      <c r="Q274" s="188">
        <v>0.11162</v>
      </c>
      <c r="R274" s="188">
        <f>Q274*H274</f>
        <v>7.5075612000000005</v>
      </c>
      <c r="S274" s="188">
        <v>0</v>
      </c>
      <c r="T274" s="189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190" t="s">
        <v>183</v>
      </c>
      <c r="AT274" s="190" t="s">
        <v>163</v>
      </c>
      <c r="AU274" s="190" t="s">
        <v>85</v>
      </c>
      <c r="AY274" s="18" t="s">
        <v>160</v>
      </c>
      <c r="BE274" s="191">
        <f>IF(N274="základní",J274,0)</f>
        <v>0</v>
      </c>
      <c r="BF274" s="191">
        <f>IF(N274="snížená",J274,0)</f>
        <v>0</v>
      </c>
      <c r="BG274" s="191">
        <f>IF(N274="zákl. přenesená",J274,0)</f>
        <v>0</v>
      </c>
      <c r="BH274" s="191">
        <f>IF(N274="sníž. přenesená",J274,0)</f>
        <v>0</v>
      </c>
      <c r="BI274" s="191">
        <f>IF(N274="nulová",J274,0)</f>
        <v>0</v>
      </c>
      <c r="BJ274" s="18" t="s">
        <v>83</v>
      </c>
      <c r="BK274" s="191">
        <f>ROUND(I274*H274,2)</f>
        <v>0</v>
      </c>
      <c r="BL274" s="18" t="s">
        <v>183</v>
      </c>
      <c r="BM274" s="190" t="s">
        <v>1603</v>
      </c>
    </row>
    <row r="275" spans="1:65" s="2" customFormat="1">
      <c r="A275" s="35"/>
      <c r="B275" s="36"/>
      <c r="C275" s="37"/>
      <c r="D275" s="192" t="s">
        <v>170</v>
      </c>
      <c r="E275" s="37"/>
      <c r="F275" s="193" t="s">
        <v>677</v>
      </c>
      <c r="G275" s="37"/>
      <c r="H275" s="37"/>
      <c r="I275" s="194"/>
      <c r="J275" s="37"/>
      <c r="K275" s="37"/>
      <c r="L275" s="40"/>
      <c r="M275" s="195"/>
      <c r="N275" s="196"/>
      <c r="O275" s="65"/>
      <c r="P275" s="65"/>
      <c r="Q275" s="65"/>
      <c r="R275" s="65"/>
      <c r="S275" s="65"/>
      <c r="T275" s="66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8" t="s">
        <v>170</v>
      </c>
      <c r="AU275" s="18" t="s">
        <v>85</v>
      </c>
    </row>
    <row r="276" spans="1:65" s="12" customFormat="1" ht="22.9" customHeight="1">
      <c r="B276" s="163"/>
      <c r="C276" s="164"/>
      <c r="D276" s="165" t="s">
        <v>74</v>
      </c>
      <c r="E276" s="177" t="s">
        <v>206</v>
      </c>
      <c r="F276" s="177" t="s">
        <v>678</v>
      </c>
      <c r="G276" s="164"/>
      <c r="H276" s="164"/>
      <c r="I276" s="167"/>
      <c r="J276" s="178">
        <f>BK276</f>
        <v>0</v>
      </c>
      <c r="K276" s="164"/>
      <c r="L276" s="169"/>
      <c r="M276" s="170"/>
      <c r="N276" s="171"/>
      <c r="O276" s="171"/>
      <c r="P276" s="172">
        <f>SUM(P277:P416)</f>
        <v>0</v>
      </c>
      <c r="Q276" s="171"/>
      <c r="R276" s="172">
        <f>SUM(R277:R416)</f>
        <v>46.937385750000011</v>
      </c>
      <c r="S276" s="171"/>
      <c r="T276" s="173">
        <f>SUM(T277:T416)</f>
        <v>46.3155</v>
      </c>
      <c r="AR276" s="174" t="s">
        <v>83</v>
      </c>
      <c r="AT276" s="175" t="s">
        <v>74</v>
      </c>
      <c r="AU276" s="175" t="s">
        <v>83</v>
      </c>
      <c r="AY276" s="174" t="s">
        <v>160</v>
      </c>
      <c r="BK276" s="176">
        <f>SUM(BK277:BK416)</f>
        <v>0</v>
      </c>
    </row>
    <row r="277" spans="1:65" s="2" customFormat="1" ht="16.5" customHeight="1">
      <c r="A277" s="35"/>
      <c r="B277" s="36"/>
      <c r="C277" s="179" t="s">
        <v>597</v>
      </c>
      <c r="D277" s="179" t="s">
        <v>163</v>
      </c>
      <c r="E277" s="180" t="s">
        <v>680</v>
      </c>
      <c r="F277" s="181" t="s">
        <v>681</v>
      </c>
      <c r="G277" s="182" t="s">
        <v>166</v>
      </c>
      <c r="H277" s="183">
        <v>31</v>
      </c>
      <c r="I277" s="184"/>
      <c r="J277" s="185">
        <f>ROUND(I277*H277,2)</f>
        <v>0</v>
      </c>
      <c r="K277" s="181" t="s">
        <v>19</v>
      </c>
      <c r="L277" s="40"/>
      <c r="M277" s="186" t="s">
        <v>19</v>
      </c>
      <c r="N277" s="187" t="s">
        <v>46</v>
      </c>
      <c r="O277" s="65"/>
      <c r="P277" s="188">
        <f>O277*H277</f>
        <v>0</v>
      </c>
      <c r="Q277" s="188">
        <v>0</v>
      </c>
      <c r="R277" s="188">
        <f>Q277*H277</f>
        <v>0</v>
      </c>
      <c r="S277" s="188">
        <v>0</v>
      </c>
      <c r="T277" s="189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190" t="s">
        <v>183</v>
      </c>
      <c r="AT277" s="190" t="s">
        <v>163</v>
      </c>
      <c r="AU277" s="190" t="s">
        <v>85</v>
      </c>
      <c r="AY277" s="18" t="s">
        <v>160</v>
      </c>
      <c r="BE277" s="191">
        <f>IF(N277="základní",J277,0)</f>
        <v>0</v>
      </c>
      <c r="BF277" s="191">
        <f>IF(N277="snížená",J277,0)</f>
        <v>0</v>
      </c>
      <c r="BG277" s="191">
        <f>IF(N277="zákl. přenesená",J277,0)</f>
        <v>0</v>
      </c>
      <c r="BH277" s="191">
        <f>IF(N277="sníž. přenesená",J277,0)</f>
        <v>0</v>
      </c>
      <c r="BI277" s="191">
        <f>IF(N277="nulová",J277,0)</f>
        <v>0</v>
      </c>
      <c r="BJ277" s="18" t="s">
        <v>83</v>
      </c>
      <c r="BK277" s="191">
        <f>ROUND(I277*H277,2)</f>
        <v>0</v>
      </c>
      <c r="BL277" s="18" t="s">
        <v>183</v>
      </c>
      <c r="BM277" s="190" t="s">
        <v>1604</v>
      </c>
    </row>
    <row r="278" spans="1:65" s="2" customFormat="1" ht="16.5" customHeight="1">
      <c r="A278" s="35"/>
      <c r="B278" s="36"/>
      <c r="C278" s="179" t="s">
        <v>602</v>
      </c>
      <c r="D278" s="179" t="s">
        <v>163</v>
      </c>
      <c r="E278" s="180" t="s">
        <v>1357</v>
      </c>
      <c r="F278" s="181" t="s">
        <v>1358</v>
      </c>
      <c r="G278" s="182" t="s">
        <v>166</v>
      </c>
      <c r="H278" s="183">
        <v>1</v>
      </c>
      <c r="I278" s="184"/>
      <c r="J278" s="185">
        <f>ROUND(I278*H278,2)</f>
        <v>0</v>
      </c>
      <c r="K278" s="181" t="s">
        <v>19</v>
      </c>
      <c r="L278" s="40"/>
      <c r="M278" s="186" t="s">
        <v>19</v>
      </c>
      <c r="N278" s="187" t="s">
        <v>46</v>
      </c>
      <c r="O278" s="65"/>
      <c r="P278" s="188">
        <f>O278*H278</f>
        <v>0</v>
      </c>
      <c r="Q278" s="188">
        <v>0</v>
      </c>
      <c r="R278" s="188">
        <f>Q278*H278</f>
        <v>0</v>
      </c>
      <c r="S278" s="188">
        <v>0</v>
      </c>
      <c r="T278" s="189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190" t="s">
        <v>183</v>
      </c>
      <c r="AT278" s="190" t="s">
        <v>163</v>
      </c>
      <c r="AU278" s="190" t="s">
        <v>85</v>
      </c>
      <c r="AY278" s="18" t="s">
        <v>160</v>
      </c>
      <c r="BE278" s="191">
        <f>IF(N278="základní",J278,0)</f>
        <v>0</v>
      </c>
      <c r="BF278" s="191">
        <f>IF(N278="snížená",J278,0)</f>
        <v>0</v>
      </c>
      <c r="BG278" s="191">
        <f>IF(N278="zákl. přenesená",J278,0)</f>
        <v>0</v>
      </c>
      <c r="BH278" s="191">
        <f>IF(N278="sníž. přenesená",J278,0)</f>
        <v>0</v>
      </c>
      <c r="BI278" s="191">
        <f>IF(N278="nulová",J278,0)</f>
        <v>0</v>
      </c>
      <c r="BJ278" s="18" t="s">
        <v>83</v>
      </c>
      <c r="BK278" s="191">
        <f>ROUND(I278*H278,2)</f>
        <v>0</v>
      </c>
      <c r="BL278" s="18" t="s">
        <v>183</v>
      </c>
      <c r="BM278" s="190" t="s">
        <v>1605</v>
      </c>
    </row>
    <row r="279" spans="1:65" s="2" customFormat="1" ht="16.5" customHeight="1">
      <c r="A279" s="35"/>
      <c r="B279" s="36"/>
      <c r="C279" s="179" t="s">
        <v>607</v>
      </c>
      <c r="D279" s="179" t="s">
        <v>163</v>
      </c>
      <c r="E279" s="180" t="s">
        <v>1360</v>
      </c>
      <c r="F279" s="181" t="s">
        <v>1361</v>
      </c>
      <c r="G279" s="182" t="s">
        <v>166</v>
      </c>
      <c r="H279" s="183">
        <v>1</v>
      </c>
      <c r="I279" s="184"/>
      <c r="J279" s="185">
        <f>ROUND(I279*H279,2)</f>
        <v>0</v>
      </c>
      <c r="K279" s="181" t="s">
        <v>167</v>
      </c>
      <c r="L279" s="40"/>
      <c r="M279" s="186" t="s">
        <v>19</v>
      </c>
      <c r="N279" s="187" t="s">
        <v>46</v>
      </c>
      <c r="O279" s="65"/>
      <c r="P279" s="188">
        <f>O279*H279</f>
        <v>0</v>
      </c>
      <c r="Q279" s="188">
        <v>0</v>
      </c>
      <c r="R279" s="188">
        <f>Q279*H279</f>
        <v>0</v>
      </c>
      <c r="S279" s="188">
        <v>0</v>
      </c>
      <c r="T279" s="18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190" t="s">
        <v>183</v>
      </c>
      <c r="AT279" s="190" t="s">
        <v>163</v>
      </c>
      <c r="AU279" s="190" t="s">
        <v>85</v>
      </c>
      <c r="AY279" s="18" t="s">
        <v>160</v>
      </c>
      <c r="BE279" s="191">
        <f>IF(N279="základní",J279,0)</f>
        <v>0</v>
      </c>
      <c r="BF279" s="191">
        <f>IF(N279="snížená",J279,0)</f>
        <v>0</v>
      </c>
      <c r="BG279" s="191">
        <f>IF(N279="zákl. přenesená",J279,0)</f>
        <v>0</v>
      </c>
      <c r="BH279" s="191">
        <f>IF(N279="sníž. přenesená",J279,0)</f>
        <v>0</v>
      </c>
      <c r="BI279" s="191">
        <f>IF(N279="nulová",J279,0)</f>
        <v>0</v>
      </c>
      <c r="BJ279" s="18" t="s">
        <v>83</v>
      </c>
      <c r="BK279" s="191">
        <f>ROUND(I279*H279,2)</f>
        <v>0</v>
      </c>
      <c r="BL279" s="18" t="s">
        <v>183</v>
      </c>
      <c r="BM279" s="190" t="s">
        <v>1606</v>
      </c>
    </row>
    <row r="280" spans="1:65" s="2" customFormat="1">
      <c r="A280" s="35"/>
      <c r="B280" s="36"/>
      <c r="C280" s="37"/>
      <c r="D280" s="192" t="s">
        <v>170</v>
      </c>
      <c r="E280" s="37"/>
      <c r="F280" s="193" t="s">
        <v>1363</v>
      </c>
      <c r="G280" s="37"/>
      <c r="H280" s="37"/>
      <c r="I280" s="194"/>
      <c r="J280" s="37"/>
      <c r="K280" s="37"/>
      <c r="L280" s="40"/>
      <c r="M280" s="195"/>
      <c r="N280" s="196"/>
      <c r="O280" s="65"/>
      <c r="P280" s="65"/>
      <c r="Q280" s="65"/>
      <c r="R280" s="65"/>
      <c r="S280" s="65"/>
      <c r="T280" s="66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T280" s="18" t="s">
        <v>170</v>
      </c>
      <c r="AU280" s="18" t="s">
        <v>85</v>
      </c>
    </row>
    <row r="281" spans="1:65" s="2" customFormat="1" ht="16.5" customHeight="1">
      <c r="A281" s="35"/>
      <c r="B281" s="36"/>
      <c r="C281" s="179" t="s">
        <v>611</v>
      </c>
      <c r="D281" s="179" t="s">
        <v>163</v>
      </c>
      <c r="E281" s="180" t="s">
        <v>692</v>
      </c>
      <c r="F281" s="181" t="s">
        <v>693</v>
      </c>
      <c r="G281" s="182" t="s">
        <v>289</v>
      </c>
      <c r="H281" s="183">
        <v>116</v>
      </c>
      <c r="I281" s="184"/>
      <c r="J281" s="185">
        <f>ROUND(I281*H281,2)</f>
        <v>0</v>
      </c>
      <c r="K281" s="181" t="s">
        <v>167</v>
      </c>
      <c r="L281" s="40"/>
      <c r="M281" s="186" t="s">
        <v>19</v>
      </c>
      <c r="N281" s="187" t="s">
        <v>46</v>
      </c>
      <c r="O281" s="65"/>
      <c r="P281" s="188">
        <f>O281*H281</f>
        <v>0</v>
      </c>
      <c r="Q281" s="188">
        <v>0</v>
      </c>
      <c r="R281" s="188">
        <f>Q281*H281</f>
        <v>0</v>
      </c>
      <c r="S281" s="188">
        <v>0.18</v>
      </c>
      <c r="T281" s="189">
        <f>S281*H281</f>
        <v>20.88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190" t="s">
        <v>183</v>
      </c>
      <c r="AT281" s="190" t="s">
        <v>163</v>
      </c>
      <c r="AU281" s="190" t="s">
        <v>85</v>
      </c>
      <c r="AY281" s="18" t="s">
        <v>160</v>
      </c>
      <c r="BE281" s="191">
        <f>IF(N281="základní",J281,0)</f>
        <v>0</v>
      </c>
      <c r="BF281" s="191">
        <f>IF(N281="snížená",J281,0)</f>
        <v>0</v>
      </c>
      <c r="BG281" s="191">
        <f>IF(N281="zákl. přenesená",J281,0)</f>
        <v>0</v>
      </c>
      <c r="BH281" s="191">
        <f>IF(N281="sníž. přenesená",J281,0)</f>
        <v>0</v>
      </c>
      <c r="BI281" s="191">
        <f>IF(N281="nulová",J281,0)</f>
        <v>0</v>
      </c>
      <c r="BJ281" s="18" t="s">
        <v>83</v>
      </c>
      <c r="BK281" s="191">
        <f>ROUND(I281*H281,2)</f>
        <v>0</v>
      </c>
      <c r="BL281" s="18" t="s">
        <v>183</v>
      </c>
      <c r="BM281" s="190" t="s">
        <v>1607</v>
      </c>
    </row>
    <row r="282" spans="1:65" s="2" customFormat="1">
      <c r="A282" s="35"/>
      <c r="B282" s="36"/>
      <c r="C282" s="37"/>
      <c r="D282" s="192" t="s">
        <v>170</v>
      </c>
      <c r="E282" s="37"/>
      <c r="F282" s="193" t="s">
        <v>695</v>
      </c>
      <c r="G282" s="37"/>
      <c r="H282" s="37"/>
      <c r="I282" s="194"/>
      <c r="J282" s="37"/>
      <c r="K282" s="37"/>
      <c r="L282" s="40"/>
      <c r="M282" s="195"/>
      <c r="N282" s="196"/>
      <c r="O282" s="65"/>
      <c r="P282" s="65"/>
      <c r="Q282" s="65"/>
      <c r="R282" s="65"/>
      <c r="S282" s="65"/>
      <c r="T282" s="66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T282" s="18" t="s">
        <v>170</v>
      </c>
      <c r="AU282" s="18" t="s">
        <v>85</v>
      </c>
    </row>
    <row r="283" spans="1:65" s="13" customFormat="1">
      <c r="B283" s="199"/>
      <c r="C283" s="200"/>
      <c r="D283" s="197" t="s">
        <v>212</v>
      </c>
      <c r="E283" s="201" t="s">
        <v>19</v>
      </c>
      <c r="F283" s="202" t="s">
        <v>1608</v>
      </c>
      <c r="G283" s="200"/>
      <c r="H283" s="203">
        <v>116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212</v>
      </c>
      <c r="AU283" s="209" t="s">
        <v>85</v>
      </c>
      <c r="AV283" s="13" t="s">
        <v>85</v>
      </c>
      <c r="AW283" s="13" t="s">
        <v>36</v>
      </c>
      <c r="AX283" s="13" t="s">
        <v>83</v>
      </c>
      <c r="AY283" s="209" t="s">
        <v>160</v>
      </c>
    </row>
    <row r="284" spans="1:65" s="2" customFormat="1" ht="16.5" customHeight="1">
      <c r="A284" s="35"/>
      <c r="B284" s="36"/>
      <c r="C284" s="179" t="s">
        <v>616</v>
      </c>
      <c r="D284" s="179" t="s">
        <v>163</v>
      </c>
      <c r="E284" s="180" t="s">
        <v>1609</v>
      </c>
      <c r="F284" s="181" t="s">
        <v>1610</v>
      </c>
      <c r="G284" s="182" t="s">
        <v>289</v>
      </c>
      <c r="H284" s="183">
        <v>164.1</v>
      </c>
      <c r="I284" s="184"/>
      <c r="J284" s="185">
        <f>ROUND(I284*H284,2)</f>
        <v>0</v>
      </c>
      <c r="K284" s="181" t="s">
        <v>167</v>
      </c>
      <c r="L284" s="40"/>
      <c r="M284" s="186" t="s">
        <v>19</v>
      </c>
      <c r="N284" s="187" t="s">
        <v>46</v>
      </c>
      <c r="O284" s="65"/>
      <c r="P284" s="188">
        <f>O284*H284</f>
        <v>0</v>
      </c>
      <c r="Q284" s="188">
        <v>0</v>
      </c>
      <c r="R284" s="188">
        <f>Q284*H284</f>
        <v>0</v>
      </c>
      <c r="S284" s="188">
        <v>0.155</v>
      </c>
      <c r="T284" s="189">
        <f>S284*H284</f>
        <v>25.435499999999998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190" t="s">
        <v>183</v>
      </c>
      <c r="AT284" s="190" t="s">
        <v>163</v>
      </c>
      <c r="AU284" s="190" t="s">
        <v>85</v>
      </c>
      <c r="AY284" s="18" t="s">
        <v>160</v>
      </c>
      <c r="BE284" s="191">
        <f>IF(N284="základní",J284,0)</f>
        <v>0</v>
      </c>
      <c r="BF284" s="191">
        <f>IF(N284="snížená",J284,0)</f>
        <v>0</v>
      </c>
      <c r="BG284" s="191">
        <f>IF(N284="zákl. přenesená",J284,0)</f>
        <v>0</v>
      </c>
      <c r="BH284" s="191">
        <f>IF(N284="sníž. přenesená",J284,0)</f>
        <v>0</v>
      </c>
      <c r="BI284" s="191">
        <f>IF(N284="nulová",J284,0)</f>
        <v>0</v>
      </c>
      <c r="BJ284" s="18" t="s">
        <v>83</v>
      </c>
      <c r="BK284" s="191">
        <f>ROUND(I284*H284,2)</f>
        <v>0</v>
      </c>
      <c r="BL284" s="18" t="s">
        <v>183</v>
      </c>
      <c r="BM284" s="190" t="s">
        <v>1611</v>
      </c>
    </row>
    <row r="285" spans="1:65" s="2" customFormat="1">
      <c r="A285" s="35"/>
      <c r="B285" s="36"/>
      <c r="C285" s="37"/>
      <c r="D285" s="192" t="s">
        <v>170</v>
      </c>
      <c r="E285" s="37"/>
      <c r="F285" s="193" t="s">
        <v>1612</v>
      </c>
      <c r="G285" s="37"/>
      <c r="H285" s="37"/>
      <c r="I285" s="194"/>
      <c r="J285" s="37"/>
      <c r="K285" s="37"/>
      <c r="L285" s="40"/>
      <c r="M285" s="195"/>
      <c r="N285" s="196"/>
      <c r="O285" s="65"/>
      <c r="P285" s="65"/>
      <c r="Q285" s="65"/>
      <c r="R285" s="65"/>
      <c r="S285" s="65"/>
      <c r="T285" s="66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T285" s="18" t="s">
        <v>170</v>
      </c>
      <c r="AU285" s="18" t="s">
        <v>85</v>
      </c>
    </row>
    <row r="286" spans="1:65" s="13" customFormat="1">
      <c r="B286" s="199"/>
      <c r="C286" s="200"/>
      <c r="D286" s="197" t="s">
        <v>212</v>
      </c>
      <c r="E286" s="201" t="s">
        <v>19</v>
      </c>
      <c r="F286" s="202" t="s">
        <v>1613</v>
      </c>
      <c r="G286" s="200"/>
      <c r="H286" s="203">
        <v>164.1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212</v>
      </c>
      <c r="AU286" s="209" t="s">
        <v>85</v>
      </c>
      <c r="AV286" s="13" t="s">
        <v>85</v>
      </c>
      <c r="AW286" s="13" t="s">
        <v>36</v>
      </c>
      <c r="AX286" s="13" t="s">
        <v>83</v>
      </c>
      <c r="AY286" s="209" t="s">
        <v>160</v>
      </c>
    </row>
    <row r="287" spans="1:65" s="2" customFormat="1" ht="16.5" customHeight="1">
      <c r="A287" s="35"/>
      <c r="B287" s="36"/>
      <c r="C287" s="179" t="s">
        <v>621</v>
      </c>
      <c r="D287" s="179" t="s">
        <v>163</v>
      </c>
      <c r="E287" s="180" t="s">
        <v>715</v>
      </c>
      <c r="F287" s="181" t="s">
        <v>716</v>
      </c>
      <c r="G287" s="182" t="s">
        <v>289</v>
      </c>
      <c r="H287" s="183">
        <v>48.1</v>
      </c>
      <c r="I287" s="184"/>
      <c r="J287" s="185">
        <f>ROUND(I287*H287,2)</f>
        <v>0</v>
      </c>
      <c r="K287" s="181" t="s">
        <v>167</v>
      </c>
      <c r="L287" s="40"/>
      <c r="M287" s="186" t="s">
        <v>19</v>
      </c>
      <c r="N287" s="187" t="s">
        <v>46</v>
      </c>
      <c r="O287" s="65"/>
      <c r="P287" s="188">
        <f>O287*H287</f>
        <v>0</v>
      </c>
      <c r="Q287" s="188">
        <v>1.0000000000000001E-5</v>
      </c>
      <c r="R287" s="188">
        <f>Q287*H287</f>
        <v>4.8100000000000004E-4</v>
      </c>
      <c r="S287" s="188">
        <v>0</v>
      </c>
      <c r="T287" s="189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190" t="s">
        <v>183</v>
      </c>
      <c r="AT287" s="190" t="s">
        <v>163</v>
      </c>
      <c r="AU287" s="190" t="s">
        <v>85</v>
      </c>
      <c r="AY287" s="18" t="s">
        <v>160</v>
      </c>
      <c r="BE287" s="191">
        <f>IF(N287="základní",J287,0)</f>
        <v>0</v>
      </c>
      <c r="BF287" s="191">
        <f>IF(N287="snížená",J287,0)</f>
        <v>0</v>
      </c>
      <c r="BG287" s="191">
        <f>IF(N287="zákl. přenesená",J287,0)</f>
        <v>0</v>
      </c>
      <c r="BH287" s="191">
        <f>IF(N287="sníž. přenesená",J287,0)</f>
        <v>0</v>
      </c>
      <c r="BI287" s="191">
        <f>IF(N287="nulová",J287,0)</f>
        <v>0</v>
      </c>
      <c r="BJ287" s="18" t="s">
        <v>83</v>
      </c>
      <c r="BK287" s="191">
        <f>ROUND(I287*H287,2)</f>
        <v>0</v>
      </c>
      <c r="BL287" s="18" t="s">
        <v>183</v>
      </c>
      <c r="BM287" s="190" t="s">
        <v>1614</v>
      </c>
    </row>
    <row r="288" spans="1:65" s="2" customFormat="1">
      <c r="A288" s="35"/>
      <c r="B288" s="36"/>
      <c r="C288" s="37"/>
      <c r="D288" s="192" t="s">
        <v>170</v>
      </c>
      <c r="E288" s="37"/>
      <c r="F288" s="193" t="s">
        <v>718</v>
      </c>
      <c r="G288" s="37"/>
      <c r="H288" s="37"/>
      <c r="I288" s="194"/>
      <c r="J288" s="37"/>
      <c r="K288" s="37"/>
      <c r="L288" s="40"/>
      <c r="M288" s="195"/>
      <c r="N288" s="196"/>
      <c r="O288" s="65"/>
      <c r="P288" s="65"/>
      <c r="Q288" s="65"/>
      <c r="R288" s="65"/>
      <c r="S288" s="65"/>
      <c r="T288" s="66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T288" s="18" t="s">
        <v>170</v>
      </c>
      <c r="AU288" s="18" t="s">
        <v>85</v>
      </c>
    </row>
    <row r="289" spans="1:65" s="13" customFormat="1">
      <c r="B289" s="199"/>
      <c r="C289" s="200"/>
      <c r="D289" s="197" t="s">
        <v>212</v>
      </c>
      <c r="E289" s="201" t="s">
        <v>19</v>
      </c>
      <c r="F289" s="202" t="s">
        <v>1615</v>
      </c>
      <c r="G289" s="200"/>
      <c r="H289" s="203">
        <v>48.1</v>
      </c>
      <c r="I289" s="204"/>
      <c r="J289" s="200"/>
      <c r="K289" s="200"/>
      <c r="L289" s="205"/>
      <c r="M289" s="206"/>
      <c r="N289" s="207"/>
      <c r="O289" s="207"/>
      <c r="P289" s="207"/>
      <c r="Q289" s="207"/>
      <c r="R289" s="207"/>
      <c r="S289" s="207"/>
      <c r="T289" s="208"/>
      <c r="AT289" s="209" t="s">
        <v>212</v>
      </c>
      <c r="AU289" s="209" t="s">
        <v>85</v>
      </c>
      <c r="AV289" s="13" t="s">
        <v>85</v>
      </c>
      <c r="AW289" s="13" t="s">
        <v>36</v>
      </c>
      <c r="AX289" s="13" t="s">
        <v>83</v>
      </c>
      <c r="AY289" s="209" t="s">
        <v>160</v>
      </c>
    </row>
    <row r="290" spans="1:65" s="2" customFormat="1" ht="16.5" customHeight="1">
      <c r="A290" s="35"/>
      <c r="B290" s="36"/>
      <c r="C290" s="225" t="s">
        <v>627</v>
      </c>
      <c r="D290" s="225" t="s">
        <v>495</v>
      </c>
      <c r="E290" s="226" t="s">
        <v>721</v>
      </c>
      <c r="F290" s="227" t="s">
        <v>722</v>
      </c>
      <c r="G290" s="228" t="s">
        <v>289</v>
      </c>
      <c r="H290" s="229">
        <v>49.542999999999999</v>
      </c>
      <c r="I290" s="230"/>
      <c r="J290" s="231">
        <f>ROUND(I290*H290,2)</f>
        <v>0</v>
      </c>
      <c r="K290" s="227" t="s">
        <v>167</v>
      </c>
      <c r="L290" s="232"/>
      <c r="M290" s="233" t="s">
        <v>19</v>
      </c>
      <c r="N290" s="234" t="s">
        <v>46</v>
      </c>
      <c r="O290" s="65"/>
      <c r="P290" s="188">
        <f>O290*H290</f>
        <v>0</v>
      </c>
      <c r="Q290" s="188">
        <v>2.6700000000000001E-3</v>
      </c>
      <c r="R290" s="188">
        <f>Q290*H290</f>
        <v>0.13227981</v>
      </c>
      <c r="S290" s="188">
        <v>0</v>
      </c>
      <c r="T290" s="189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190" t="s">
        <v>206</v>
      </c>
      <c r="AT290" s="190" t="s">
        <v>495</v>
      </c>
      <c r="AU290" s="190" t="s">
        <v>85</v>
      </c>
      <c r="AY290" s="18" t="s">
        <v>160</v>
      </c>
      <c r="BE290" s="191">
        <f>IF(N290="základní",J290,0)</f>
        <v>0</v>
      </c>
      <c r="BF290" s="191">
        <f>IF(N290="snížená",J290,0)</f>
        <v>0</v>
      </c>
      <c r="BG290" s="191">
        <f>IF(N290="zákl. přenesená",J290,0)</f>
        <v>0</v>
      </c>
      <c r="BH290" s="191">
        <f>IF(N290="sníž. přenesená",J290,0)</f>
        <v>0</v>
      </c>
      <c r="BI290" s="191">
        <f>IF(N290="nulová",J290,0)</f>
        <v>0</v>
      </c>
      <c r="BJ290" s="18" t="s">
        <v>83</v>
      </c>
      <c r="BK290" s="191">
        <f>ROUND(I290*H290,2)</f>
        <v>0</v>
      </c>
      <c r="BL290" s="18" t="s">
        <v>183</v>
      </c>
      <c r="BM290" s="190" t="s">
        <v>1616</v>
      </c>
    </row>
    <row r="291" spans="1:65" s="13" customFormat="1">
      <c r="B291" s="199"/>
      <c r="C291" s="200"/>
      <c r="D291" s="197" t="s">
        <v>212</v>
      </c>
      <c r="E291" s="200"/>
      <c r="F291" s="202" t="s">
        <v>1617</v>
      </c>
      <c r="G291" s="200"/>
      <c r="H291" s="203">
        <v>49.542999999999999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212</v>
      </c>
      <c r="AU291" s="209" t="s">
        <v>85</v>
      </c>
      <c r="AV291" s="13" t="s">
        <v>85</v>
      </c>
      <c r="AW291" s="13" t="s">
        <v>4</v>
      </c>
      <c r="AX291" s="13" t="s">
        <v>83</v>
      </c>
      <c r="AY291" s="209" t="s">
        <v>160</v>
      </c>
    </row>
    <row r="292" spans="1:65" s="2" customFormat="1" ht="16.5" customHeight="1">
      <c r="A292" s="35"/>
      <c r="B292" s="36"/>
      <c r="C292" s="179" t="s">
        <v>633</v>
      </c>
      <c r="D292" s="179" t="s">
        <v>163</v>
      </c>
      <c r="E292" s="180" t="s">
        <v>726</v>
      </c>
      <c r="F292" s="181" t="s">
        <v>727</v>
      </c>
      <c r="G292" s="182" t="s">
        <v>289</v>
      </c>
      <c r="H292" s="183">
        <v>71.900000000000006</v>
      </c>
      <c r="I292" s="184"/>
      <c r="J292" s="185">
        <f>ROUND(I292*H292,2)</f>
        <v>0</v>
      </c>
      <c r="K292" s="181" t="s">
        <v>167</v>
      </c>
      <c r="L292" s="40"/>
      <c r="M292" s="186" t="s">
        <v>19</v>
      </c>
      <c r="N292" s="187" t="s">
        <v>46</v>
      </c>
      <c r="O292" s="65"/>
      <c r="P292" s="188">
        <f>O292*H292</f>
        <v>0</v>
      </c>
      <c r="Q292" s="188">
        <v>1.0000000000000001E-5</v>
      </c>
      <c r="R292" s="188">
        <f>Q292*H292</f>
        <v>7.1900000000000013E-4</v>
      </c>
      <c r="S292" s="188">
        <v>0</v>
      </c>
      <c r="T292" s="18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190" t="s">
        <v>183</v>
      </c>
      <c r="AT292" s="190" t="s">
        <v>163</v>
      </c>
      <c r="AU292" s="190" t="s">
        <v>85</v>
      </c>
      <c r="AY292" s="18" t="s">
        <v>160</v>
      </c>
      <c r="BE292" s="191">
        <f>IF(N292="základní",J292,0)</f>
        <v>0</v>
      </c>
      <c r="BF292" s="191">
        <f>IF(N292="snížená",J292,0)</f>
        <v>0</v>
      </c>
      <c r="BG292" s="191">
        <f>IF(N292="zákl. přenesená",J292,0)</f>
        <v>0</v>
      </c>
      <c r="BH292" s="191">
        <f>IF(N292="sníž. přenesená",J292,0)</f>
        <v>0</v>
      </c>
      <c r="BI292" s="191">
        <f>IF(N292="nulová",J292,0)</f>
        <v>0</v>
      </c>
      <c r="BJ292" s="18" t="s">
        <v>83</v>
      </c>
      <c r="BK292" s="191">
        <f>ROUND(I292*H292,2)</f>
        <v>0</v>
      </c>
      <c r="BL292" s="18" t="s">
        <v>183</v>
      </c>
      <c r="BM292" s="190" t="s">
        <v>1618</v>
      </c>
    </row>
    <row r="293" spans="1:65" s="2" customFormat="1">
      <c r="A293" s="35"/>
      <c r="B293" s="36"/>
      <c r="C293" s="37"/>
      <c r="D293" s="192" t="s">
        <v>170</v>
      </c>
      <c r="E293" s="37"/>
      <c r="F293" s="193" t="s">
        <v>729</v>
      </c>
      <c r="G293" s="37"/>
      <c r="H293" s="37"/>
      <c r="I293" s="194"/>
      <c r="J293" s="37"/>
      <c r="K293" s="37"/>
      <c r="L293" s="40"/>
      <c r="M293" s="195"/>
      <c r="N293" s="196"/>
      <c r="O293" s="65"/>
      <c r="P293" s="65"/>
      <c r="Q293" s="65"/>
      <c r="R293" s="65"/>
      <c r="S293" s="65"/>
      <c r="T293" s="66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8" t="s">
        <v>170</v>
      </c>
      <c r="AU293" s="18" t="s">
        <v>85</v>
      </c>
    </row>
    <row r="294" spans="1:65" s="13" customFormat="1">
      <c r="B294" s="199"/>
      <c r="C294" s="200"/>
      <c r="D294" s="197" t="s">
        <v>212</v>
      </c>
      <c r="E294" s="201" t="s">
        <v>19</v>
      </c>
      <c r="F294" s="202" t="s">
        <v>1619</v>
      </c>
      <c r="G294" s="200"/>
      <c r="H294" s="203">
        <v>71.900000000000006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212</v>
      </c>
      <c r="AU294" s="209" t="s">
        <v>85</v>
      </c>
      <c r="AV294" s="13" t="s">
        <v>85</v>
      </c>
      <c r="AW294" s="13" t="s">
        <v>36</v>
      </c>
      <c r="AX294" s="13" t="s">
        <v>83</v>
      </c>
      <c r="AY294" s="209" t="s">
        <v>160</v>
      </c>
    </row>
    <row r="295" spans="1:65" s="2" customFormat="1" ht="16.5" customHeight="1">
      <c r="A295" s="35"/>
      <c r="B295" s="36"/>
      <c r="C295" s="225" t="s">
        <v>638</v>
      </c>
      <c r="D295" s="225" t="s">
        <v>495</v>
      </c>
      <c r="E295" s="226" t="s">
        <v>732</v>
      </c>
      <c r="F295" s="227" t="s">
        <v>733</v>
      </c>
      <c r="G295" s="228" t="s">
        <v>289</v>
      </c>
      <c r="H295" s="229">
        <v>72.978999999999999</v>
      </c>
      <c r="I295" s="230"/>
      <c r="J295" s="231">
        <f>ROUND(I295*H295,2)</f>
        <v>0</v>
      </c>
      <c r="K295" s="227" t="s">
        <v>167</v>
      </c>
      <c r="L295" s="232"/>
      <c r="M295" s="233" t="s">
        <v>19</v>
      </c>
      <c r="N295" s="234" t="s">
        <v>46</v>
      </c>
      <c r="O295" s="65"/>
      <c r="P295" s="188">
        <f>O295*H295</f>
        <v>0</v>
      </c>
      <c r="Q295" s="188">
        <v>4.45E-3</v>
      </c>
      <c r="R295" s="188">
        <f>Q295*H295</f>
        <v>0.32475654999999998</v>
      </c>
      <c r="S295" s="188">
        <v>0</v>
      </c>
      <c r="T295" s="189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190" t="s">
        <v>206</v>
      </c>
      <c r="AT295" s="190" t="s">
        <v>495</v>
      </c>
      <c r="AU295" s="190" t="s">
        <v>85</v>
      </c>
      <c r="AY295" s="18" t="s">
        <v>160</v>
      </c>
      <c r="BE295" s="191">
        <f>IF(N295="základní",J295,0)</f>
        <v>0</v>
      </c>
      <c r="BF295" s="191">
        <f>IF(N295="snížená",J295,0)</f>
        <v>0</v>
      </c>
      <c r="BG295" s="191">
        <f>IF(N295="zákl. přenesená",J295,0)</f>
        <v>0</v>
      </c>
      <c r="BH295" s="191">
        <f>IF(N295="sníž. přenesená",J295,0)</f>
        <v>0</v>
      </c>
      <c r="BI295" s="191">
        <f>IF(N295="nulová",J295,0)</f>
        <v>0</v>
      </c>
      <c r="BJ295" s="18" t="s">
        <v>83</v>
      </c>
      <c r="BK295" s="191">
        <f>ROUND(I295*H295,2)</f>
        <v>0</v>
      </c>
      <c r="BL295" s="18" t="s">
        <v>183</v>
      </c>
      <c r="BM295" s="190" t="s">
        <v>1620</v>
      </c>
    </row>
    <row r="296" spans="1:65" s="13" customFormat="1">
      <c r="B296" s="199"/>
      <c r="C296" s="200"/>
      <c r="D296" s="197" t="s">
        <v>212</v>
      </c>
      <c r="E296" s="200"/>
      <c r="F296" s="202" t="s">
        <v>1621</v>
      </c>
      <c r="G296" s="200"/>
      <c r="H296" s="203">
        <v>72.978999999999999</v>
      </c>
      <c r="I296" s="204"/>
      <c r="J296" s="200"/>
      <c r="K296" s="200"/>
      <c r="L296" s="205"/>
      <c r="M296" s="206"/>
      <c r="N296" s="207"/>
      <c r="O296" s="207"/>
      <c r="P296" s="207"/>
      <c r="Q296" s="207"/>
      <c r="R296" s="207"/>
      <c r="S296" s="207"/>
      <c r="T296" s="208"/>
      <c r="AT296" s="209" t="s">
        <v>212</v>
      </c>
      <c r="AU296" s="209" t="s">
        <v>85</v>
      </c>
      <c r="AV296" s="13" t="s">
        <v>85</v>
      </c>
      <c r="AW296" s="13" t="s">
        <v>4</v>
      </c>
      <c r="AX296" s="13" t="s">
        <v>83</v>
      </c>
      <c r="AY296" s="209" t="s">
        <v>160</v>
      </c>
    </row>
    <row r="297" spans="1:65" s="2" customFormat="1" ht="16.5" customHeight="1">
      <c r="A297" s="35"/>
      <c r="B297" s="36"/>
      <c r="C297" s="179" t="s">
        <v>646</v>
      </c>
      <c r="D297" s="179" t="s">
        <v>163</v>
      </c>
      <c r="E297" s="180" t="s">
        <v>737</v>
      </c>
      <c r="F297" s="181" t="s">
        <v>738</v>
      </c>
      <c r="G297" s="182" t="s">
        <v>289</v>
      </c>
      <c r="H297" s="183">
        <v>2</v>
      </c>
      <c r="I297" s="184"/>
      <c r="J297" s="185">
        <f>ROUND(I297*H297,2)</f>
        <v>0</v>
      </c>
      <c r="K297" s="181" t="s">
        <v>167</v>
      </c>
      <c r="L297" s="40"/>
      <c r="M297" s="186" t="s">
        <v>19</v>
      </c>
      <c r="N297" s="187" t="s">
        <v>46</v>
      </c>
      <c r="O297" s="65"/>
      <c r="P297" s="188">
        <f>O297*H297</f>
        <v>0</v>
      </c>
      <c r="Q297" s="188">
        <v>2.0000000000000002E-5</v>
      </c>
      <c r="R297" s="188">
        <f>Q297*H297</f>
        <v>4.0000000000000003E-5</v>
      </c>
      <c r="S297" s="188">
        <v>0</v>
      </c>
      <c r="T297" s="18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190" t="s">
        <v>183</v>
      </c>
      <c r="AT297" s="190" t="s">
        <v>163</v>
      </c>
      <c r="AU297" s="190" t="s">
        <v>85</v>
      </c>
      <c r="AY297" s="18" t="s">
        <v>160</v>
      </c>
      <c r="BE297" s="191">
        <f>IF(N297="základní",J297,0)</f>
        <v>0</v>
      </c>
      <c r="BF297" s="191">
        <f>IF(N297="snížená",J297,0)</f>
        <v>0</v>
      </c>
      <c r="BG297" s="191">
        <f>IF(N297="zákl. přenesená",J297,0)</f>
        <v>0</v>
      </c>
      <c r="BH297" s="191">
        <f>IF(N297="sníž. přenesená",J297,0)</f>
        <v>0</v>
      </c>
      <c r="BI297" s="191">
        <f>IF(N297="nulová",J297,0)</f>
        <v>0</v>
      </c>
      <c r="BJ297" s="18" t="s">
        <v>83</v>
      </c>
      <c r="BK297" s="191">
        <f>ROUND(I297*H297,2)</f>
        <v>0</v>
      </c>
      <c r="BL297" s="18" t="s">
        <v>183</v>
      </c>
      <c r="BM297" s="190" t="s">
        <v>1622</v>
      </c>
    </row>
    <row r="298" spans="1:65" s="2" customFormat="1">
      <c r="A298" s="35"/>
      <c r="B298" s="36"/>
      <c r="C298" s="37"/>
      <c r="D298" s="192" t="s">
        <v>170</v>
      </c>
      <c r="E298" s="37"/>
      <c r="F298" s="193" t="s">
        <v>740</v>
      </c>
      <c r="G298" s="37"/>
      <c r="H298" s="37"/>
      <c r="I298" s="194"/>
      <c r="J298" s="37"/>
      <c r="K298" s="37"/>
      <c r="L298" s="40"/>
      <c r="M298" s="195"/>
      <c r="N298" s="196"/>
      <c r="O298" s="65"/>
      <c r="P298" s="65"/>
      <c r="Q298" s="65"/>
      <c r="R298" s="65"/>
      <c r="S298" s="65"/>
      <c r="T298" s="66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T298" s="18" t="s">
        <v>170</v>
      </c>
      <c r="AU298" s="18" t="s">
        <v>85</v>
      </c>
    </row>
    <row r="299" spans="1:65" s="2" customFormat="1" ht="16.5" customHeight="1">
      <c r="A299" s="35"/>
      <c r="B299" s="36"/>
      <c r="C299" s="225" t="s">
        <v>653</v>
      </c>
      <c r="D299" s="225" t="s">
        <v>495</v>
      </c>
      <c r="E299" s="226" t="s">
        <v>742</v>
      </c>
      <c r="F299" s="227" t="s">
        <v>743</v>
      </c>
      <c r="G299" s="228" t="s">
        <v>289</v>
      </c>
      <c r="H299" s="229">
        <v>2.06</v>
      </c>
      <c r="I299" s="230"/>
      <c r="J299" s="231">
        <f>ROUND(I299*H299,2)</f>
        <v>0</v>
      </c>
      <c r="K299" s="227" t="s">
        <v>167</v>
      </c>
      <c r="L299" s="232"/>
      <c r="M299" s="233" t="s">
        <v>19</v>
      </c>
      <c r="N299" s="234" t="s">
        <v>46</v>
      </c>
      <c r="O299" s="65"/>
      <c r="P299" s="188">
        <f>O299*H299</f>
        <v>0</v>
      </c>
      <c r="Q299" s="188">
        <v>1.6619999999999999E-2</v>
      </c>
      <c r="R299" s="188">
        <f>Q299*H299</f>
        <v>3.4237200000000002E-2</v>
      </c>
      <c r="S299" s="188">
        <v>0</v>
      </c>
      <c r="T299" s="189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190" t="s">
        <v>206</v>
      </c>
      <c r="AT299" s="190" t="s">
        <v>495</v>
      </c>
      <c r="AU299" s="190" t="s">
        <v>85</v>
      </c>
      <c r="AY299" s="18" t="s">
        <v>160</v>
      </c>
      <c r="BE299" s="191">
        <f>IF(N299="základní",J299,0)</f>
        <v>0</v>
      </c>
      <c r="BF299" s="191">
        <f>IF(N299="snížená",J299,0)</f>
        <v>0</v>
      </c>
      <c r="BG299" s="191">
        <f>IF(N299="zákl. přenesená",J299,0)</f>
        <v>0</v>
      </c>
      <c r="BH299" s="191">
        <f>IF(N299="sníž. přenesená",J299,0)</f>
        <v>0</v>
      </c>
      <c r="BI299" s="191">
        <f>IF(N299="nulová",J299,0)</f>
        <v>0</v>
      </c>
      <c r="BJ299" s="18" t="s">
        <v>83</v>
      </c>
      <c r="BK299" s="191">
        <f>ROUND(I299*H299,2)</f>
        <v>0</v>
      </c>
      <c r="BL299" s="18" t="s">
        <v>183</v>
      </c>
      <c r="BM299" s="190" t="s">
        <v>1623</v>
      </c>
    </row>
    <row r="300" spans="1:65" s="13" customFormat="1">
      <c r="B300" s="199"/>
      <c r="C300" s="200"/>
      <c r="D300" s="197" t="s">
        <v>212</v>
      </c>
      <c r="E300" s="200"/>
      <c r="F300" s="202" t="s">
        <v>1624</v>
      </c>
      <c r="G300" s="200"/>
      <c r="H300" s="203">
        <v>2.06</v>
      </c>
      <c r="I300" s="204"/>
      <c r="J300" s="200"/>
      <c r="K300" s="200"/>
      <c r="L300" s="205"/>
      <c r="M300" s="206"/>
      <c r="N300" s="207"/>
      <c r="O300" s="207"/>
      <c r="P300" s="207"/>
      <c r="Q300" s="207"/>
      <c r="R300" s="207"/>
      <c r="S300" s="207"/>
      <c r="T300" s="208"/>
      <c r="AT300" s="209" t="s">
        <v>212</v>
      </c>
      <c r="AU300" s="209" t="s">
        <v>85</v>
      </c>
      <c r="AV300" s="13" t="s">
        <v>85</v>
      </c>
      <c r="AW300" s="13" t="s">
        <v>4</v>
      </c>
      <c r="AX300" s="13" t="s">
        <v>83</v>
      </c>
      <c r="AY300" s="209" t="s">
        <v>160</v>
      </c>
    </row>
    <row r="301" spans="1:65" s="2" customFormat="1" ht="16.5" customHeight="1">
      <c r="A301" s="35"/>
      <c r="B301" s="36"/>
      <c r="C301" s="179" t="s">
        <v>658</v>
      </c>
      <c r="D301" s="179" t="s">
        <v>163</v>
      </c>
      <c r="E301" s="180" t="s">
        <v>747</v>
      </c>
      <c r="F301" s="181" t="s">
        <v>748</v>
      </c>
      <c r="G301" s="182" t="s">
        <v>289</v>
      </c>
      <c r="H301" s="183">
        <v>191.1</v>
      </c>
      <c r="I301" s="184"/>
      <c r="J301" s="185">
        <f>ROUND(I301*H301,2)</f>
        <v>0</v>
      </c>
      <c r="K301" s="181" t="s">
        <v>167</v>
      </c>
      <c r="L301" s="40"/>
      <c r="M301" s="186" t="s">
        <v>19</v>
      </c>
      <c r="N301" s="187" t="s">
        <v>46</v>
      </c>
      <c r="O301" s="65"/>
      <c r="P301" s="188">
        <f>O301*H301</f>
        <v>0</v>
      </c>
      <c r="Q301" s="188">
        <v>3.0000000000000001E-5</v>
      </c>
      <c r="R301" s="188">
        <f>Q301*H301</f>
        <v>5.7330000000000002E-3</v>
      </c>
      <c r="S301" s="188">
        <v>0</v>
      </c>
      <c r="T301" s="189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190" t="s">
        <v>183</v>
      </c>
      <c r="AT301" s="190" t="s">
        <v>163</v>
      </c>
      <c r="AU301" s="190" t="s">
        <v>85</v>
      </c>
      <c r="AY301" s="18" t="s">
        <v>160</v>
      </c>
      <c r="BE301" s="191">
        <f>IF(N301="základní",J301,0)</f>
        <v>0</v>
      </c>
      <c r="BF301" s="191">
        <f>IF(N301="snížená",J301,0)</f>
        <v>0</v>
      </c>
      <c r="BG301" s="191">
        <f>IF(N301="zákl. přenesená",J301,0)</f>
        <v>0</v>
      </c>
      <c r="BH301" s="191">
        <f>IF(N301="sníž. přenesená",J301,0)</f>
        <v>0</v>
      </c>
      <c r="BI301" s="191">
        <f>IF(N301="nulová",J301,0)</f>
        <v>0</v>
      </c>
      <c r="BJ301" s="18" t="s">
        <v>83</v>
      </c>
      <c r="BK301" s="191">
        <f>ROUND(I301*H301,2)</f>
        <v>0</v>
      </c>
      <c r="BL301" s="18" t="s">
        <v>183</v>
      </c>
      <c r="BM301" s="190" t="s">
        <v>1625</v>
      </c>
    </row>
    <row r="302" spans="1:65" s="2" customFormat="1">
      <c r="A302" s="35"/>
      <c r="B302" s="36"/>
      <c r="C302" s="37"/>
      <c r="D302" s="192" t="s">
        <v>170</v>
      </c>
      <c r="E302" s="37"/>
      <c r="F302" s="193" t="s">
        <v>750</v>
      </c>
      <c r="G302" s="37"/>
      <c r="H302" s="37"/>
      <c r="I302" s="194"/>
      <c r="J302" s="37"/>
      <c r="K302" s="37"/>
      <c r="L302" s="40"/>
      <c r="M302" s="195"/>
      <c r="N302" s="196"/>
      <c r="O302" s="65"/>
      <c r="P302" s="65"/>
      <c r="Q302" s="65"/>
      <c r="R302" s="65"/>
      <c r="S302" s="65"/>
      <c r="T302" s="66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T302" s="18" t="s">
        <v>170</v>
      </c>
      <c r="AU302" s="18" t="s">
        <v>85</v>
      </c>
    </row>
    <row r="303" spans="1:65" s="2" customFormat="1" ht="16.5" customHeight="1">
      <c r="A303" s="35"/>
      <c r="B303" s="36"/>
      <c r="C303" s="225" t="s">
        <v>663</v>
      </c>
      <c r="D303" s="225" t="s">
        <v>495</v>
      </c>
      <c r="E303" s="226" t="s">
        <v>753</v>
      </c>
      <c r="F303" s="227" t="s">
        <v>754</v>
      </c>
      <c r="G303" s="228" t="s">
        <v>289</v>
      </c>
      <c r="H303" s="229">
        <v>196.833</v>
      </c>
      <c r="I303" s="230"/>
      <c r="J303" s="231">
        <f>ROUND(I303*H303,2)</f>
        <v>0</v>
      </c>
      <c r="K303" s="227" t="s">
        <v>167</v>
      </c>
      <c r="L303" s="232"/>
      <c r="M303" s="233" t="s">
        <v>19</v>
      </c>
      <c r="N303" s="234" t="s">
        <v>46</v>
      </c>
      <c r="O303" s="65"/>
      <c r="P303" s="188">
        <f>O303*H303</f>
        <v>0</v>
      </c>
      <c r="Q303" s="188">
        <v>2.683E-2</v>
      </c>
      <c r="R303" s="188">
        <f>Q303*H303</f>
        <v>5.2810293899999996</v>
      </c>
      <c r="S303" s="188">
        <v>0</v>
      </c>
      <c r="T303" s="189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190" t="s">
        <v>206</v>
      </c>
      <c r="AT303" s="190" t="s">
        <v>495</v>
      </c>
      <c r="AU303" s="190" t="s">
        <v>85</v>
      </c>
      <c r="AY303" s="18" t="s">
        <v>160</v>
      </c>
      <c r="BE303" s="191">
        <f>IF(N303="základní",J303,0)</f>
        <v>0</v>
      </c>
      <c r="BF303" s="191">
        <f>IF(N303="snížená",J303,0)</f>
        <v>0</v>
      </c>
      <c r="BG303" s="191">
        <f>IF(N303="zákl. přenesená",J303,0)</f>
        <v>0</v>
      </c>
      <c r="BH303" s="191">
        <f>IF(N303="sníž. přenesená",J303,0)</f>
        <v>0</v>
      </c>
      <c r="BI303" s="191">
        <f>IF(N303="nulová",J303,0)</f>
        <v>0</v>
      </c>
      <c r="BJ303" s="18" t="s">
        <v>83</v>
      </c>
      <c r="BK303" s="191">
        <f>ROUND(I303*H303,2)</f>
        <v>0</v>
      </c>
      <c r="BL303" s="18" t="s">
        <v>183</v>
      </c>
      <c r="BM303" s="190" t="s">
        <v>1626</v>
      </c>
    </row>
    <row r="304" spans="1:65" s="13" customFormat="1">
      <c r="B304" s="199"/>
      <c r="C304" s="200"/>
      <c r="D304" s="197" t="s">
        <v>212</v>
      </c>
      <c r="E304" s="200"/>
      <c r="F304" s="202" t="s">
        <v>1627</v>
      </c>
      <c r="G304" s="200"/>
      <c r="H304" s="203">
        <v>196.833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212</v>
      </c>
      <c r="AU304" s="209" t="s">
        <v>85</v>
      </c>
      <c r="AV304" s="13" t="s">
        <v>85</v>
      </c>
      <c r="AW304" s="13" t="s">
        <v>4</v>
      </c>
      <c r="AX304" s="13" t="s">
        <v>83</v>
      </c>
      <c r="AY304" s="209" t="s">
        <v>160</v>
      </c>
    </row>
    <row r="305" spans="1:65" s="2" customFormat="1" ht="24.2" customHeight="1">
      <c r="A305" s="35"/>
      <c r="B305" s="36"/>
      <c r="C305" s="179" t="s">
        <v>668</v>
      </c>
      <c r="D305" s="179" t="s">
        <v>163</v>
      </c>
      <c r="E305" s="180" t="s">
        <v>769</v>
      </c>
      <c r="F305" s="181" t="s">
        <v>770</v>
      </c>
      <c r="G305" s="182" t="s">
        <v>166</v>
      </c>
      <c r="H305" s="183">
        <v>34</v>
      </c>
      <c r="I305" s="184"/>
      <c r="J305" s="185">
        <f>ROUND(I305*H305,2)</f>
        <v>0</v>
      </c>
      <c r="K305" s="181" t="s">
        <v>167</v>
      </c>
      <c r="L305" s="40"/>
      <c r="M305" s="186" t="s">
        <v>19</v>
      </c>
      <c r="N305" s="187" t="s">
        <v>46</v>
      </c>
      <c r="O305" s="65"/>
      <c r="P305" s="188">
        <f>O305*H305</f>
        <v>0</v>
      </c>
      <c r="Q305" s="188">
        <v>0</v>
      </c>
      <c r="R305" s="188">
        <f>Q305*H305</f>
        <v>0</v>
      </c>
      <c r="S305" s="188">
        <v>0</v>
      </c>
      <c r="T305" s="18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190" t="s">
        <v>183</v>
      </c>
      <c r="AT305" s="190" t="s">
        <v>163</v>
      </c>
      <c r="AU305" s="190" t="s">
        <v>85</v>
      </c>
      <c r="AY305" s="18" t="s">
        <v>160</v>
      </c>
      <c r="BE305" s="191">
        <f>IF(N305="základní",J305,0)</f>
        <v>0</v>
      </c>
      <c r="BF305" s="191">
        <f>IF(N305="snížená",J305,0)</f>
        <v>0</v>
      </c>
      <c r="BG305" s="191">
        <f>IF(N305="zákl. přenesená",J305,0)</f>
        <v>0</v>
      </c>
      <c r="BH305" s="191">
        <f>IF(N305="sníž. přenesená",J305,0)</f>
        <v>0</v>
      </c>
      <c r="BI305" s="191">
        <f>IF(N305="nulová",J305,0)</f>
        <v>0</v>
      </c>
      <c r="BJ305" s="18" t="s">
        <v>83</v>
      </c>
      <c r="BK305" s="191">
        <f>ROUND(I305*H305,2)</f>
        <v>0</v>
      </c>
      <c r="BL305" s="18" t="s">
        <v>183</v>
      </c>
      <c r="BM305" s="190" t="s">
        <v>1628</v>
      </c>
    </row>
    <row r="306" spans="1:65" s="2" customFormat="1">
      <c r="A306" s="35"/>
      <c r="B306" s="36"/>
      <c r="C306" s="37"/>
      <c r="D306" s="192" t="s">
        <v>170</v>
      </c>
      <c r="E306" s="37"/>
      <c r="F306" s="193" t="s">
        <v>772</v>
      </c>
      <c r="G306" s="37"/>
      <c r="H306" s="37"/>
      <c r="I306" s="194"/>
      <c r="J306" s="37"/>
      <c r="K306" s="37"/>
      <c r="L306" s="40"/>
      <c r="M306" s="195"/>
      <c r="N306" s="196"/>
      <c r="O306" s="65"/>
      <c r="P306" s="65"/>
      <c r="Q306" s="65"/>
      <c r="R306" s="65"/>
      <c r="S306" s="65"/>
      <c r="T306" s="66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T306" s="18" t="s">
        <v>170</v>
      </c>
      <c r="AU306" s="18" t="s">
        <v>85</v>
      </c>
    </row>
    <row r="307" spans="1:65" s="13" customFormat="1">
      <c r="B307" s="199"/>
      <c r="C307" s="200"/>
      <c r="D307" s="197" t="s">
        <v>212</v>
      </c>
      <c r="E307" s="201" t="s">
        <v>19</v>
      </c>
      <c r="F307" s="202" t="s">
        <v>1629</v>
      </c>
      <c r="G307" s="200"/>
      <c r="H307" s="203">
        <v>34</v>
      </c>
      <c r="I307" s="204"/>
      <c r="J307" s="200"/>
      <c r="K307" s="200"/>
      <c r="L307" s="205"/>
      <c r="M307" s="206"/>
      <c r="N307" s="207"/>
      <c r="O307" s="207"/>
      <c r="P307" s="207"/>
      <c r="Q307" s="207"/>
      <c r="R307" s="207"/>
      <c r="S307" s="207"/>
      <c r="T307" s="208"/>
      <c r="AT307" s="209" t="s">
        <v>212</v>
      </c>
      <c r="AU307" s="209" t="s">
        <v>85</v>
      </c>
      <c r="AV307" s="13" t="s">
        <v>85</v>
      </c>
      <c r="AW307" s="13" t="s">
        <v>36</v>
      </c>
      <c r="AX307" s="13" t="s">
        <v>83</v>
      </c>
      <c r="AY307" s="209" t="s">
        <v>160</v>
      </c>
    </row>
    <row r="308" spans="1:65" s="2" customFormat="1" ht="16.5" customHeight="1">
      <c r="A308" s="35"/>
      <c r="B308" s="36"/>
      <c r="C308" s="225" t="s">
        <v>673</v>
      </c>
      <c r="D308" s="225" t="s">
        <v>495</v>
      </c>
      <c r="E308" s="226" t="s">
        <v>775</v>
      </c>
      <c r="F308" s="227" t="s">
        <v>776</v>
      </c>
      <c r="G308" s="228" t="s">
        <v>166</v>
      </c>
      <c r="H308" s="229">
        <v>16.16</v>
      </c>
      <c r="I308" s="230"/>
      <c r="J308" s="231">
        <f>ROUND(I308*H308,2)</f>
        <v>0</v>
      </c>
      <c r="K308" s="227" t="s">
        <v>167</v>
      </c>
      <c r="L308" s="232"/>
      <c r="M308" s="233" t="s">
        <v>19</v>
      </c>
      <c r="N308" s="234" t="s">
        <v>46</v>
      </c>
      <c r="O308" s="65"/>
      <c r="P308" s="188">
        <f>O308*H308</f>
        <v>0</v>
      </c>
      <c r="Q308" s="188">
        <v>5.4000000000000001E-4</v>
      </c>
      <c r="R308" s="188">
        <f>Q308*H308</f>
        <v>8.7264000000000005E-3</v>
      </c>
      <c r="S308" s="188">
        <v>0</v>
      </c>
      <c r="T308" s="18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190" t="s">
        <v>206</v>
      </c>
      <c r="AT308" s="190" t="s">
        <v>495</v>
      </c>
      <c r="AU308" s="190" t="s">
        <v>85</v>
      </c>
      <c r="AY308" s="18" t="s">
        <v>160</v>
      </c>
      <c r="BE308" s="191">
        <f>IF(N308="základní",J308,0)</f>
        <v>0</v>
      </c>
      <c r="BF308" s="191">
        <f>IF(N308="snížená",J308,0)</f>
        <v>0</v>
      </c>
      <c r="BG308" s="191">
        <f>IF(N308="zákl. přenesená",J308,0)</f>
        <v>0</v>
      </c>
      <c r="BH308" s="191">
        <f>IF(N308="sníž. přenesená",J308,0)</f>
        <v>0</v>
      </c>
      <c r="BI308" s="191">
        <f>IF(N308="nulová",J308,0)</f>
        <v>0</v>
      </c>
      <c r="BJ308" s="18" t="s">
        <v>83</v>
      </c>
      <c r="BK308" s="191">
        <f>ROUND(I308*H308,2)</f>
        <v>0</v>
      </c>
      <c r="BL308" s="18" t="s">
        <v>183</v>
      </c>
      <c r="BM308" s="190" t="s">
        <v>1630</v>
      </c>
    </row>
    <row r="309" spans="1:65" s="13" customFormat="1">
      <c r="B309" s="199"/>
      <c r="C309" s="200"/>
      <c r="D309" s="197" t="s">
        <v>212</v>
      </c>
      <c r="E309" s="200"/>
      <c r="F309" s="202" t="s">
        <v>1631</v>
      </c>
      <c r="G309" s="200"/>
      <c r="H309" s="203">
        <v>16.16</v>
      </c>
      <c r="I309" s="204"/>
      <c r="J309" s="200"/>
      <c r="K309" s="200"/>
      <c r="L309" s="205"/>
      <c r="M309" s="206"/>
      <c r="N309" s="207"/>
      <c r="O309" s="207"/>
      <c r="P309" s="207"/>
      <c r="Q309" s="207"/>
      <c r="R309" s="207"/>
      <c r="S309" s="207"/>
      <c r="T309" s="208"/>
      <c r="AT309" s="209" t="s">
        <v>212</v>
      </c>
      <c r="AU309" s="209" t="s">
        <v>85</v>
      </c>
      <c r="AV309" s="13" t="s">
        <v>85</v>
      </c>
      <c r="AW309" s="13" t="s">
        <v>4</v>
      </c>
      <c r="AX309" s="13" t="s">
        <v>83</v>
      </c>
      <c r="AY309" s="209" t="s">
        <v>160</v>
      </c>
    </row>
    <row r="310" spans="1:65" s="2" customFormat="1" ht="16.5" customHeight="1">
      <c r="A310" s="35"/>
      <c r="B310" s="36"/>
      <c r="C310" s="225" t="s">
        <v>679</v>
      </c>
      <c r="D310" s="225" t="s">
        <v>495</v>
      </c>
      <c r="E310" s="226" t="s">
        <v>780</v>
      </c>
      <c r="F310" s="227" t="s">
        <v>781</v>
      </c>
      <c r="G310" s="228" t="s">
        <v>166</v>
      </c>
      <c r="H310" s="229">
        <v>17.170000000000002</v>
      </c>
      <c r="I310" s="230"/>
      <c r="J310" s="231">
        <f>ROUND(I310*H310,2)</f>
        <v>0</v>
      </c>
      <c r="K310" s="227" t="s">
        <v>167</v>
      </c>
      <c r="L310" s="232"/>
      <c r="M310" s="233" t="s">
        <v>19</v>
      </c>
      <c r="N310" s="234" t="s">
        <v>46</v>
      </c>
      <c r="O310" s="65"/>
      <c r="P310" s="188">
        <f>O310*H310</f>
        <v>0</v>
      </c>
      <c r="Q310" s="188">
        <v>6.4999999999999997E-4</v>
      </c>
      <c r="R310" s="188">
        <f>Q310*H310</f>
        <v>1.11605E-2</v>
      </c>
      <c r="S310" s="188">
        <v>0</v>
      </c>
      <c r="T310" s="189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190" t="s">
        <v>206</v>
      </c>
      <c r="AT310" s="190" t="s">
        <v>495</v>
      </c>
      <c r="AU310" s="190" t="s">
        <v>85</v>
      </c>
      <c r="AY310" s="18" t="s">
        <v>160</v>
      </c>
      <c r="BE310" s="191">
        <f>IF(N310="základní",J310,0)</f>
        <v>0</v>
      </c>
      <c r="BF310" s="191">
        <f>IF(N310="snížená",J310,0)</f>
        <v>0</v>
      </c>
      <c r="BG310" s="191">
        <f>IF(N310="zákl. přenesená",J310,0)</f>
        <v>0</v>
      </c>
      <c r="BH310" s="191">
        <f>IF(N310="sníž. přenesená",J310,0)</f>
        <v>0</v>
      </c>
      <c r="BI310" s="191">
        <f>IF(N310="nulová",J310,0)</f>
        <v>0</v>
      </c>
      <c r="BJ310" s="18" t="s">
        <v>83</v>
      </c>
      <c r="BK310" s="191">
        <f>ROUND(I310*H310,2)</f>
        <v>0</v>
      </c>
      <c r="BL310" s="18" t="s">
        <v>183</v>
      </c>
      <c r="BM310" s="190" t="s">
        <v>1632</v>
      </c>
    </row>
    <row r="311" spans="1:65" s="13" customFormat="1">
      <c r="B311" s="199"/>
      <c r="C311" s="200"/>
      <c r="D311" s="197" t="s">
        <v>212</v>
      </c>
      <c r="E311" s="200"/>
      <c r="F311" s="202" t="s">
        <v>778</v>
      </c>
      <c r="G311" s="200"/>
      <c r="H311" s="203">
        <v>17.170000000000002</v>
      </c>
      <c r="I311" s="204"/>
      <c r="J311" s="200"/>
      <c r="K311" s="200"/>
      <c r="L311" s="205"/>
      <c r="M311" s="206"/>
      <c r="N311" s="207"/>
      <c r="O311" s="207"/>
      <c r="P311" s="207"/>
      <c r="Q311" s="207"/>
      <c r="R311" s="207"/>
      <c r="S311" s="207"/>
      <c r="T311" s="208"/>
      <c r="AT311" s="209" t="s">
        <v>212</v>
      </c>
      <c r="AU311" s="209" t="s">
        <v>85</v>
      </c>
      <c r="AV311" s="13" t="s">
        <v>85</v>
      </c>
      <c r="AW311" s="13" t="s">
        <v>4</v>
      </c>
      <c r="AX311" s="13" t="s">
        <v>83</v>
      </c>
      <c r="AY311" s="209" t="s">
        <v>160</v>
      </c>
    </row>
    <row r="312" spans="1:65" s="2" customFormat="1" ht="16.5" customHeight="1">
      <c r="A312" s="35"/>
      <c r="B312" s="36"/>
      <c r="C312" s="225" t="s">
        <v>683</v>
      </c>
      <c r="D312" s="225" t="s">
        <v>495</v>
      </c>
      <c r="E312" s="226" t="s">
        <v>1633</v>
      </c>
      <c r="F312" s="227" t="s">
        <v>1634</v>
      </c>
      <c r="G312" s="228" t="s">
        <v>166</v>
      </c>
      <c r="H312" s="229">
        <v>1.01</v>
      </c>
      <c r="I312" s="230"/>
      <c r="J312" s="231">
        <f>ROUND(I312*H312,2)</f>
        <v>0</v>
      </c>
      <c r="K312" s="227" t="s">
        <v>167</v>
      </c>
      <c r="L312" s="232"/>
      <c r="M312" s="233" t="s">
        <v>19</v>
      </c>
      <c r="N312" s="234" t="s">
        <v>46</v>
      </c>
      <c r="O312" s="65"/>
      <c r="P312" s="188">
        <f>O312*H312</f>
        <v>0</v>
      </c>
      <c r="Q312" s="188">
        <v>8.8000000000000003E-4</v>
      </c>
      <c r="R312" s="188">
        <f>Q312*H312</f>
        <v>8.8880000000000003E-4</v>
      </c>
      <c r="S312" s="188">
        <v>0</v>
      </c>
      <c r="T312" s="189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190" t="s">
        <v>206</v>
      </c>
      <c r="AT312" s="190" t="s">
        <v>495</v>
      </c>
      <c r="AU312" s="190" t="s">
        <v>85</v>
      </c>
      <c r="AY312" s="18" t="s">
        <v>160</v>
      </c>
      <c r="BE312" s="191">
        <f>IF(N312="základní",J312,0)</f>
        <v>0</v>
      </c>
      <c r="BF312" s="191">
        <f>IF(N312="snížená",J312,0)</f>
        <v>0</v>
      </c>
      <c r="BG312" s="191">
        <f>IF(N312="zákl. přenesená",J312,0)</f>
        <v>0</v>
      </c>
      <c r="BH312" s="191">
        <f>IF(N312="sníž. přenesená",J312,0)</f>
        <v>0</v>
      </c>
      <c r="BI312" s="191">
        <f>IF(N312="nulová",J312,0)</f>
        <v>0</v>
      </c>
      <c r="BJ312" s="18" t="s">
        <v>83</v>
      </c>
      <c r="BK312" s="191">
        <f>ROUND(I312*H312,2)</f>
        <v>0</v>
      </c>
      <c r="BL312" s="18" t="s">
        <v>183</v>
      </c>
      <c r="BM312" s="190" t="s">
        <v>1635</v>
      </c>
    </row>
    <row r="313" spans="1:65" s="13" customFormat="1">
      <c r="B313" s="199"/>
      <c r="C313" s="200"/>
      <c r="D313" s="197" t="s">
        <v>212</v>
      </c>
      <c r="E313" s="200"/>
      <c r="F313" s="202" t="s">
        <v>606</v>
      </c>
      <c r="G313" s="200"/>
      <c r="H313" s="203">
        <v>1.01</v>
      </c>
      <c r="I313" s="204"/>
      <c r="J313" s="200"/>
      <c r="K313" s="200"/>
      <c r="L313" s="205"/>
      <c r="M313" s="206"/>
      <c r="N313" s="207"/>
      <c r="O313" s="207"/>
      <c r="P313" s="207"/>
      <c r="Q313" s="207"/>
      <c r="R313" s="207"/>
      <c r="S313" s="207"/>
      <c r="T313" s="208"/>
      <c r="AT313" s="209" t="s">
        <v>212</v>
      </c>
      <c r="AU313" s="209" t="s">
        <v>85</v>
      </c>
      <c r="AV313" s="13" t="s">
        <v>85</v>
      </c>
      <c r="AW313" s="13" t="s">
        <v>4</v>
      </c>
      <c r="AX313" s="13" t="s">
        <v>83</v>
      </c>
      <c r="AY313" s="209" t="s">
        <v>160</v>
      </c>
    </row>
    <row r="314" spans="1:65" s="2" customFormat="1" ht="24.2" customHeight="1">
      <c r="A314" s="35"/>
      <c r="B314" s="36"/>
      <c r="C314" s="179" t="s">
        <v>687</v>
      </c>
      <c r="D314" s="179" t="s">
        <v>163</v>
      </c>
      <c r="E314" s="180" t="s">
        <v>784</v>
      </c>
      <c r="F314" s="181" t="s">
        <v>785</v>
      </c>
      <c r="G314" s="182" t="s">
        <v>166</v>
      </c>
      <c r="H314" s="183">
        <v>16</v>
      </c>
      <c r="I314" s="184"/>
      <c r="J314" s="185">
        <f>ROUND(I314*H314,2)</f>
        <v>0</v>
      </c>
      <c r="K314" s="181" t="s">
        <v>167</v>
      </c>
      <c r="L314" s="40"/>
      <c r="M314" s="186" t="s">
        <v>19</v>
      </c>
      <c r="N314" s="187" t="s">
        <v>46</v>
      </c>
      <c r="O314" s="65"/>
      <c r="P314" s="188">
        <f>O314*H314</f>
        <v>0</v>
      </c>
      <c r="Q314" s="188">
        <v>0</v>
      </c>
      <c r="R314" s="188">
        <f>Q314*H314</f>
        <v>0</v>
      </c>
      <c r="S314" s="188">
        <v>0</v>
      </c>
      <c r="T314" s="189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190" t="s">
        <v>183</v>
      </c>
      <c r="AT314" s="190" t="s">
        <v>163</v>
      </c>
      <c r="AU314" s="190" t="s">
        <v>85</v>
      </c>
      <c r="AY314" s="18" t="s">
        <v>160</v>
      </c>
      <c r="BE314" s="191">
        <f>IF(N314="základní",J314,0)</f>
        <v>0</v>
      </c>
      <c r="BF314" s="191">
        <f>IF(N314="snížená",J314,0)</f>
        <v>0</v>
      </c>
      <c r="BG314" s="191">
        <f>IF(N314="zákl. přenesená",J314,0)</f>
        <v>0</v>
      </c>
      <c r="BH314" s="191">
        <f>IF(N314="sníž. přenesená",J314,0)</f>
        <v>0</v>
      </c>
      <c r="BI314" s="191">
        <f>IF(N314="nulová",J314,0)</f>
        <v>0</v>
      </c>
      <c r="BJ314" s="18" t="s">
        <v>83</v>
      </c>
      <c r="BK314" s="191">
        <f>ROUND(I314*H314,2)</f>
        <v>0</v>
      </c>
      <c r="BL314" s="18" t="s">
        <v>183</v>
      </c>
      <c r="BM314" s="190" t="s">
        <v>1636</v>
      </c>
    </row>
    <row r="315" spans="1:65" s="2" customFormat="1">
      <c r="A315" s="35"/>
      <c r="B315" s="36"/>
      <c r="C315" s="37"/>
      <c r="D315" s="192" t="s">
        <v>170</v>
      </c>
      <c r="E315" s="37"/>
      <c r="F315" s="193" t="s">
        <v>787</v>
      </c>
      <c r="G315" s="37"/>
      <c r="H315" s="37"/>
      <c r="I315" s="194"/>
      <c r="J315" s="37"/>
      <c r="K315" s="37"/>
      <c r="L315" s="40"/>
      <c r="M315" s="195"/>
      <c r="N315" s="196"/>
      <c r="O315" s="65"/>
      <c r="P315" s="65"/>
      <c r="Q315" s="65"/>
      <c r="R315" s="65"/>
      <c r="S315" s="65"/>
      <c r="T315" s="66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8" t="s">
        <v>170</v>
      </c>
      <c r="AU315" s="18" t="s">
        <v>85</v>
      </c>
    </row>
    <row r="316" spans="1:65" s="2" customFormat="1" ht="16.5" customHeight="1">
      <c r="A316" s="35"/>
      <c r="B316" s="36"/>
      <c r="C316" s="225" t="s">
        <v>691</v>
      </c>
      <c r="D316" s="225" t="s">
        <v>495</v>
      </c>
      <c r="E316" s="226" t="s">
        <v>789</v>
      </c>
      <c r="F316" s="227" t="s">
        <v>790</v>
      </c>
      <c r="G316" s="228" t="s">
        <v>166</v>
      </c>
      <c r="H316" s="229">
        <v>16.16</v>
      </c>
      <c r="I316" s="230"/>
      <c r="J316" s="231">
        <f>ROUND(I316*H316,2)</f>
        <v>0</v>
      </c>
      <c r="K316" s="227" t="s">
        <v>19</v>
      </c>
      <c r="L316" s="232"/>
      <c r="M316" s="233" t="s">
        <v>19</v>
      </c>
      <c r="N316" s="234" t="s">
        <v>46</v>
      </c>
      <c r="O316" s="65"/>
      <c r="P316" s="188">
        <f>O316*H316</f>
        <v>0</v>
      </c>
      <c r="Q316" s="188">
        <v>1.6999999999999999E-3</v>
      </c>
      <c r="R316" s="188">
        <f>Q316*H316</f>
        <v>2.7472E-2</v>
      </c>
      <c r="S316" s="188">
        <v>0</v>
      </c>
      <c r="T316" s="189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190" t="s">
        <v>206</v>
      </c>
      <c r="AT316" s="190" t="s">
        <v>495</v>
      </c>
      <c r="AU316" s="190" t="s">
        <v>85</v>
      </c>
      <c r="AY316" s="18" t="s">
        <v>160</v>
      </c>
      <c r="BE316" s="191">
        <f>IF(N316="základní",J316,0)</f>
        <v>0</v>
      </c>
      <c r="BF316" s="191">
        <f>IF(N316="snížená",J316,0)</f>
        <v>0</v>
      </c>
      <c r="BG316" s="191">
        <f>IF(N316="zákl. přenesená",J316,0)</f>
        <v>0</v>
      </c>
      <c r="BH316" s="191">
        <f>IF(N316="sníž. přenesená",J316,0)</f>
        <v>0</v>
      </c>
      <c r="BI316" s="191">
        <f>IF(N316="nulová",J316,0)</f>
        <v>0</v>
      </c>
      <c r="BJ316" s="18" t="s">
        <v>83</v>
      </c>
      <c r="BK316" s="191">
        <f>ROUND(I316*H316,2)</f>
        <v>0</v>
      </c>
      <c r="BL316" s="18" t="s">
        <v>183</v>
      </c>
      <c r="BM316" s="190" t="s">
        <v>1637</v>
      </c>
    </row>
    <row r="317" spans="1:65" s="2" customFormat="1" ht="58.5">
      <c r="A317" s="35"/>
      <c r="B317" s="36"/>
      <c r="C317" s="37"/>
      <c r="D317" s="197" t="s">
        <v>172</v>
      </c>
      <c r="E317" s="37"/>
      <c r="F317" s="198" t="s">
        <v>792</v>
      </c>
      <c r="G317" s="37"/>
      <c r="H317" s="37"/>
      <c r="I317" s="194"/>
      <c r="J317" s="37"/>
      <c r="K317" s="37"/>
      <c r="L317" s="40"/>
      <c r="M317" s="195"/>
      <c r="N317" s="196"/>
      <c r="O317" s="65"/>
      <c r="P317" s="65"/>
      <c r="Q317" s="65"/>
      <c r="R317" s="65"/>
      <c r="S317" s="65"/>
      <c r="T317" s="66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T317" s="18" t="s">
        <v>172</v>
      </c>
      <c r="AU317" s="18" t="s">
        <v>85</v>
      </c>
    </row>
    <row r="318" spans="1:65" s="13" customFormat="1">
      <c r="B318" s="199"/>
      <c r="C318" s="200"/>
      <c r="D318" s="197" t="s">
        <v>212</v>
      </c>
      <c r="E318" s="200"/>
      <c r="F318" s="202" t="s">
        <v>1631</v>
      </c>
      <c r="G318" s="200"/>
      <c r="H318" s="203">
        <v>16.16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212</v>
      </c>
      <c r="AU318" s="209" t="s">
        <v>85</v>
      </c>
      <c r="AV318" s="13" t="s">
        <v>85</v>
      </c>
      <c r="AW318" s="13" t="s">
        <v>4</v>
      </c>
      <c r="AX318" s="13" t="s">
        <v>83</v>
      </c>
      <c r="AY318" s="209" t="s">
        <v>160</v>
      </c>
    </row>
    <row r="319" spans="1:65" s="2" customFormat="1" ht="24.2" customHeight="1">
      <c r="A319" s="35"/>
      <c r="B319" s="36"/>
      <c r="C319" s="179" t="s">
        <v>697</v>
      </c>
      <c r="D319" s="179" t="s">
        <v>163</v>
      </c>
      <c r="E319" s="180" t="s">
        <v>795</v>
      </c>
      <c r="F319" s="181" t="s">
        <v>796</v>
      </c>
      <c r="G319" s="182" t="s">
        <v>166</v>
      </c>
      <c r="H319" s="183">
        <v>54</v>
      </c>
      <c r="I319" s="184"/>
      <c r="J319" s="185">
        <f>ROUND(I319*H319,2)</f>
        <v>0</v>
      </c>
      <c r="K319" s="181" t="s">
        <v>167</v>
      </c>
      <c r="L319" s="40"/>
      <c r="M319" s="186" t="s">
        <v>19</v>
      </c>
      <c r="N319" s="187" t="s">
        <v>46</v>
      </c>
      <c r="O319" s="65"/>
      <c r="P319" s="188">
        <f>O319*H319</f>
        <v>0</v>
      </c>
      <c r="Q319" s="188">
        <v>0</v>
      </c>
      <c r="R319" s="188">
        <f>Q319*H319</f>
        <v>0</v>
      </c>
      <c r="S319" s="188">
        <v>0</v>
      </c>
      <c r="T319" s="189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190" t="s">
        <v>183</v>
      </c>
      <c r="AT319" s="190" t="s">
        <v>163</v>
      </c>
      <c r="AU319" s="190" t="s">
        <v>85</v>
      </c>
      <c r="AY319" s="18" t="s">
        <v>160</v>
      </c>
      <c r="BE319" s="191">
        <f>IF(N319="základní",J319,0)</f>
        <v>0</v>
      </c>
      <c r="BF319" s="191">
        <f>IF(N319="snížená",J319,0)</f>
        <v>0</v>
      </c>
      <c r="BG319" s="191">
        <f>IF(N319="zákl. přenesená",J319,0)</f>
        <v>0</v>
      </c>
      <c r="BH319" s="191">
        <f>IF(N319="sníž. přenesená",J319,0)</f>
        <v>0</v>
      </c>
      <c r="BI319" s="191">
        <f>IF(N319="nulová",J319,0)</f>
        <v>0</v>
      </c>
      <c r="BJ319" s="18" t="s">
        <v>83</v>
      </c>
      <c r="BK319" s="191">
        <f>ROUND(I319*H319,2)</f>
        <v>0</v>
      </c>
      <c r="BL319" s="18" t="s">
        <v>183</v>
      </c>
      <c r="BM319" s="190" t="s">
        <v>1638</v>
      </c>
    </row>
    <row r="320" spans="1:65" s="2" customFormat="1">
      <c r="A320" s="35"/>
      <c r="B320" s="36"/>
      <c r="C320" s="37"/>
      <c r="D320" s="192" t="s">
        <v>170</v>
      </c>
      <c r="E320" s="37"/>
      <c r="F320" s="193" t="s">
        <v>798</v>
      </c>
      <c r="G320" s="37"/>
      <c r="H320" s="37"/>
      <c r="I320" s="194"/>
      <c r="J320" s="37"/>
      <c r="K320" s="37"/>
      <c r="L320" s="40"/>
      <c r="M320" s="195"/>
      <c r="N320" s="196"/>
      <c r="O320" s="65"/>
      <c r="P320" s="65"/>
      <c r="Q320" s="65"/>
      <c r="R320" s="65"/>
      <c r="S320" s="65"/>
      <c r="T320" s="66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T320" s="18" t="s">
        <v>170</v>
      </c>
      <c r="AU320" s="18" t="s">
        <v>85</v>
      </c>
    </row>
    <row r="321" spans="1:65" s="13" customFormat="1">
      <c r="B321" s="199"/>
      <c r="C321" s="200"/>
      <c r="D321" s="197" t="s">
        <v>212</v>
      </c>
      <c r="E321" s="201" t="s">
        <v>19</v>
      </c>
      <c r="F321" s="202" t="s">
        <v>1639</v>
      </c>
      <c r="G321" s="200"/>
      <c r="H321" s="203">
        <v>54</v>
      </c>
      <c r="I321" s="204"/>
      <c r="J321" s="200"/>
      <c r="K321" s="200"/>
      <c r="L321" s="205"/>
      <c r="M321" s="206"/>
      <c r="N321" s="207"/>
      <c r="O321" s="207"/>
      <c r="P321" s="207"/>
      <c r="Q321" s="207"/>
      <c r="R321" s="207"/>
      <c r="S321" s="207"/>
      <c r="T321" s="208"/>
      <c r="AT321" s="209" t="s">
        <v>212</v>
      </c>
      <c r="AU321" s="209" t="s">
        <v>85</v>
      </c>
      <c r="AV321" s="13" t="s">
        <v>85</v>
      </c>
      <c r="AW321" s="13" t="s">
        <v>36</v>
      </c>
      <c r="AX321" s="13" t="s">
        <v>83</v>
      </c>
      <c r="AY321" s="209" t="s">
        <v>160</v>
      </c>
    </row>
    <row r="322" spans="1:65" s="2" customFormat="1" ht="16.5" customHeight="1">
      <c r="A322" s="35"/>
      <c r="B322" s="36"/>
      <c r="C322" s="225" t="s">
        <v>703</v>
      </c>
      <c r="D322" s="225" t="s">
        <v>495</v>
      </c>
      <c r="E322" s="226" t="s">
        <v>801</v>
      </c>
      <c r="F322" s="227" t="s">
        <v>802</v>
      </c>
      <c r="G322" s="228" t="s">
        <v>166</v>
      </c>
      <c r="H322" s="229">
        <v>22.22</v>
      </c>
      <c r="I322" s="230"/>
      <c r="J322" s="231">
        <f>ROUND(I322*H322,2)</f>
        <v>0</v>
      </c>
      <c r="K322" s="227" t="s">
        <v>167</v>
      </c>
      <c r="L322" s="232"/>
      <c r="M322" s="233" t="s">
        <v>19</v>
      </c>
      <c r="N322" s="234" t="s">
        <v>46</v>
      </c>
      <c r="O322" s="65"/>
      <c r="P322" s="188">
        <f>O322*H322</f>
        <v>0</v>
      </c>
      <c r="Q322" s="188">
        <v>1.1000000000000001E-3</v>
      </c>
      <c r="R322" s="188">
        <f>Q322*H322</f>
        <v>2.4442000000000002E-2</v>
      </c>
      <c r="S322" s="188">
        <v>0</v>
      </c>
      <c r="T322" s="189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190" t="s">
        <v>206</v>
      </c>
      <c r="AT322" s="190" t="s">
        <v>495</v>
      </c>
      <c r="AU322" s="190" t="s">
        <v>85</v>
      </c>
      <c r="AY322" s="18" t="s">
        <v>160</v>
      </c>
      <c r="BE322" s="191">
        <f>IF(N322="základní",J322,0)</f>
        <v>0</v>
      </c>
      <c r="BF322" s="191">
        <f>IF(N322="snížená",J322,0)</f>
        <v>0</v>
      </c>
      <c r="BG322" s="191">
        <f>IF(N322="zákl. přenesená",J322,0)</f>
        <v>0</v>
      </c>
      <c r="BH322" s="191">
        <f>IF(N322="sníž. přenesená",J322,0)</f>
        <v>0</v>
      </c>
      <c r="BI322" s="191">
        <f>IF(N322="nulová",J322,0)</f>
        <v>0</v>
      </c>
      <c r="BJ322" s="18" t="s">
        <v>83</v>
      </c>
      <c r="BK322" s="191">
        <f>ROUND(I322*H322,2)</f>
        <v>0</v>
      </c>
      <c r="BL322" s="18" t="s">
        <v>183</v>
      </c>
      <c r="BM322" s="190" t="s">
        <v>1640</v>
      </c>
    </row>
    <row r="323" spans="1:65" s="13" customFormat="1">
      <c r="B323" s="199"/>
      <c r="C323" s="200"/>
      <c r="D323" s="197" t="s">
        <v>212</v>
      </c>
      <c r="E323" s="200"/>
      <c r="F323" s="202" t="s">
        <v>1641</v>
      </c>
      <c r="G323" s="200"/>
      <c r="H323" s="203">
        <v>22.22</v>
      </c>
      <c r="I323" s="204"/>
      <c r="J323" s="200"/>
      <c r="K323" s="200"/>
      <c r="L323" s="205"/>
      <c r="M323" s="206"/>
      <c r="N323" s="207"/>
      <c r="O323" s="207"/>
      <c r="P323" s="207"/>
      <c r="Q323" s="207"/>
      <c r="R323" s="207"/>
      <c r="S323" s="207"/>
      <c r="T323" s="208"/>
      <c r="AT323" s="209" t="s">
        <v>212</v>
      </c>
      <c r="AU323" s="209" t="s">
        <v>85</v>
      </c>
      <c r="AV323" s="13" t="s">
        <v>85</v>
      </c>
      <c r="AW323" s="13" t="s">
        <v>4</v>
      </c>
      <c r="AX323" s="13" t="s">
        <v>83</v>
      </c>
      <c r="AY323" s="209" t="s">
        <v>160</v>
      </c>
    </row>
    <row r="324" spans="1:65" s="2" customFormat="1" ht="16.5" customHeight="1">
      <c r="A324" s="35"/>
      <c r="B324" s="36"/>
      <c r="C324" s="225" t="s">
        <v>709</v>
      </c>
      <c r="D324" s="225" t="s">
        <v>495</v>
      </c>
      <c r="E324" s="226" t="s">
        <v>806</v>
      </c>
      <c r="F324" s="227" t="s">
        <v>807</v>
      </c>
      <c r="G324" s="228" t="s">
        <v>166</v>
      </c>
      <c r="H324" s="229">
        <v>31.31</v>
      </c>
      <c r="I324" s="230"/>
      <c r="J324" s="231">
        <f>ROUND(I324*H324,2)</f>
        <v>0</v>
      </c>
      <c r="K324" s="227" t="s">
        <v>167</v>
      </c>
      <c r="L324" s="232"/>
      <c r="M324" s="233" t="s">
        <v>19</v>
      </c>
      <c r="N324" s="234" t="s">
        <v>46</v>
      </c>
      <c r="O324" s="65"/>
      <c r="P324" s="188">
        <f>O324*H324</f>
        <v>0</v>
      </c>
      <c r="Q324" s="188">
        <v>1.4E-3</v>
      </c>
      <c r="R324" s="188">
        <f>Q324*H324</f>
        <v>4.3833999999999998E-2</v>
      </c>
      <c r="S324" s="188">
        <v>0</v>
      </c>
      <c r="T324" s="189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190" t="s">
        <v>206</v>
      </c>
      <c r="AT324" s="190" t="s">
        <v>495</v>
      </c>
      <c r="AU324" s="190" t="s">
        <v>85</v>
      </c>
      <c r="AY324" s="18" t="s">
        <v>160</v>
      </c>
      <c r="BE324" s="191">
        <f>IF(N324="základní",J324,0)</f>
        <v>0</v>
      </c>
      <c r="BF324" s="191">
        <f>IF(N324="snížená",J324,0)</f>
        <v>0</v>
      </c>
      <c r="BG324" s="191">
        <f>IF(N324="zákl. přenesená",J324,0)</f>
        <v>0</v>
      </c>
      <c r="BH324" s="191">
        <f>IF(N324="sníž. přenesená",J324,0)</f>
        <v>0</v>
      </c>
      <c r="BI324" s="191">
        <f>IF(N324="nulová",J324,0)</f>
        <v>0</v>
      </c>
      <c r="BJ324" s="18" t="s">
        <v>83</v>
      </c>
      <c r="BK324" s="191">
        <f>ROUND(I324*H324,2)</f>
        <v>0</v>
      </c>
      <c r="BL324" s="18" t="s">
        <v>183</v>
      </c>
      <c r="BM324" s="190" t="s">
        <v>1642</v>
      </c>
    </row>
    <row r="325" spans="1:65" s="13" customFormat="1">
      <c r="B325" s="199"/>
      <c r="C325" s="200"/>
      <c r="D325" s="197" t="s">
        <v>212</v>
      </c>
      <c r="E325" s="200"/>
      <c r="F325" s="202" t="s">
        <v>1643</v>
      </c>
      <c r="G325" s="200"/>
      <c r="H325" s="203">
        <v>31.31</v>
      </c>
      <c r="I325" s="204"/>
      <c r="J325" s="200"/>
      <c r="K325" s="200"/>
      <c r="L325" s="205"/>
      <c r="M325" s="206"/>
      <c r="N325" s="207"/>
      <c r="O325" s="207"/>
      <c r="P325" s="207"/>
      <c r="Q325" s="207"/>
      <c r="R325" s="207"/>
      <c r="S325" s="207"/>
      <c r="T325" s="208"/>
      <c r="AT325" s="209" t="s">
        <v>212</v>
      </c>
      <c r="AU325" s="209" t="s">
        <v>85</v>
      </c>
      <c r="AV325" s="13" t="s">
        <v>85</v>
      </c>
      <c r="AW325" s="13" t="s">
        <v>4</v>
      </c>
      <c r="AX325" s="13" t="s">
        <v>83</v>
      </c>
      <c r="AY325" s="209" t="s">
        <v>160</v>
      </c>
    </row>
    <row r="326" spans="1:65" s="2" customFormat="1" ht="16.5" customHeight="1">
      <c r="A326" s="35"/>
      <c r="B326" s="36"/>
      <c r="C326" s="225" t="s">
        <v>714</v>
      </c>
      <c r="D326" s="225" t="s">
        <v>495</v>
      </c>
      <c r="E326" s="226" t="s">
        <v>1644</v>
      </c>
      <c r="F326" s="227" t="s">
        <v>1645</v>
      </c>
      <c r="G326" s="228" t="s">
        <v>166</v>
      </c>
      <c r="H326" s="229">
        <v>1.01</v>
      </c>
      <c r="I326" s="230"/>
      <c r="J326" s="231">
        <f>ROUND(I326*H326,2)</f>
        <v>0</v>
      </c>
      <c r="K326" s="227" t="s">
        <v>167</v>
      </c>
      <c r="L326" s="232"/>
      <c r="M326" s="233" t="s">
        <v>19</v>
      </c>
      <c r="N326" s="234" t="s">
        <v>46</v>
      </c>
      <c r="O326" s="65"/>
      <c r="P326" s="188">
        <f>O326*H326</f>
        <v>0</v>
      </c>
      <c r="Q326" s="188">
        <v>1.67E-3</v>
      </c>
      <c r="R326" s="188">
        <f>Q326*H326</f>
        <v>1.6867E-3</v>
      </c>
      <c r="S326" s="188">
        <v>0</v>
      </c>
      <c r="T326" s="189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190" t="s">
        <v>206</v>
      </c>
      <c r="AT326" s="190" t="s">
        <v>495</v>
      </c>
      <c r="AU326" s="190" t="s">
        <v>85</v>
      </c>
      <c r="AY326" s="18" t="s">
        <v>160</v>
      </c>
      <c r="BE326" s="191">
        <f>IF(N326="základní",J326,0)</f>
        <v>0</v>
      </c>
      <c r="BF326" s="191">
        <f>IF(N326="snížená",J326,0)</f>
        <v>0</v>
      </c>
      <c r="BG326" s="191">
        <f>IF(N326="zákl. přenesená",J326,0)</f>
        <v>0</v>
      </c>
      <c r="BH326" s="191">
        <f>IF(N326="sníž. přenesená",J326,0)</f>
        <v>0</v>
      </c>
      <c r="BI326" s="191">
        <f>IF(N326="nulová",J326,0)</f>
        <v>0</v>
      </c>
      <c r="BJ326" s="18" t="s">
        <v>83</v>
      </c>
      <c r="BK326" s="191">
        <f>ROUND(I326*H326,2)</f>
        <v>0</v>
      </c>
      <c r="BL326" s="18" t="s">
        <v>183</v>
      </c>
      <c r="BM326" s="190" t="s">
        <v>1646</v>
      </c>
    </row>
    <row r="327" spans="1:65" s="13" customFormat="1">
      <c r="B327" s="199"/>
      <c r="C327" s="200"/>
      <c r="D327" s="197" t="s">
        <v>212</v>
      </c>
      <c r="E327" s="200"/>
      <c r="F327" s="202" t="s">
        <v>606</v>
      </c>
      <c r="G327" s="200"/>
      <c r="H327" s="203">
        <v>1.01</v>
      </c>
      <c r="I327" s="204"/>
      <c r="J327" s="200"/>
      <c r="K327" s="200"/>
      <c r="L327" s="205"/>
      <c r="M327" s="206"/>
      <c r="N327" s="207"/>
      <c r="O327" s="207"/>
      <c r="P327" s="207"/>
      <c r="Q327" s="207"/>
      <c r="R327" s="207"/>
      <c r="S327" s="207"/>
      <c r="T327" s="208"/>
      <c r="AT327" s="209" t="s">
        <v>212</v>
      </c>
      <c r="AU327" s="209" t="s">
        <v>85</v>
      </c>
      <c r="AV327" s="13" t="s">
        <v>85</v>
      </c>
      <c r="AW327" s="13" t="s">
        <v>4</v>
      </c>
      <c r="AX327" s="13" t="s">
        <v>83</v>
      </c>
      <c r="AY327" s="209" t="s">
        <v>160</v>
      </c>
    </row>
    <row r="328" spans="1:65" s="2" customFormat="1" ht="24.2" customHeight="1">
      <c r="A328" s="35"/>
      <c r="B328" s="36"/>
      <c r="C328" s="179" t="s">
        <v>720</v>
      </c>
      <c r="D328" s="179" t="s">
        <v>163</v>
      </c>
      <c r="E328" s="180" t="s">
        <v>811</v>
      </c>
      <c r="F328" s="181" t="s">
        <v>812</v>
      </c>
      <c r="G328" s="182" t="s">
        <v>166</v>
      </c>
      <c r="H328" s="183">
        <v>1</v>
      </c>
      <c r="I328" s="184"/>
      <c r="J328" s="185">
        <f>ROUND(I328*H328,2)</f>
        <v>0</v>
      </c>
      <c r="K328" s="181" t="s">
        <v>167</v>
      </c>
      <c r="L328" s="40"/>
      <c r="M328" s="186" t="s">
        <v>19</v>
      </c>
      <c r="N328" s="187" t="s">
        <v>46</v>
      </c>
      <c r="O328" s="65"/>
      <c r="P328" s="188">
        <f>O328*H328</f>
        <v>0</v>
      </c>
      <c r="Q328" s="188">
        <v>0</v>
      </c>
      <c r="R328" s="188">
        <f>Q328*H328</f>
        <v>0</v>
      </c>
      <c r="S328" s="188">
        <v>0</v>
      </c>
      <c r="T328" s="189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190" t="s">
        <v>183</v>
      </c>
      <c r="AT328" s="190" t="s">
        <v>163</v>
      </c>
      <c r="AU328" s="190" t="s">
        <v>85</v>
      </c>
      <c r="AY328" s="18" t="s">
        <v>160</v>
      </c>
      <c r="BE328" s="191">
        <f>IF(N328="základní",J328,0)</f>
        <v>0</v>
      </c>
      <c r="BF328" s="191">
        <f>IF(N328="snížená",J328,0)</f>
        <v>0</v>
      </c>
      <c r="BG328" s="191">
        <f>IF(N328="zákl. přenesená",J328,0)</f>
        <v>0</v>
      </c>
      <c r="BH328" s="191">
        <f>IF(N328="sníž. přenesená",J328,0)</f>
        <v>0</v>
      </c>
      <c r="BI328" s="191">
        <f>IF(N328="nulová",J328,0)</f>
        <v>0</v>
      </c>
      <c r="BJ328" s="18" t="s">
        <v>83</v>
      </c>
      <c r="BK328" s="191">
        <f>ROUND(I328*H328,2)</f>
        <v>0</v>
      </c>
      <c r="BL328" s="18" t="s">
        <v>183</v>
      </c>
      <c r="BM328" s="190" t="s">
        <v>1647</v>
      </c>
    </row>
    <row r="329" spans="1:65" s="2" customFormat="1">
      <c r="A329" s="35"/>
      <c r="B329" s="36"/>
      <c r="C329" s="37"/>
      <c r="D329" s="192" t="s">
        <v>170</v>
      </c>
      <c r="E329" s="37"/>
      <c r="F329" s="193" t="s">
        <v>814</v>
      </c>
      <c r="G329" s="37"/>
      <c r="H329" s="37"/>
      <c r="I329" s="194"/>
      <c r="J329" s="37"/>
      <c r="K329" s="37"/>
      <c r="L329" s="40"/>
      <c r="M329" s="195"/>
      <c r="N329" s="196"/>
      <c r="O329" s="65"/>
      <c r="P329" s="65"/>
      <c r="Q329" s="65"/>
      <c r="R329" s="65"/>
      <c r="S329" s="65"/>
      <c r="T329" s="66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8" t="s">
        <v>170</v>
      </c>
      <c r="AU329" s="18" t="s">
        <v>85</v>
      </c>
    </row>
    <row r="330" spans="1:65" s="2" customFormat="1" ht="16.5" customHeight="1">
      <c r="A330" s="35"/>
      <c r="B330" s="36"/>
      <c r="C330" s="225" t="s">
        <v>725</v>
      </c>
      <c r="D330" s="225" t="s">
        <v>495</v>
      </c>
      <c r="E330" s="226" t="s">
        <v>816</v>
      </c>
      <c r="F330" s="227" t="s">
        <v>817</v>
      </c>
      <c r="G330" s="228" t="s">
        <v>166</v>
      </c>
      <c r="H330" s="229">
        <v>1.01</v>
      </c>
      <c r="I330" s="230"/>
      <c r="J330" s="231">
        <f>ROUND(I330*H330,2)</f>
        <v>0</v>
      </c>
      <c r="K330" s="227" t="s">
        <v>167</v>
      </c>
      <c r="L330" s="232"/>
      <c r="M330" s="233" t="s">
        <v>19</v>
      </c>
      <c r="N330" s="234" t="s">
        <v>46</v>
      </c>
      <c r="O330" s="65"/>
      <c r="P330" s="188">
        <f>O330*H330</f>
        <v>0</v>
      </c>
      <c r="Q330" s="188">
        <v>3.3999999999999998E-3</v>
      </c>
      <c r="R330" s="188">
        <f>Q330*H330</f>
        <v>3.434E-3</v>
      </c>
      <c r="S330" s="188">
        <v>0</v>
      </c>
      <c r="T330" s="189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190" t="s">
        <v>206</v>
      </c>
      <c r="AT330" s="190" t="s">
        <v>495</v>
      </c>
      <c r="AU330" s="190" t="s">
        <v>85</v>
      </c>
      <c r="AY330" s="18" t="s">
        <v>160</v>
      </c>
      <c r="BE330" s="191">
        <f>IF(N330="základní",J330,0)</f>
        <v>0</v>
      </c>
      <c r="BF330" s="191">
        <f>IF(N330="snížená",J330,0)</f>
        <v>0</v>
      </c>
      <c r="BG330" s="191">
        <f>IF(N330="zákl. přenesená",J330,0)</f>
        <v>0</v>
      </c>
      <c r="BH330" s="191">
        <f>IF(N330="sníž. přenesená",J330,0)</f>
        <v>0</v>
      </c>
      <c r="BI330" s="191">
        <f>IF(N330="nulová",J330,0)</f>
        <v>0</v>
      </c>
      <c r="BJ330" s="18" t="s">
        <v>83</v>
      </c>
      <c r="BK330" s="191">
        <f>ROUND(I330*H330,2)</f>
        <v>0</v>
      </c>
      <c r="BL330" s="18" t="s">
        <v>183</v>
      </c>
      <c r="BM330" s="190" t="s">
        <v>1648</v>
      </c>
    </row>
    <row r="331" spans="1:65" s="13" customFormat="1">
      <c r="B331" s="199"/>
      <c r="C331" s="200"/>
      <c r="D331" s="197" t="s">
        <v>212</v>
      </c>
      <c r="E331" s="200"/>
      <c r="F331" s="202" t="s">
        <v>606</v>
      </c>
      <c r="G331" s="200"/>
      <c r="H331" s="203">
        <v>1.01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212</v>
      </c>
      <c r="AU331" s="209" t="s">
        <v>85</v>
      </c>
      <c r="AV331" s="13" t="s">
        <v>85</v>
      </c>
      <c r="AW331" s="13" t="s">
        <v>4</v>
      </c>
      <c r="AX331" s="13" t="s">
        <v>83</v>
      </c>
      <c r="AY331" s="209" t="s">
        <v>160</v>
      </c>
    </row>
    <row r="332" spans="1:65" s="2" customFormat="1" ht="24.2" customHeight="1">
      <c r="A332" s="35"/>
      <c r="B332" s="36"/>
      <c r="C332" s="179" t="s">
        <v>731</v>
      </c>
      <c r="D332" s="179" t="s">
        <v>163</v>
      </c>
      <c r="E332" s="180" t="s">
        <v>820</v>
      </c>
      <c r="F332" s="181" t="s">
        <v>821</v>
      </c>
      <c r="G332" s="182" t="s">
        <v>166</v>
      </c>
      <c r="H332" s="183">
        <v>15</v>
      </c>
      <c r="I332" s="184"/>
      <c r="J332" s="185">
        <f>ROUND(I332*H332,2)</f>
        <v>0</v>
      </c>
      <c r="K332" s="181" t="s">
        <v>167</v>
      </c>
      <c r="L332" s="40"/>
      <c r="M332" s="186" t="s">
        <v>19</v>
      </c>
      <c r="N332" s="187" t="s">
        <v>46</v>
      </c>
      <c r="O332" s="65"/>
      <c r="P332" s="188">
        <f>O332*H332</f>
        <v>0</v>
      </c>
      <c r="Q332" s="188">
        <v>0</v>
      </c>
      <c r="R332" s="188">
        <f>Q332*H332</f>
        <v>0</v>
      </c>
      <c r="S332" s="188">
        <v>0</v>
      </c>
      <c r="T332" s="189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190" t="s">
        <v>183</v>
      </c>
      <c r="AT332" s="190" t="s">
        <v>163</v>
      </c>
      <c r="AU332" s="190" t="s">
        <v>85</v>
      </c>
      <c r="AY332" s="18" t="s">
        <v>160</v>
      </c>
      <c r="BE332" s="191">
        <f>IF(N332="základní",J332,0)</f>
        <v>0</v>
      </c>
      <c r="BF332" s="191">
        <f>IF(N332="snížená",J332,0)</f>
        <v>0</v>
      </c>
      <c r="BG332" s="191">
        <f>IF(N332="zákl. přenesená",J332,0)</f>
        <v>0</v>
      </c>
      <c r="BH332" s="191">
        <f>IF(N332="sníž. přenesená",J332,0)</f>
        <v>0</v>
      </c>
      <c r="BI332" s="191">
        <f>IF(N332="nulová",J332,0)</f>
        <v>0</v>
      </c>
      <c r="BJ332" s="18" t="s">
        <v>83</v>
      </c>
      <c r="BK332" s="191">
        <f>ROUND(I332*H332,2)</f>
        <v>0</v>
      </c>
      <c r="BL332" s="18" t="s">
        <v>183</v>
      </c>
      <c r="BM332" s="190" t="s">
        <v>1649</v>
      </c>
    </row>
    <row r="333" spans="1:65" s="2" customFormat="1">
      <c r="A333" s="35"/>
      <c r="B333" s="36"/>
      <c r="C333" s="37"/>
      <c r="D333" s="192" t="s">
        <v>170</v>
      </c>
      <c r="E333" s="37"/>
      <c r="F333" s="193" t="s">
        <v>823</v>
      </c>
      <c r="G333" s="37"/>
      <c r="H333" s="37"/>
      <c r="I333" s="194"/>
      <c r="J333" s="37"/>
      <c r="K333" s="37"/>
      <c r="L333" s="40"/>
      <c r="M333" s="195"/>
      <c r="N333" s="196"/>
      <c r="O333" s="65"/>
      <c r="P333" s="65"/>
      <c r="Q333" s="65"/>
      <c r="R333" s="65"/>
      <c r="S333" s="65"/>
      <c r="T333" s="66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8" t="s">
        <v>170</v>
      </c>
      <c r="AU333" s="18" t="s">
        <v>85</v>
      </c>
    </row>
    <row r="334" spans="1:65" s="2" customFormat="1" ht="16.5" customHeight="1">
      <c r="A334" s="35"/>
      <c r="B334" s="36"/>
      <c r="C334" s="225" t="s">
        <v>736</v>
      </c>
      <c r="D334" s="225" t="s">
        <v>495</v>
      </c>
      <c r="E334" s="226" t="s">
        <v>826</v>
      </c>
      <c r="F334" s="227" t="s">
        <v>827</v>
      </c>
      <c r="G334" s="228" t="s">
        <v>166</v>
      </c>
      <c r="H334" s="229">
        <v>15.15</v>
      </c>
      <c r="I334" s="230"/>
      <c r="J334" s="231">
        <f>ROUND(I334*H334,2)</f>
        <v>0</v>
      </c>
      <c r="K334" s="227" t="s">
        <v>19</v>
      </c>
      <c r="L334" s="232"/>
      <c r="M334" s="233" t="s">
        <v>19</v>
      </c>
      <c r="N334" s="234" t="s">
        <v>46</v>
      </c>
      <c r="O334" s="65"/>
      <c r="P334" s="188">
        <f>O334*H334</f>
        <v>0</v>
      </c>
      <c r="Q334" s="188">
        <v>2E-3</v>
      </c>
      <c r="R334" s="188">
        <f>Q334*H334</f>
        <v>3.0300000000000001E-2</v>
      </c>
      <c r="S334" s="188">
        <v>0</v>
      </c>
      <c r="T334" s="189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190" t="s">
        <v>206</v>
      </c>
      <c r="AT334" s="190" t="s">
        <v>495</v>
      </c>
      <c r="AU334" s="190" t="s">
        <v>85</v>
      </c>
      <c r="AY334" s="18" t="s">
        <v>160</v>
      </c>
      <c r="BE334" s="191">
        <f>IF(N334="základní",J334,0)</f>
        <v>0</v>
      </c>
      <c r="BF334" s="191">
        <f>IF(N334="snížená",J334,0)</f>
        <v>0</v>
      </c>
      <c r="BG334" s="191">
        <f>IF(N334="zákl. přenesená",J334,0)</f>
        <v>0</v>
      </c>
      <c r="BH334" s="191">
        <f>IF(N334="sníž. přenesená",J334,0)</f>
        <v>0</v>
      </c>
      <c r="BI334" s="191">
        <f>IF(N334="nulová",J334,0)</f>
        <v>0</v>
      </c>
      <c r="BJ334" s="18" t="s">
        <v>83</v>
      </c>
      <c r="BK334" s="191">
        <f>ROUND(I334*H334,2)</f>
        <v>0</v>
      </c>
      <c r="BL334" s="18" t="s">
        <v>183</v>
      </c>
      <c r="BM334" s="190" t="s">
        <v>1650</v>
      </c>
    </row>
    <row r="335" spans="1:65" s="2" customFormat="1" ht="48.75">
      <c r="A335" s="35"/>
      <c r="B335" s="36"/>
      <c r="C335" s="37"/>
      <c r="D335" s="197" t="s">
        <v>172</v>
      </c>
      <c r="E335" s="37"/>
      <c r="F335" s="198" t="s">
        <v>829</v>
      </c>
      <c r="G335" s="37"/>
      <c r="H335" s="37"/>
      <c r="I335" s="194"/>
      <c r="J335" s="37"/>
      <c r="K335" s="37"/>
      <c r="L335" s="40"/>
      <c r="M335" s="195"/>
      <c r="N335" s="196"/>
      <c r="O335" s="65"/>
      <c r="P335" s="65"/>
      <c r="Q335" s="65"/>
      <c r="R335" s="65"/>
      <c r="S335" s="65"/>
      <c r="T335" s="66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T335" s="18" t="s">
        <v>172</v>
      </c>
      <c r="AU335" s="18" t="s">
        <v>85</v>
      </c>
    </row>
    <row r="336" spans="1:65" s="13" customFormat="1">
      <c r="B336" s="199"/>
      <c r="C336" s="200"/>
      <c r="D336" s="197" t="s">
        <v>212</v>
      </c>
      <c r="E336" s="200"/>
      <c r="F336" s="202" t="s">
        <v>888</v>
      </c>
      <c r="G336" s="200"/>
      <c r="H336" s="203">
        <v>15.15</v>
      </c>
      <c r="I336" s="204"/>
      <c r="J336" s="200"/>
      <c r="K336" s="200"/>
      <c r="L336" s="205"/>
      <c r="M336" s="206"/>
      <c r="N336" s="207"/>
      <c r="O336" s="207"/>
      <c r="P336" s="207"/>
      <c r="Q336" s="207"/>
      <c r="R336" s="207"/>
      <c r="S336" s="207"/>
      <c r="T336" s="208"/>
      <c r="AT336" s="209" t="s">
        <v>212</v>
      </c>
      <c r="AU336" s="209" t="s">
        <v>85</v>
      </c>
      <c r="AV336" s="13" t="s">
        <v>85</v>
      </c>
      <c r="AW336" s="13" t="s">
        <v>4</v>
      </c>
      <c r="AX336" s="13" t="s">
        <v>83</v>
      </c>
      <c r="AY336" s="209" t="s">
        <v>160</v>
      </c>
    </row>
    <row r="337" spans="1:65" s="2" customFormat="1" ht="24.2" customHeight="1">
      <c r="A337" s="35"/>
      <c r="B337" s="36"/>
      <c r="C337" s="179" t="s">
        <v>741</v>
      </c>
      <c r="D337" s="179" t="s">
        <v>163</v>
      </c>
      <c r="E337" s="180" t="s">
        <v>835</v>
      </c>
      <c r="F337" s="181" t="s">
        <v>836</v>
      </c>
      <c r="G337" s="182" t="s">
        <v>166</v>
      </c>
      <c r="H337" s="183">
        <v>1</v>
      </c>
      <c r="I337" s="184"/>
      <c r="J337" s="185">
        <f>ROUND(I337*H337,2)</f>
        <v>0</v>
      </c>
      <c r="K337" s="181" t="s">
        <v>167</v>
      </c>
      <c r="L337" s="40"/>
      <c r="M337" s="186" t="s">
        <v>19</v>
      </c>
      <c r="N337" s="187" t="s">
        <v>46</v>
      </c>
      <c r="O337" s="65"/>
      <c r="P337" s="188">
        <f>O337*H337</f>
        <v>0</v>
      </c>
      <c r="Q337" s="188">
        <v>0</v>
      </c>
      <c r="R337" s="188">
        <f>Q337*H337</f>
        <v>0</v>
      </c>
      <c r="S337" s="188">
        <v>0</v>
      </c>
      <c r="T337" s="189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190" t="s">
        <v>183</v>
      </c>
      <c r="AT337" s="190" t="s">
        <v>163</v>
      </c>
      <c r="AU337" s="190" t="s">
        <v>85</v>
      </c>
      <c r="AY337" s="18" t="s">
        <v>160</v>
      </c>
      <c r="BE337" s="191">
        <f>IF(N337="základní",J337,0)</f>
        <v>0</v>
      </c>
      <c r="BF337" s="191">
        <f>IF(N337="snížená",J337,0)</f>
        <v>0</v>
      </c>
      <c r="BG337" s="191">
        <f>IF(N337="zákl. přenesená",J337,0)</f>
        <v>0</v>
      </c>
      <c r="BH337" s="191">
        <f>IF(N337="sníž. přenesená",J337,0)</f>
        <v>0</v>
      </c>
      <c r="BI337" s="191">
        <f>IF(N337="nulová",J337,0)</f>
        <v>0</v>
      </c>
      <c r="BJ337" s="18" t="s">
        <v>83</v>
      </c>
      <c r="BK337" s="191">
        <f>ROUND(I337*H337,2)</f>
        <v>0</v>
      </c>
      <c r="BL337" s="18" t="s">
        <v>183</v>
      </c>
      <c r="BM337" s="190" t="s">
        <v>1651</v>
      </c>
    </row>
    <row r="338" spans="1:65" s="2" customFormat="1">
      <c r="A338" s="35"/>
      <c r="B338" s="36"/>
      <c r="C338" s="37"/>
      <c r="D338" s="192" t="s">
        <v>170</v>
      </c>
      <c r="E338" s="37"/>
      <c r="F338" s="193" t="s">
        <v>838</v>
      </c>
      <c r="G338" s="37"/>
      <c r="H338" s="37"/>
      <c r="I338" s="194"/>
      <c r="J338" s="37"/>
      <c r="K338" s="37"/>
      <c r="L338" s="40"/>
      <c r="M338" s="195"/>
      <c r="N338" s="196"/>
      <c r="O338" s="65"/>
      <c r="P338" s="65"/>
      <c r="Q338" s="65"/>
      <c r="R338" s="65"/>
      <c r="S338" s="65"/>
      <c r="T338" s="66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T338" s="18" t="s">
        <v>170</v>
      </c>
      <c r="AU338" s="18" t="s">
        <v>85</v>
      </c>
    </row>
    <row r="339" spans="1:65" s="13" customFormat="1">
      <c r="B339" s="199"/>
      <c r="C339" s="200"/>
      <c r="D339" s="197" t="s">
        <v>212</v>
      </c>
      <c r="E339" s="201" t="s">
        <v>19</v>
      </c>
      <c r="F339" s="202" t="s">
        <v>83</v>
      </c>
      <c r="G339" s="200"/>
      <c r="H339" s="203">
        <v>1</v>
      </c>
      <c r="I339" s="204"/>
      <c r="J339" s="200"/>
      <c r="K339" s="200"/>
      <c r="L339" s="205"/>
      <c r="M339" s="206"/>
      <c r="N339" s="207"/>
      <c r="O339" s="207"/>
      <c r="P339" s="207"/>
      <c r="Q339" s="207"/>
      <c r="R339" s="207"/>
      <c r="S339" s="207"/>
      <c r="T339" s="208"/>
      <c r="AT339" s="209" t="s">
        <v>212</v>
      </c>
      <c r="AU339" s="209" t="s">
        <v>85</v>
      </c>
      <c r="AV339" s="13" t="s">
        <v>85</v>
      </c>
      <c r="AW339" s="13" t="s">
        <v>36</v>
      </c>
      <c r="AX339" s="13" t="s">
        <v>83</v>
      </c>
      <c r="AY339" s="209" t="s">
        <v>160</v>
      </c>
    </row>
    <row r="340" spans="1:65" s="2" customFormat="1" ht="16.5" customHeight="1">
      <c r="A340" s="35"/>
      <c r="B340" s="36"/>
      <c r="C340" s="225" t="s">
        <v>746</v>
      </c>
      <c r="D340" s="225" t="s">
        <v>495</v>
      </c>
      <c r="E340" s="226" t="s">
        <v>841</v>
      </c>
      <c r="F340" s="227" t="s">
        <v>842</v>
      </c>
      <c r="G340" s="228" t="s">
        <v>166</v>
      </c>
      <c r="H340" s="229">
        <v>1.01</v>
      </c>
      <c r="I340" s="230"/>
      <c r="J340" s="231">
        <f>ROUND(I340*H340,2)</f>
        <v>0</v>
      </c>
      <c r="K340" s="227" t="s">
        <v>167</v>
      </c>
      <c r="L340" s="232"/>
      <c r="M340" s="233" t="s">
        <v>19</v>
      </c>
      <c r="N340" s="234" t="s">
        <v>46</v>
      </c>
      <c r="O340" s="65"/>
      <c r="P340" s="188">
        <f>O340*H340</f>
        <v>0</v>
      </c>
      <c r="Q340" s="188">
        <v>1.01E-2</v>
      </c>
      <c r="R340" s="188">
        <f>Q340*H340</f>
        <v>1.0201E-2</v>
      </c>
      <c r="S340" s="188">
        <v>0</v>
      </c>
      <c r="T340" s="189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190" t="s">
        <v>206</v>
      </c>
      <c r="AT340" s="190" t="s">
        <v>495</v>
      </c>
      <c r="AU340" s="190" t="s">
        <v>85</v>
      </c>
      <c r="AY340" s="18" t="s">
        <v>160</v>
      </c>
      <c r="BE340" s="191">
        <f>IF(N340="základní",J340,0)</f>
        <v>0</v>
      </c>
      <c r="BF340" s="191">
        <f>IF(N340="snížená",J340,0)</f>
        <v>0</v>
      </c>
      <c r="BG340" s="191">
        <f>IF(N340="zákl. přenesená",J340,0)</f>
        <v>0</v>
      </c>
      <c r="BH340" s="191">
        <f>IF(N340="sníž. přenesená",J340,0)</f>
        <v>0</v>
      </c>
      <c r="BI340" s="191">
        <f>IF(N340="nulová",J340,0)</f>
        <v>0</v>
      </c>
      <c r="BJ340" s="18" t="s">
        <v>83</v>
      </c>
      <c r="BK340" s="191">
        <f>ROUND(I340*H340,2)</f>
        <v>0</v>
      </c>
      <c r="BL340" s="18" t="s">
        <v>183</v>
      </c>
      <c r="BM340" s="190" t="s">
        <v>1652</v>
      </c>
    </row>
    <row r="341" spans="1:65" s="13" customFormat="1">
      <c r="B341" s="199"/>
      <c r="C341" s="200"/>
      <c r="D341" s="197" t="s">
        <v>212</v>
      </c>
      <c r="E341" s="200"/>
      <c r="F341" s="202" t="s">
        <v>606</v>
      </c>
      <c r="G341" s="200"/>
      <c r="H341" s="203">
        <v>1.01</v>
      </c>
      <c r="I341" s="204"/>
      <c r="J341" s="200"/>
      <c r="K341" s="200"/>
      <c r="L341" s="205"/>
      <c r="M341" s="206"/>
      <c r="N341" s="207"/>
      <c r="O341" s="207"/>
      <c r="P341" s="207"/>
      <c r="Q341" s="207"/>
      <c r="R341" s="207"/>
      <c r="S341" s="207"/>
      <c r="T341" s="208"/>
      <c r="AT341" s="209" t="s">
        <v>212</v>
      </c>
      <c r="AU341" s="209" t="s">
        <v>85</v>
      </c>
      <c r="AV341" s="13" t="s">
        <v>85</v>
      </c>
      <c r="AW341" s="13" t="s">
        <v>4</v>
      </c>
      <c r="AX341" s="13" t="s">
        <v>83</v>
      </c>
      <c r="AY341" s="209" t="s">
        <v>160</v>
      </c>
    </row>
    <row r="342" spans="1:65" s="2" customFormat="1" ht="24.2" customHeight="1">
      <c r="A342" s="35"/>
      <c r="B342" s="36"/>
      <c r="C342" s="179" t="s">
        <v>752</v>
      </c>
      <c r="D342" s="179" t="s">
        <v>163</v>
      </c>
      <c r="E342" s="180" t="s">
        <v>1412</v>
      </c>
      <c r="F342" s="181" t="s">
        <v>1413</v>
      </c>
      <c r="G342" s="182" t="s">
        <v>166</v>
      </c>
      <c r="H342" s="183">
        <v>2</v>
      </c>
      <c r="I342" s="184"/>
      <c r="J342" s="185">
        <f>ROUND(I342*H342,2)</f>
        <v>0</v>
      </c>
      <c r="K342" s="181" t="s">
        <v>167</v>
      </c>
      <c r="L342" s="40"/>
      <c r="M342" s="186" t="s">
        <v>19</v>
      </c>
      <c r="N342" s="187" t="s">
        <v>46</v>
      </c>
      <c r="O342" s="65"/>
      <c r="P342" s="188">
        <f>O342*H342</f>
        <v>0</v>
      </c>
      <c r="Q342" s="188">
        <v>0</v>
      </c>
      <c r="R342" s="188">
        <f>Q342*H342</f>
        <v>0</v>
      </c>
      <c r="S342" s="188">
        <v>0</v>
      </c>
      <c r="T342" s="189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190" t="s">
        <v>183</v>
      </c>
      <c r="AT342" s="190" t="s">
        <v>163</v>
      </c>
      <c r="AU342" s="190" t="s">
        <v>85</v>
      </c>
      <c r="AY342" s="18" t="s">
        <v>160</v>
      </c>
      <c r="BE342" s="191">
        <f>IF(N342="základní",J342,0)</f>
        <v>0</v>
      </c>
      <c r="BF342" s="191">
        <f>IF(N342="snížená",J342,0)</f>
        <v>0</v>
      </c>
      <c r="BG342" s="191">
        <f>IF(N342="zákl. přenesená",J342,0)</f>
        <v>0</v>
      </c>
      <c r="BH342" s="191">
        <f>IF(N342="sníž. přenesená",J342,0)</f>
        <v>0</v>
      </c>
      <c r="BI342" s="191">
        <f>IF(N342="nulová",J342,0)</f>
        <v>0</v>
      </c>
      <c r="BJ342" s="18" t="s">
        <v>83</v>
      </c>
      <c r="BK342" s="191">
        <f>ROUND(I342*H342,2)</f>
        <v>0</v>
      </c>
      <c r="BL342" s="18" t="s">
        <v>183</v>
      </c>
      <c r="BM342" s="190" t="s">
        <v>1653</v>
      </c>
    </row>
    <row r="343" spans="1:65" s="2" customFormat="1">
      <c r="A343" s="35"/>
      <c r="B343" s="36"/>
      <c r="C343" s="37"/>
      <c r="D343" s="192" t="s">
        <v>170</v>
      </c>
      <c r="E343" s="37"/>
      <c r="F343" s="193" t="s">
        <v>1415</v>
      </c>
      <c r="G343" s="37"/>
      <c r="H343" s="37"/>
      <c r="I343" s="194"/>
      <c r="J343" s="37"/>
      <c r="K343" s="37"/>
      <c r="L343" s="40"/>
      <c r="M343" s="195"/>
      <c r="N343" s="196"/>
      <c r="O343" s="65"/>
      <c r="P343" s="65"/>
      <c r="Q343" s="65"/>
      <c r="R343" s="65"/>
      <c r="S343" s="65"/>
      <c r="T343" s="66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T343" s="18" t="s">
        <v>170</v>
      </c>
      <c r="AU343" s="18" t="s">
        <v>85</v>
      </c>
    </row>
    <row r="344" spans="1:65" s="2" customFormat="1" ht="16.5" customHeight="1">
      <c r="A344" s="35"/>
      <c r="B344" s="36"/>
      <c r="C344" s="225" t="s">
        <v>757</v>
      </c>
      <c r="D344" s="225" t="s">
        <v>495</v>
      </c>
      <c r="E344" s="226" t="s">
        <v>1416</v>
      </c>
      <c r="F344" s="227" t="s">
        <v>1417</v>
      </c>
      <c r="G344" s="228" t="s">
        <v>166</v>
      </c>
      <c r="H344" s="229">
        <v>2.02</v>
      </c>
      <c r="I344" s="230"/>
      <c r="J344" s="231">
        <f>ROUND(I344*H344,2)</f>
        <v>0</v>
      </c>
      <c r="K344" s="227" t="s">
        <v>19</v>
      </c>
      <c r="L344" s="232"/>
      <c r="M344" s="233" t="s">
        <v>19</v>
      </c>
      <c r="N344" s="234" t="s">
        <v>46</v>
      </c>
      <c r="O344" s="65"/>
      <c r="P344" s="188">
        <f>O344*H344</f>
        <v>0</v>
      </c>
      <c r="Q344" s="188">
        <v>2.5000000000000001E-3</v>
      </c>
      <c r="R344" s="188">
        <f>Q344*H344</f>
        <v>5.0499999999999998E-3</v>
      </c>
      <c r="S344" s="188">
        <v>0</v>
      </c>
      <c r="T344" s="18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190" t="s">
        <v>206</v>
      </c>
      <c r="AT344" s="190" t="s">
        <v>495</v>
      </c>
      <c r="AU344" s="190" t="s">
        <v>85</v>
      </c>
      <c r="AY344" s="18" t="s">
        <v>160</v>
      </c>
      <c r="BE344" s="191">
        <f>IF(N344="základní",J344,0)</f>
        <v>0</v>
      </c>
      <c r="BF344" s="191">
        <f>IF(N344="snížená",J344,0)</f>
        <v>0</v>
      </c>
      <c r="BG344" s="191">
        <f>IF(N344="zákl. přenesená",J344,0)</f>
        <v>0</v>
      </c>
      <c r="BH344" s="191">
        <f>IF(N344="sníž. přenesená",J344,0)</f>
        <v>0</v>
      </c>
      <c r="BI344" s="191">
        <f>IF(N344="nulová",J344,0)</f>
        <v>0</v>
      </c>
      <c r="BJ344" s="18" t="s">
        <v>83</v>
      </c>
      <c r="BK344" s="191">
        <f>ROUND(I344*H344,2)</f>
        <v>0</v>
      </c>
      <c r="BL344" s="18" t="s">
        <v>183</v>
      </c>
      <c r="BM344" s="190" t="s">
        <v>1654</v>
      </c>
    </row>
    <row r="345" spans="1:65" s="2" customFormat="1" ht="58.5">
      <c r="A345" s="35"/>
      <c r="B345" s="36"/>
      <c r="C345" s="37"/>
      <c r="D345" s="197" t="s">
        <v>172</v>
      </c>
      <c r="E345" s="37"/>
      <c r="F345" s="198" t="s">
        <v>792</v>
      </c>
      <c r="G345" s="37"/>
      <c r="H345" s="37"/>
      <c r="I345" s="194"/>
      <c r="J345" s="37"/>
      <c r="K345" s="37"/>
      <c r="L345" s="40"/>
      <c r="M345" s="195"/>
      <c r="N345" s="196"/>
      <c r="O345" s="65"/>
      <c r="P345" s="65"/>
      <c r="Q345" s="65"/>
      <c r="R345" s="65"/>
      <c r="S345" s="65"/>
      <c r="T345" s="66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T345" s="18" t="s">
        <v>172</v>
      </c>
      <c r="AU345" s="18" t="s">
        <v>85</v>
      </c>
    </row>
    <row r="346" spans="1:65" s="13" customFormat="1">
      <c r="B346" s="199"/>
      <c r="C346" s="200"/>
      <c r="D346" s="197" t="s">
        <v>212</v>
      </c>
      <c r="E346" s="200"/>
      <c r="F346" s="202" t="s">
        <v>849</v>
      </c>
      <c r="G346" s="200"/>
      <c r="H346" s="203">
        <v>2.02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212</v>
      </c>
      <c r="AU346" s="209" t="s">
        <v>85</v>
      </c>
      <c r="AV346" s="13" t="s">
        <v>85</v>
      </c>
      <c r="AW346" s="13" t="s">
        <v>4</v>
      </c>
      <c r="AX346" s="13" t="s">
        <v>83</v>
      </c>
      <c r="AY346" s="209" t="s">
        <v>160</v>
      </c>
    </row>
    <row r="347" spans="1:65" s="2" customFormat="1" ht="24.2" customHeight="1">
      <c r="A347" s="35"/>
      <c r="B347" s="36"/>
      <c r="C347" s="179" t="s">
        <v>763</v>
      </c>
      <c r="D347" s="179" t="s">
        <v>163</v>
      </c>
      <c r="E347" s="180" t="s">
        <v>861</v>
      </c>
      <c r="F347" s="181" t="s">
        <v>862</v>
      </c>
      <c r="G347" s="182" t="s">
        <v>166</v>
      </c>
      <c r="H347" s="183">
        <v>38</v>
      </c>
      <c r="I347" s="184"/>
      <c r="J347" s="185">
        <f>ROUND(I347*H347,2)</f>
        <v>0</v>
      </c>
      <c r="K347" s="181" t="s">
        <v>167</v>
      </c>
      <c r="L347" s="40"/>
      <c r="M347" s="186" t="s">
        <v>19</v>
      </c>
      <c r="N347" s="187" t="s">
        <v>46</v>
      </c>
      <c r="O347" s="65"/>
      <c r="P347" s="188">
        <f>O347*H347</f>
        <v>0</v>
      </c>
      <c r="Q347" s="188">
        <v>0</v>
      </c>
      <c r="R347" s="188">
        <f>Q347*H347</f>
        <v>0</v>
      </c>
      <c r="S347" s="188">
        <v>0</v>
      </c>
      <c r="T347" s="189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190" t="s">
        <v>183</v>
      </c>
      <c r="AT347" s="190" t="s">
        <v>163</v>
      </c>
      <c r="AU347" s="190" t="s">
        <v>85</v>
      </c>
      <c r="AY347" s="18" t="s">
        <v>160</v>
      </c>
      <c r="BE347" s="191">
        <f>IF(N347="základní",J347,0)</f>
        <v>0</v>
      </c>
      <c r="BF347" s="191">
        <f>IF(N347="snížená",J347,0)</f>
        <v>0</v>
      </c>
      <c r="BG347" s="191">
        <f>IF(N347="zákl. přenesená",J347,0)</f>
        <v>0</v>
      </c>
      <c r="BH347" s="191">
        <f>IF(N347="sníž. přenesená",J347,0)</f>
        <v>0</v>
      </c>
      <c r="BI347" s="191">
        <f>IF(N347="nulová",J347,0)</f>
        <v>0</v>
      </c>
      <c r="BJ347" s="18" t="s">
        <v>83</v>
      </c>
      <c r="BK347" s="191">
        <f>ROUND(I347*H347,2)</f>
        <v>0</v>
      </c>
      <c r="BL347" s="18" t="s">
        <v>183</v>
      </c>
      <c r="BM347" s="190" t="s">
        <v>1655</v>
      </c>
    </row>
    <row r="348" spans="1:65" s="2" customFormat="1">
      <c r="A348" s="35"/>
      <c r="B348" s="36"/>
      <c r="C348" s="37"/>
      <c r="D348" s="192" t="s">
        <v>170</v>
      </c>
      <c r="E348" s="37"/>
      <c r="F348" s="193" t="s">
        <v>864</v>
      </c>
      <c r="G348" s="37"/>
      <c r="H348" s="37"/>
      <c r="I348" s="194"/>
      <c r="J348" s="37"/>
      <c r="K348" s="37"/>
      <c r="L348" s="40"/>
      <c r="M348" s="195"/>
      <c r="N348" s="196"/>
      <c r="O348" s="65"/>
      <c r="P348" s="65"/>
      <c r="Q348" s="65"/>
      <c r="R348" s="65"/>
      <c r="S348" s="65"/>
      <c r="T348" s="66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T348" s="18" t="s">
        <v>170</v>
      </c>
      <c r="AU348" s="18" t="s">
        <v>85</v>
      </c>
    </row>
    <row r="349" spans="1:65" s="13" customFormat="1">
      <c r="B349" s="199"/>
      <c r="C349" s="200"/>
      <c r="D349" s="197" t="s">
        <v>212</v>
      </c>
      <c r="E349" s="201" t="s">
        <v>19</v>
      </c>
      <c r="F349" s="202" t="s">
        <v>1656</v>
      </c>
      <c r="G349" s="200"/>
      <c r="H349" s="203">
        <v>38</v>
      </c>
      <c r="I349" s="204"/>
      <c r="J349" s="200"/>
      <c r="K349" s="200"/>
      <c r="L349" s="205"/>
      <c r="M349" s="206"/>
      <c r="N349" s="207"/>
      <c r="O349" s="207"/>
      <c r="P349" s="207"/>
      <c r="Q349" s="207"/>
      <c r="R349" s="207"/>
      <c r="S349" s="207"/>
      <c r="T349" s="208"/>
      <c r="AT349" s="209" t="s">
        <v>212</v>
      </c>
      <c r="AU349" s="209" t="s">
        <v>85</v>
      </c>
      <c r="AV349" s="13" t="s">
        <v>85</v>
      </c>
      <c r="AW349" s="13" t="s">
        <v>36</v>
      </c>
      <c r="AX349" s="13" t="s">
        <v>83</v>
      </c>
      <c r="AY349" s="209" t="s">
        <v>160</v>
      </c>
    </row>
    <row r="350" spans="1:65" s="2" customFormat="1" ht="16.5" customHeight="1">
      <c r="A350" s="35"/>
      <c r="B350" s="36"/>
      <c r="C350" s="225" t="s">
        <v>768</v>
      </c>
      <c r="D350" s="225" t="s">
        <v>495</v>
      </c>
      <c r="E350" s="226" t="s">
        <v>1657</v>
      </c>
      <c r="F350" s="227" t="s">
        <v>1658</v>
      </c>
      <c r="G350" s="228" t="s">
        <v>166</v>
      </c>
      <c r="H350" s="229">
        <v>16.16</v>
      </c>
      <c r="I350" s="230"/>
      <c r="J350" s="231">
        <f>ROUND(I350*H350,2)</f>
        <v>0</v>
      </c>
      <c r="K350" s="227" t="s">
        <v>167</v>
      </c>
      <c r="L350" s="232"/>
      <c r="M350" s="233" t="s">
        <v>19</v>
      </c>
      <c r="N350" s="234" t="s">
        <v>46</v>
      </c>
      <c r="O350" s="65"/>
      <c r="P350" s="188">
        <f>O350*H350</f>
        <v>0</v>
      </c>
      <c r="Q350" s="188">
        <v>8.5000000000000006E-3</v>
      </c>
      <c r="R350" s="188">
        <f>Q350*H350</f>
        <v>0.13736000000000001</v>
      </c>
      <c r="S350" s="188">
        <v>0</v>
      </c>
      <c r="T350" s="189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190" t="s">
        <v>206</v>
      </c>
      <c r="AT350" s="190" t="s">
        <v>495</v>
      </c>
      <c r="AU350" s="190" t="s">
        <v>85</v>
      </c>
      <c r="AY350" s="18" t="s">
        <v>160</v>
      </c>
      <c r="BE350" s="191">
        <f>IF(N350="základní",J350,0)</f>
        <v>0</v>
      </c>
      <c r="BF350" s="191">
        <f>IF(N350="snížená",J350,0)</f>
        <v>0</v>
      </c>
      <c r="BG350" s="191">
        <f>IF(N350="zákl. přenesená",J350,0)</f>
        <v>0</v>
      </c>
      <c r="BH350" s="191">
        <f>IF(N350="sníž. přenesená",J350,0)</f>
        <v>0</v>
      </c>
      <c r="BI350" s="191">
        <f>IF(N350="nulová",J350,0)</f>
        <v>0</v>
      </c>
      <c r="BJ350" s="18" t="s">
        <v>83</v>
      </c>
      <c r="BK350" s="191">
        <f>ROUND(I350*H350,2)</f>
        <v>0</v>
      </c>
      <c r="BL350" s="18" t="s">
        <v>183</v>
      </c>
      <c r="BM350" s="190" t="s">
        <v>1659</v>
      </c>
    </row>
    <row r="351" spans="1:65" s="13" customFormat="1">
      <c r="B351" s="199"/>
      <c r="C351" s="200"/>
      <c r="D351" s="197" t="s">
        <v>212</v>
      </c>
      <c r="E351" s="200"/>
      <c r="F351" s="202" t="s">
        <v>1631</v>
      </c>
      <c r="G351" s="200"/>
      <c r="H351" s="203">
        <v>16.16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212</v>
      </c>
      <c r="AU351" s="209" t="s">
        <v>85</v>
      </c>
      <c r="AV351" s="13" t="s">
        <v>85</v>
      </c>
      <c r="AW351" s="13" t="s">
        <v>4</v>
      </c>
      <c r="AX351" s="13" t="s">
        <v>83</v>
      </c>
      <c r="AY351" s="209" t="s">
        <v>160</v>
      </c>
    </row>
    <row r="352" spans="1:65" s="2" customFormat="1" ht="16.5" customHeight="1">
      <c r="A352" s="35"/>
      <c r="B352" s="36"/>
      <c r="C352" s="225" t="s">
        <v>774</v>
      </c>
      <c r="D352" s="225" t="s">
        <v>495</v>
      </c>
      <c r="E352" s="226" t="s">
        <v>866</v>
      </c>
      <c r="F352" s="227" t="s">
        <v>867</v>
      </c>
      <c r="G352" s="228" t="s">
        <v>166</v>
      </c>
      <c r="H352" s="229">
        <v>22.22</v>
      </c>
      <c r="I352" s="230"/>
      <c r="J352" s="231">
        <f>ROUND(I352*H352,2)</f>
        <v>0</v>
      </c>
      <c r="K352" s="227" t="s">
        <v>167</v>
      </c>
      <c r="L352" s="232"/>
      <c r="M352" s="233" t="s">
        <v>19</v>
      </c>
      <c r="N352" s="234" t="s">
        <v>46</v>
      </c>
      <c r="O352" s="65"/>
      <c r="P352" s="188">
        <f>O352*H352</f>
        <v>0</v>
      </c>
      <c r="Q352" s="188">
        <v>1.01E-2</v>
      </c>
      <c r="R352" s="188">
        <f>Q352*H352</f>
        <v>0.22442199999999998</v>
      </c>
      <c r="S352" s="188">
        <v>0</v>
      </c>
      <c r="T352" s="18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190" t="s">
        <v>206</v>
      </c>
      <c r="AT352" s="190" t="s">
        <v>495</v>
      </c>
      <c r="AU352" s="190" t="s">
        <v>85</v>
      </c>
      <c r="AY352" s="18" t="s">
        <v>160</v>
      </c>
      <c r="BE352" s="191">
        <f>IF(N352="základní",J352,0)</f>
        <v>0</v>
      </c>
      <c r="BF352" s="191">
        <f>IF(N352="snížená",J352,0)</f>
        <v>0</v>
      </c>
      <c r="BG352" s="191">
        <f>IF(N352="zákl. přenesená",J352,0)</f>
        <v>0</v>
      </c>
      <c r="BH352" s="191">
        <f>IF(N352="sníž. přenesená",J352,0)</f>
        <v>0</v>
      </c>
      <c r="BI352" s="191">
        <f>IF(N352="nulová",J352,0)</f>
        <v>0</v>
      </c>
      <c r="BJ352" s="18" t="s">
        <v>83</v>
      </c>
      <c r="BK352" s="191">
        <f>ROUND(I352*H352,2)</f>
        <v>0</v>
      </c>
      <c r="BL352" s="18" t="s">
        <v>183</v>
      </c>
      <c r="BM352" s="190" t="s">
        <v>1660</v>
      </c>
    </row>
    <row r="353" spans="1:65" s="13" customFormat="1">
      <c r="B353" s="199"/>
      <c r="C353" s="200"/>
      <c r="D353" s="197" t="s">
        <v>212</v>
      </c>
      <c r="E353" s="200"/>
      <c r="F353" s="202" t="s">
        <v>1641</v>
      </c>
      <c r="G353" s="200"/>
      <c r="H353" s="203">
        <v>22.22</v>
      </c>
      <c r="I353" s="204"/>
      <c r="J353" s="200"/>
      <c r="K353" s="200"/>
      <c r="L353" s="205"/>
      <c r="M353" s="206"/>
      <c r="N353" s="207"/>
      <c r="O353" s="207"/>
      <c r="P353" s="207"/>
      <c r="Q353" s="207"/>
      <c r="R353" s="207"/>
      <c r="S353" s="207"/>
      <c r="T353" s="208"/>
      <c r="AT353" s="209" t="s">
        <v>212</v>
      </c>
      <c r="AU353" s="209" t="s">
        <v>85</v>
      </c>
      <c r="AV353" s="13" t="s">
        <v>85</v>
      </c>
      <c r="AW353" s="13" t="s">
        <v>4</v>
      </c>
      <c r="AX353" s="13" t="s">
        <v>83</v>
      </c>
      <c r="AY353" s="209" t="s">
        <v>160</v>
      </c>
    </row>
    <row r="354" spans="1:65" s="2" customFormat="1" ht="16.5" customHeight="1">
      <c r="A354" s="35"/>
      <c r="B354" s="36"/>
      <c r="C354" s="179" t="s">
        <v>779</v>
      </c>
      <c r="D354" s="179" t="s">
        <v>163</v>
      </c>
      <c r="E354" s="180" t="s">
        <v>909</v>
      </c>
      <c r="F354" s="181" t="s">
        <v>910</v>
      </c>
      <c r="G354" s="182" t="s">
        <v>166</v>
      </c>
      <c r="H354" s="183">
        <v>9</v>
      </c>
      <c r="I354" s="184"/>
      <c r="J354" s="185">
        <f>ROUND(I354*H354,2)</f>
        <v>0</v>
      </c>
      <c r="K354" s="181" t="s">
        <v>167</v>
      </c>
      <c r="L354" s="40"/>
      <c r="M354" s="186" t="s">
        <v>19</v>
      </c>
      <c r="N354" s="187" t="s">
        <v>46</v>
      </c>
      <c r="O354" s="65"/>
      <c r="P354" s="188">
        <f>O354*H354</f>
        <v>0</v>
      </c>
      <c r="Q354" s="188">
        <v>3.5749999999999997E-2</v>
      </c>
      <c r="R354" s="188">
        <f>Q354*H354</f>
        <v>0.32174999999999998</v>
      </c>
      <c r="S354" s="188">
        <v>0</v>
      </c>
      <c r="T354" s="189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190" t="s">
        <v>183</v>
      </c>
      <c r="AT354" s="190" t="s">
        <v>163</v>
      </c>
      <c r="AU354" s="190" t="s">
        <v>85</v>
      </c>
      <c r="AY354" s="18" t="s">
        <v>160</v>
      </c>
      <c r="BE354" s="191">
        <f>IF(N354="základní",J354,0)</f>
        <v>0</v>
      </c>
      <c r="BF354" s="191">
        <f>IF(N354="snížená",J354,0)</f>
        <v>0</v>
      </c>
      <c r="BG354" s="191">
        <f>IF(N354="zákl. přenesená",J354,0)</f>
        <v>0</v>
      </c>
      <c r="BH354" s="191">
        <f>IF(N354="sníž. přenesená",J354,0)</f>
        <v>0</v>
      </c>
      <c r="BI354" s="191">
        <f>IF(N354="nulová",J354,0)</f>
        <v>0</v>
      </c>
      <c r="BJ354" s="18" t="s">
        <v>83</v>
      </c>
      <c r="BK354" s="191">
        <f>ROUND(I354*H354,2)</f>
        <v>0</v>
      </c>
      <c r="BL354" s="18" t="s">
        <v>183</v>
      </c>
      <c r="BM354" s="190" t="s">
        <v>1661</v>
      </c>
    </row>
    <row r="355" spans="1:65" s="2" customFormat="1">
      <c r="A355" s="35"/>
      <c r="B355" s="36"/>
      <c r="C355" s="37"/>
      <c r="D355" s="192" t="s">
        <v>170</v>
      </c>
      <c r="E355" s="37"/>
      <c r="F355" s="193" t="s">
        <v>912</v>
      </c>
      <c r="G355" s="37"/>
      <c r="H355" s="37"/>
      <c r="I355" s="194"/>
      <c r="J355" s="37"/>
      <c r="K355" s="37"/>
      <c r="L355" s="40"/>
      <c r="M355" s="195"/>
      <c r="N355" s="196"/>
      <c r="O355" s="65"/>
      <c r="P355" s="65"/>
      <c r="Q355" s="65"/>
      <c r="R355" s="65"/>
      <c r="S355" s="65"/>
      <c r="T355" s="66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T355" s="18" t="s">
        <v>170</v>
      </c>
      <c r="AU355" s="18" t="s">
        <v>85</v>
      </c>
    </row>
    <row r="356" spans="1:65" s="2" customFormat="1" ht="24.2" customHeight="1">
      <c r="A356" s="35"/>
      <c r="B356" s="36"/>
      <c r="C356" s="179" t="s">
        <v>783</v>
      </c>
      <c r="D356" s="179" t="s">
        <v>163</v>
      </c>
      <c r="E356" s="180" t="s">
        <v>982</v>
      </c>
      <c r="F356" s="181" t="s">
        <v>983</v>
      </c>
      <c r="G356" s="182" t="s">
        <v>166</v>
      </c>
      <c r="H356" s="183">
        <v>5</v>
      </c>
      <c r="I356" s="184"/>
      <c r="J356" s="185">
        <f>ROUND(I356*H356,2)</f>
        <v>0</v>
      </c>
      <c r="K356" s="181" t="s">
        <v>167</v>
      </c>
      <c r="L356" s="40"/>
      <c r="M356" s="186" t="s">
        <v>19</v>
      </c>
      <c r="N356" s="187" t="s">
        <v>46</v>
      </c>
      <c r="O356" s="65"/>
      <c r="P356" s="188">
        <f>O356*H356</f>
        <v>0</v>
      </c>
      <c r="Q356" s="188">
        <v>2.2558199999999999</v>
      </c>
      <c r="R356" s="188">
        <f>Q356*H356</f>
        <v>11.2791</v>
      </c>
      <c r="S356" s="188">
        <v>0</v>
      </c>
      <c r="T356" s="189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190" t="s">
        <v>183</v>
      </c>
      <c r="AT356" s="190" t="s">
        <v>163</v>
      </c>
      <c r="AU356" s="190" t="s">
        <v>85</v>
      </c>
      <c r="AY356" s="18" t="s">
        <v>160</v>
      </c>
      <c r="BE356" s="191">
        <f>IF(N356="základní",J356,0)</f>
        <v>0</v>
      </c>
      <c r="BF356" s="191">
        <f>IF(N356="snížená",J356,0)</f>
        <v>0</v>
      </c>
      <c r="BG356" s="191">
        <f>IF(N356="zákl. přenesená",J356,0)</f>
        <v>0</v>
      </c>
      <c r="BH356" s="191">
        <f>IF(N356="sníž. přenesená",J356,0)</f>
        <v>0</v>
      </c>
      <c r="BI356" s="191">
        <f>IF(N356="nulová",J356,0)</f>
        <v>0</v>
      </c>
      <c r="BJ356" s="18" t="s">
        <v>83</v>
      </c>
      <c r="BK356" s="191">
        <f>ROUND(I356*H356,2)</f>
        <v>0</v>
      </c>
      <c r="BL356" s="18" t="s">
        <v>183</v>
      </c>
      <c r="BM356" s="190" t="s">
        <v>1662</v>
      </c>
    </row>
    <row r="357" spans="1:65" s="2" customFormat="1">
      <c r="A357" s="35"/>
      <c r="B357" s="36"/>
      <c r="C357" s="37"/>
      <c r="D357" s="192" t="s">
        <v>170</v>
      </c>
      <c r="E357" s="37"/>
      <c r="F357" s="193" t="s">
        <v>985</v>
      </c>
      <c r="G357" s="37"/>
      <c r="H357" s="37"/>
      <c r="I357" s="194"/>
      <c r="J357" s="37"/>
      <c r="K357" s="37"/>
      <c r="L357" s="40"/>
      <c r="M357" s="195"/>
      <c r="N357" s="196"/>
      <c r="O357" s="65"/>
      <c r="P357" s="65"/>
      <c r="Q357" s="65"/>
      <c r="R357" s="65"/>
      <c r="S357" s="65"/>
      <c r="T357" s="66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T357" s="18" t="s">
        <v>170</v>
      </c>
      <c r="AU357" s="18" t="s">
        <v>85</v>
      </c>
    </row>
    <row r="358" spans="1:65" s="2" customFormat="1" ht="16.5" customHeight="1">
      <c r="A358" s="35"/>
      <c r="B358" s="36"/>
      <c r="C358" s="225" t="s">
        <v>788</v>
      </c>
      <c r="D358" s="225" t="s">
        <v>495</v>
      </c>
      <c r="E358" s="226" t="s">
        <v>919</v>
      </c>
      <c r="F358" s="227" t="s">
        <v>920</v>
      </c>
      <c r="G358" s="228" t="s">
        <v>166</v>
      </c>
      <c r="H358" s="229">
        <v>5.05</v>
      </c>
      <c r="I358" s="230"/>
      <c r="J358" s="231">
        <f>ROUND(I358*H358,2)</f>
        <v>0</v>
      </c>
      <c r="K358" s="227" t="s">
        <v>167</v>
      </c>
      <c r="L358" s="232"/>
      <c r="M358" s="233" t="s">
        <v>19</v>
      </c>
      <c r="N358" s="234" t="s">
        <v>46</v>
      </c>
      <c r="O358" s="65"/>
      <c r="P358" s="188">
        <f>O358*H358</f>
        <v>0</v>
      </c>
      <c r="Q358" s="188">
        <v>0.58499999999999996</v>
      </c>
      <c r="R358" s="188">
        <f>Q358*H358</f>
        <v>2.9542499999999996</v>
      </c>
      <c r="S358" s="188">
        <v>0</v>
      </c>
      <c r="T358" s="189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190" t="s">
        <v>206</v>
      </c>
      <c r="AT358" s="190" t="s">
        <v>495</v>
      </c>
      <c r="AU358" s="190" t="s">
        <v>85</v>
      </c>
      <c r="AY358" s="18" t="s">
        <v>160</v>
      </c>
      <c r="BE358" s="191">
        <f>IF(N358="základní",J358,0)</f>
        <v>0</v>
      </c>
      <c r="BF358" s="191">
        <f>IF(N358="snížená",J358,0)</f>
        <v>0</v>
      </c>
      <c r="BG358" s="191">
        <f>IF(N358="zákl. přenesená",J358,0)</f>
        <v>0</v>
      </c>
      <c r="BH358" s="191">
        <f>IF(N358="sníž. přenesená",J358,0)</f>
        <v>0</v>
      </c>
      <c r="BI358" s="191">
        <f>IF(N358="nulová",J358,0)</f>
        <v>0</v>
      </c>
      <c r="BJ358" s="18" t="s">
        <v>83</v>
      </c>
      <c r="BK358" s="191">
        <f>ROUND(I358*H358,2)</f>
        <v>0</v>
      </c>
      <c r="BL358" s="18" t="s">
        <v>183</v>
      </c>
      <c r="BM358" s="190" t="s">
        <v>1663</v>
      </c>
    </row>
    <row r="359" spans="1:65" s="13" customFormat="1">
      <c r="B359" s="199"/>
      <c r="C359" s="200"/>
      <c r="D359" s="197" t="s">
        <v>212</v>
      </c>
      <c r="E359" s="200"/>
      <c r="F359" s="202" t="s">
        <v>1331</v>
      </c>
      <c r="G359" s="200"/>
      <c r="H359" s="203">
        <v>5.05</v>
      </c>
      <c r="I359" s="204"/>
      <c r="J359" s="200"/>
      <c r="K359" s="200"/>
      <c r="L359" s="205"/>
      <c r="M359" s="206"/>
      <c r="N359" s="207"/>
      <c r="O359" s="207"/>
      <c r="P359" s="207"/>
      <c r="Q359" s="207"/>
      <c r="R359" s="207"/>
      <c r="S359" s="207"/>
      <c r="T359" s="208"/>
      <c r="AT359" s="209" t="s">
        <v>212</v>
      </c>
      <c r="AU359" s="209" t="s">
        <v>85</v>
      </c>
      <c r="AV359" s="13" t="s">
        <v>85</v>
      </c>
      <c r="AW359" s="13" t="s">
        <v>4</v>
      </c>
      <c r="AX359" s="13" t="s">
        <v>83</v>
      </c>
      <c r="AY359" s="209" t="s">
        <v>160</v>
      </c>
    </row>
    <row r="360" spans="1:65" s="2" customFormat="1" ht="16.5" customHeight="1">
      <c r="A360" s="35"/>
      <c r="B360" s="36"/>
      <c r="C360" s="225" t="s">
        <v>794</v>
      </c>
      <c r="D360" s="225" t="s">
        <v>495</v>
      </c>
      <c r="E360" s="226" t="s">
        <v>928</v>
      </c>
      <c r="F360" s="227" t="s">
        <v>929</v>
      </c>
      <c r="G360" s="228" t="s">
        <v>166</v>
      </c>
      <c r="H360" s="229">
        <v>3.03</v>
      </c>
      <c r="I360" s="230"/>
      <c r="J360" s="231">
        <f>ROUND(I360*H360,2)</f>
        <v>0</v>
      </c>
      <c r="K360" s="227" t="s">
        <v>19</v>
      </c>
      <c r="L360" s="232"/>
      <c r="M360" s="233" t="s">
        <v>19</v>
      </c>
      <c r="N360" s="234" t="s">
        <v>46</v>
      </c>
      <c r="O360" s="65"/>
      <c r="P360" s="188">
        <f>O360*H360</f>
        <v>0</v>
      </c>
      <c r="Q360" s="188">
        <v>1.363</v>
      </c>
      <c r="R360" s="188">
        <f>Q360*H360</f>
        <v>4.1298899999999996</v>
      </c>
      <c r="S360" s="188">
        <v>0</v>
      </c>
      <c r="T360" s="18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190" t="s">
        <v>206</v>
      </c>
      <c r="AT360" s="190" t="s">
        <v>495</v>
      </c>
      <c r="AU360" s="190" t="s">
        <v>85</v>
      </c>
      <c r="AY360" s="18" t="s">
        <v>160</v>
      </c>
      <c r="BE360" s="191">
        <f>IF(N360="základní",J360,0)</f>
        <v>0</v>
      </c>
      <c r="BF360" s="191">
        <f>IF(N360="snížená",J360,0)</f>
        <v>0</v>
      </c>
      <c r="BG360" s="191">
        <f>IF(N360="zákl. přenesená",J360,0)</f>
        <v>0</v>
      </c>
      <c r="BH360" s="191">
        <f>IF(N360="sníž. přenesená",J360,0)</f>
        <v>0</v>
      </c>
      <c r="BI360" s="191">
        <f>IF(N360="nulová",J360,0)</f>
        <v>0</v>
      </c>
      <c r="BJ360" s="18" t="s">
        <v>83</v>
      </c>
      <c r="BK360" s="191">
        <f>ROUND(I360*H360,2)</f>
        <v>0</v>
      </c>
      <c r="BL360" s="18" t="s">
        <v>183</v>
      </c>
      <c r="BM360" s="190" t="s">
        <v>1664</v>
      </c>
    </row>
    <row r="361" spans="1:65" s="13" customFormat="1">
      <c r="B361" s="199"/>
      <c r="C361" s="200"/>
      <c r="D361" s="197" t="s">
        <v>212</v>
      </c>
      <c r="E361" s="200"/>
      <c r="F361" s="202" t="s">
        <v>844</v>
      </c>
      <c r="G361" s="200"/>
      <c r="H361" s="203">
        <v>3.03</v>
      </c>
      <c r="I361" s="204"/>
      <c r="J361" s="200"/>
      <c r="K361" s="200"/>
      <c r="L361" s="205"/>
      <c r="M361" s="206"/>
      <c r="N361" s="207"/>
      <c r="O361" s="207"/>
      <c r="P361" s="207"/>
      <c r="Q361" s="207"/>
      <c r="R361" s="207"/>
      <c r="S361" s="207"/>
      <c r="T361" s="208"/>
      <c r="AT361" s="209" t="s">
        <v>212</v>
      </c>
      <c r="AU361" s="209" t="s">
        <v>85</v>
      </c>
      <c r="AV361" s="13" t="s">
        <v>85</v>
      </c>
      <c r="AW361" s="13" t="s">
        <v>4</v>
      </c>
      <c r="AX361" s="13" t="s">
        <v>83</v>
      </c>
      <c r="AY361" s="209" t="s">
        <v>160</v>
      </c>
    </row>
    <row r="362" spans="1:65" s="2" customFormat="1" ht="16.5" customHeight="1">
      <c r="A362" s="35"/>
      <c r="B362" s="36"/>
      <c r="C362" s="225" t="s">
        <v>800</v>
      </c>
      <c r="D362" s="225" t="s">
        <v>495</v>
      </c>
      <c r="E362" s="226" t="s">
        <v>1665</v>
      </c>
      <c r="F362" s="227" t="s">
        <v>1666</v>
      </c>
      <c r="G362" s="228" t="s">
        <v>166</v>
      </c>
      <c r="H362" s="229">
        <v>1.01</v>
      </c>
      <c r="I362" s="230"/>
      <c r="J362" s="231">
        <f>ROUND(I362*H362,2)</f>
        <v>0</v>
      </c>
      <c r="K362" s="227" t="s">
        <v>19</v>
      </c>
      <c r="L362" s="232"/>
      <c r="M362" s="233" t="s">
        <v>19</v>
      </c>
      <c r="N362" s="234" t="s">
        <v>46</v>
      </c>
      <c r="O362" s="65"/>
      <c r="P362" s="188">
        <f>O362*H362</f>
        <v>0</v>
      </c>
      <c r="Q362" s="188">
        <v>2.5659999999999998</v>
      </c>
      <c r="R362" s="188">
        <f>Q362*H362</f>
        <v>2.5916600000000001</v>
      </c>
      <c r="S362" s="188">
        <v>0</v>
      </c>
      <c r="T362" s="189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190" t="s">
        <v>206</v>
      </c>
      <c r="AT362" s="190" t="s">
        <v>495</v>
      </c>
      <c r="AU362" s="190" t="s">
        <v>85</v>
      </c>
      <c r="AY362" s="18" t="s">
        <v>160</v>
      </c>
      <c r="BE362" s="191">
        <f>IF(N362="základní",J362,0)</f>
        <v>0</v>
      </c>
      <c r="BF362" s="191">
        <f>IF(N362="snížená",J362,0)</f>
        <v>0</v>
      </c>
      <c r="BG362" s="191">
        <f>IF(N362="zákl. přenesená",J362,0)</f>
        <v>0</v>
      </c>
      <c r="BH362" s="191">
        <f>IF(N362="sníž. přenesená",J362,0)</f>
        <v>0</v>
      </c>
      <c r="BI362" s="191">
        <f>IF(N362="nulová",J362,0)</f>
        <v>0</v>
      </c>
      <c r="BJ362" s="18" t="s">
        <v>83</v>
      </c>
      <c r="BK362" s="191">
        <f>ROUND(I362*H362,2)</f>
        <v>0</v>
      </c>
      <c r="BL362" s="18" t="s">
        <v>183</v>
      </c>
      <c r="BM362" s="190" t="s">
        <v>1667</v>
      </c>
    </row>
    <row r="363" spans="1:65" s="13" customFormat="1">
      <c r="B363" s="199"/>
      <c r="C363" s="200"/>
      <c r="D363" s="197" t="s">
        <v>212</v>
      </c>
      <c r="E363" s="200"/>
      <c r="F363" s="202" t="s">
        <v>606</v>
      </c>
      <c r="G363" s="200"/>
      <c r="H363" s="203">
        <v>1.01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212</v>
      </c>
      <c r="AU363" s="209" t="s">
        <v>85</v>
      </c>
      <c r="AV363" s="13" t="s">
        <v>85</v>
      </c>
      <c r="AW363" s="13" t="s">
        <v>4</v>
      </c>
      <c r="AX363" s="13" t="s">
        <v>83</v>
      </c>
      <c r="AY363" s="209" t="s">
        <v>160</v>
      </c>
    </row>
    <row r="364" spans="1:65" s="2" customFormat="1" ht="16.5" customHeight="1">
      <c r="A364" s="35"/>
      <c r="B364" s="36"/>
      <c r="C364" s="225" t="s">
        <v>805</v>
      </c>
      <c r="D364" s="225" t="s">
        <v>495</v>
      </c>
      <c r="E364" s="226" t="s">
        <v>1668</v>
      </c>
      <c r="F364" s="227" t="s">
        <v>1669</v>
      </c>
      <c r="G364" s="228" t="s">
        <v>166</v>
      </c>
      <c r="H364" s="229">
        <v>1.01</v>
      </c>
      <c r="I364" s="230"/>
      <c r="J364" s="231">
        <f>ROUND(I364*H364,2)</f>
        <v>0</v>
      </c>
      <c r="K364" s="227" t="s">
        <v>19</v>
      </c>
      <c r="L364" s="232"/>
      <c r="M364" s="233" t="s">
        <v>19</v>
      </c>
      <c r="N364" s="234" t="s">
        <v>46</v>
      </c>
      <c r="O364" s="65"/>
      <c r="P364" s="188">
        <f>O364*H364</f>
        <v>0</v>
      </c>
      <c r="Q364" s="188">
        <v>2.5659999999999998</v>
      </c>
      <c r="R364" s="188">
        <f>Q364*H364</f>
        <v>2.5916600000000001</v>
      </c>
      <c r="S364" s="188">
        <v>0</v>
      </c>
      <c r="T364" s="18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190" t="s">
        <v>206</v>
      </c>
      <c r="AT364" s="190" t="s">
        <v>495</v>
      </c>
      <c r="AU364" s="190" t="s">
        <v>85</v>
      </c>
      <c r="AY364" s="18" t="s">
        <v>160</v>
      </c>
      <c r="BE364" s="191">
        <f>IF(N364="základní",J364,0)</f>
        <v>0</v>
      </c>
      <c r="BF364" s="191">
        <f>IF(N364="snížená",J364,0)</f>
        <v>0</v>
      </c>
      <c r="BG364" s="191">
        <f>IF(N364="zákl. přenesená",J364,0)</f>
        <v>0</v>
      </c>
      <c r="BH364" s="191">
        <f>IF(N364="sníž. přenesená",J364,0)</f>
        <v>0</v>
      </c>
      <c r="BI364" s="191">
        <f>IF(N364="nulová",J364,0)</f>
        <v>0</v>
      </c>
      <c r="BJ364" s="18" t="s">
        <v>83</v>
      </c>
      <c r="BK364" s="191">
        <f>ROUND(I364*H364,2)</f>
        <v>0</v>
      </c>
      <c r="BL364" s="18" t="s">
        <v>183</v>
      </c>
      <c r="BM364" s="190" t="s">
        <v>1670</v>
      </c>
    </row>
    <row r="365" spans="1:65" s="13" customFormat="1">
      <c r="B365" s="199"/>
      <c r="C365" s="200"/>
      <c r="D365" s="197" t="s">
        <v>212</v>
      </c>
      <c r="E365" s="200"/>
      <c r="F365" s="202" t="s">
        <v>606</v>
      </c>
      <c r="G365" s="200"/>
      <c r="H365" s="203">
        <v>1.01</v>
      </c>
      <c r="I365" s="204"/>
      <c r="J365" s="200"/>
      <c r="K365" s="200"/>
      <c r="L365" s="205"/>
      <c r="M365" s="206"/>
      <c r="N365" s="207"/>
      <c r="O365" s="207"/>
      <c r="P365" s="207"/>
      <c r="Q365" s="207"/>
      <c r="R365" s="207"/>
      <c r="S365" s="207"/>
      <c r="T365" s="208"/>
      <c r="AT365" s="209" t="s">
        <v>212</v>
      </c>
      <c r="AU365" s="209" t="s">
        <v>85</v>
      </c>
      <c r="AV365" s="13" t="s">
        <v>85</v>
      </c>
      <c r="AW365" s="13" t="s">
        <v>4</v>
      </c>
      <c r="AX365" s="13" t="s">
        <v>83</v>
      </c>
      <c r="AY365" s="209" t="s">
        <v>160</v>
      </c>
    </row>
    <row r="366" spans="1:65" s="2" customFormat="1" ht="16.5" customHeight="1">
      <c r="A366" s="35"/>
      <c r="B366" s="36"/>
      <c r="C366" s="225" t="s">
        <v>810</v>
      </c>
      <c r="D366" s="225" t="s">
        <v>495</v>
      </c>
      <c r="E366" s="226" t="s">
        <v>960</v>
      </c>
      <c r="F366" s="227" t="s">
        <v>961</v>
      </c>
      <c r="G366" s="228" t="s">
        <v>166</v>
      </c>
      <c r="H366" s="229">
        <v>13.13</v>
      </c>
      <c r="I366" s="230"/>
      <c r="J366" s="231">
        <f>ROUND(I366*H366,2)</f>
        <v>0</v>
      </c>
      <c r="K366" s="227" t="s">
        <v>167</v>
      </c>
      <c r="L366" s="232"/>
      <c r="M366" s="233" t="s">
        <v>19</v>
      </c>
      <c r="N366" s="234" t="s">
        <v>46</v>
      </c>
      <c r="O366" s="65"/>
      <c r="P366" s="188">
        <f>O366*H366</f>
        <v>0</v>
      </c>
      <c r="Q366" s="188">
        <v>2E-3</v>
      </c>
      <c r="R366" s="188">
        <f>Q366*H366</f>
        <v>2.6260000000000002E-2</v>
      </c>
      <c r="S366" s="188">
        <v>0</v>
      </c>
      <c r="T366" s="189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190" t="s">
        <v>206</v>
      </c>
      <c r="AT366" s="190" t="s">
        <v>495</v>
      </c>
      <c r="AU366" s="190" t="s">
        <v>85</v>
      </c>
      <c r="AY366" s="18" t="s">
        <v>160</v>
      </c>
      <c r="BE366" s="191">
        <f>IF(N366="základní",J366,0)</f>
        <v>0</v>
      </c>
      <c r="BF366" s="191">
        <f>IF(N366="snížená",J366,0)</f>
        <v>0</v>
      </c>
      <c r="BG366" s="191">
        <f>IF(N366="zákl. přenesená",J366,0)</f>
        <v>0</v>
      </c>
      <c r="BH366" s="191">
        <f>IF(N366="sníž. přenesená",J366,0)</f>
        <v>0</v>
      </c>
      <c r="BI366" s="191">
        <f>IF(N366="nulová",J366,0)</f>
        <v>0</v>
      </c>
      <c r="BJ366" s="18" t="s">
        <v>83</v>
      </c>
      <c r="BK366" s="191">
        <f>ROUND(I366*H366,2)</f>
        <v>0</v>
      </c>
      <c r="BL366" s="18" t="s">
        <v>183</v>
      </c>
      <c r="BM366" s="190" t="s">
        <v>1671</v>
      </c>
    </row>
    <row r="367" spans="1:65" s="13" customFormat="1">
      <c r="B367" s="199"/>
      <c r="C367" s="200"/>
      <c r="D367" s="197" t="s">
        <v>212</v>
      </c>
      <c r="E367" s="200"/>
      <c r="F367" s="202" t="s">
        <v>1672</v>
      </c>
      <c r="G367" s="200"/>
      <c r="H367" s="203">
        <v>13.13</v>
      </c>
      <c r="I367" s="204"/>
      <c r="J367" s="200"/>
      <c r="K367" s="200"/>
      <c r="L367" s="205"/>
      <c r="M367" s="206"/>
      <c r="N367" s="207"/>
      <c r="O367" s="207"/>
      <c r="P367" s="207"/>
      <c r="Q367" s="207"/>
      <c r="R367" s="207"/>
      <c r="S367" s="207"/>
      <c r="T367" s="208"/>
      <c r="AT367" s="209" t="s">
        <v>212</v>
      </c>
      <c r="AU367" s="209" t="s">
        <v>85</v>
      </c>
      <c r="AV367" s="13" t="s">
        <v>85</v>
      </c>
      <c r="AW367" s="13" t="s">
        <v>4</v>
      </c>
      <c r="AX367" s="13" t="s">
        <v>83</v>
      </c>
      <c r="AY367" s="209" t="s">
        <v>160</v>
      </c>
    </row>
    <row r="368" spans="1:65" s="2" customFormat="1" ht="16.5" customHeight="1">
      <c r="A368" s="35"/>
      <c r="B368" s="36"/>
      <c r="C368" s="225" t="s">
        <v>815</v>
      </c>
      <c r="D368" s="225" t="s">
        <v>495</v>
      </c>
      <c r="E368" s="226" t="s">
        <v>969</v>
      </c>
      <c r="F368" s="227" t="s">
        <v>970</v>
      </c>
      <c r="G368" s="228" t="s">
        <v>166</v>
      </c>
      <c r="H368" s="229">
        <v>3.03</v>
      </c>
      <c r="I368" s="230"/>
      <c r="J368" s="231">
        <f>ROUND(I368*H368,2)</f>
        <v>0</v>
      </c>
      <c r="K368" s="227" t="s">
        <v>167</v>
      </c>
      <c r="L368" s="232"/>
      <c r="M368" s="233" t="s">
        <v>19</v>
      </c>
      <c r="N368" s="234" t="s">
        <v>46</v>
      </c>
      <c r="O368" s="65"/>
      <c r="P368" s="188">
        <f>O368*H368</f>
        <v>0</v>
      </c>
      <c r="Q368" s="188">
        <v>0.254</v>
      </c>
      <c r="R368" s="188">
        <f>Q368*H368</f>
        <v>0.76961999999999997</v>
      </c>
      <c r="S368" s="188">
        <v>0</v>
      </c>
      <c r="T368" s="189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190" t="s">
        <v>206</v>
      </c>
      <c r="AT368" s="190" t="s">
        <v>495</v>
      </c>
      <c r="AU368" s="190" t="s">
        <v>85</v>
      </c>
      <c r="AY368" s="18" t="s">
        <v>160</v>
      </c>
      <c r="BE368" s="191">
        <f>IF(N368="základní",J368,0)</f>
        <v>0</v>
      </c>
      <c r="BF368" s="191">
        <f>IF(N368="snížená",J368,0)</f>
        <v>0</v>
      </c>
      <c r="BG368" s="191">
        <f>IF(N368="zákl. přenesená",J368,0)</f>
        <v>0</v>
      </c>
      <c r="BH368" s="191">
        <f>IF(N368="sníž. přenesená",J368,0)</f>
        <v>0</v>
      </c>
      <c r="BI368" s="191">
        <f>IF(N368="nulová",J368,0)</f>
        <v>0</v>
      </c>
      <c r="BJ368" s="18" t="s">
        <v>83</v>
      </c>
      <c r="BK368" s="191">
        <f>ROUND(I368*H368,2)</f>
        <v>0</v>
      </c>
      <c r="BL368" s="18" t="s">
        <v>183</v>
      </c>
      <c r="BM368" s="190" t="s">
        <v>1673</v>
      </c>
    </row>
    <row r="369" spans="1:65" s="13" customFormat="1">
      <c r="B369" s="199"/>
      <c r="C369" s="200"/>
      <c r="D369" s="197" t="s">
        <v>212</v>
      </c>
      <c r="E369" s="200"/>
      <c r="F369" s="202" t="s">
        <v>844</v>
      </c>
      <c r="G369" s="200"/>
      <c r="H369" s="203">
        <v>3.03</v>
      </c>
      <c r="I369" s="204"/>
      <c r="J369" s="200"/>
      <c r="K369" s="200"/>
      <c r="L369" s="205"/>
      <c r="M369" s="206"/>
      <c r="N369" s="207"/>
      <c r="O369" s="207"/>
      <c r="P369" s="207"/>
      <c r="Q369" s="207"/>
      <c r="R369" s="207"/>
      <c r="S369" s="207"/>
      <c r="T369" s="208"/>
      <c r="AT369" s="209" t="s">
        <v>212</v>
      </c>
      <c r="AU369" s="209" t="s">
        <v>85</v>
      </c>
      <c r="AV369" s="13" t="s">
        <v>85</v>
      </c>
      <c r="AW369" s="13" t="s">
        <v>4</v>
      </c>
      <c r="AX369" s="13" t="s">
        <v>83</v>
      </c>
      <c r="AY369" s="209" t="s">
        <v>160</v>
      </c>
    </row>
    <row r="370" spans="1:65" s="2" customFormat="1" ht="16.5" customHeight="1">
      <c r="A370" s="35"/>
      <c r="B370" s="36"/>
      <c r="C370" s="225" t="s">
        <v>819</v>
      </c>
      <c r="D370" s="225" t="s">
        <v>495</v>
      </c>
      <c r="E370" s="226" t="s">
        <v>973</v>
      </c>
      <c r="F370" s="227" t="s">
        <v>974</v>
      </c>
      <c r="G370" s="228" t="s">
        <v>166</v>
      </c>
      <c r="H370" s="229">
        <v>2.02</v>
      </c>
      <c r="I370" s="230"/>
      <c r="J370" s="231">
        <f>ROUND(I370*H370,2)</f>
        <v>0</v>
      </c>
      <c r="K370" s="227" t="s">
        <v>167</v>
      </c>
      <c r="L370" s="232"/>
      <c r="M370" s="233" t="s">
        <v>19</v>
      </c>
      <c r="N370" s="234" t="s">
        <v>46</v>
      </c>
      <c r="O370" s="65"/>
      <c r="P370" s="188">
        <f>O370*H370</f>
        <v>0</v>
      </c>
      <c r="Q370" s="188">
        <v>0.50600000000000001</v>
      </c>
      <c r="R370" s="188">
        <f>Q370*H370</f>
        <v>1.0221199999999999</v>
      </c>
      <c r="S370" s="188">
        <v>0</v>
      </c>
      <c r="T370" s="18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190" t="s">
        <v>206</v>
      </c>
      <c r="AT370" s="190" t="s">
        <v>495</v>
      </c>
      <c r="AU370" s="190" t="s">
        <v>85</v>
      </c>
      <c r="AY370" s="18" t="s">
        <v>160</v>
      </c>
      <c r="BE370" s="191">
        <f>IF(N370="základní",J370,0)</f>
        <v>0</v>
      </c>
      <c r="BF370" s="191">
        <f>IF(N370="snížená",J370,0)</f>
        <v>0</v>
      </c>
      <c r="BG370" s="191">
        <f>IF(N370="zákl. přenesená",J370,0)</f>
        <v>0</v>
      </c>
      <c r="BH370" s="191">
        <f>IF(N370="sníž. přenesená",J370,0)</f>
        <v>0</v>
      </c>
      <c r="BI370" s="191">
        <f>IF(N370="nulová",J370,0)</f>
        <v>0</v>
      </c>
      <c r="BJ370" s="18" t="s">
        <v>83</v>
      </c>
      <c r="BK370" s="191">
        <f>ROUND(I370*H370,2)</f>
        <v>0</v>
      </c>
      <c r="BL370" s="18" t="s">
        <v>183</v>
      </c>
      <c r="BM370" s="190" t="s">
        <v>1674</v>
      </c>
    </row>
    <row r="371" spans="1:65" s="13" customFormat="1">
      <c r="B371" s="199"/>
      <c r="C371" s="200"/>
      <c r="D371" s="197" t="s">
        <v>212</v>
      </c>
      <c r="E371" s="200"/>
      <c r="F371" s="202" t="s">
        <v>849</v>
      </c>
      <c r="G371" s="200"/>
      <c r="H371" s="203">
        <v>2.02</v>
      </c>
      <c r="I371" s="204"/>
      <c r="J371" s="200"/>
      <c r="K371" s="200"/>
      <c r="L371" s="205"/>
      <c r="M371" s="206"/>
      <c r="N371" s="207"/>
      <c r="O371" s="207"/>
      <c r="P371" s="207"/>
      <c r="Q371" s="207"/>
      <c r="R371" s="207"/>
      <c r="S371" s="207"/>
      <c r="T371" s="208"/>
      <c r="AT371" s="209" t="s">
        <v>212</v>
      </c>
      <c r="AU371" s="209" t="s">
        <v>85</v>
      </c>
      <c r="AV371" s="13" t="s">
        <v>85</v>
      </c>
      <c r="AW371" s="13" t="s">
        <v>4</v>
      </c>
      <c r="AX371" s="13" t="s">
        <v>83</v>
      </c>
      <c r="AY371" s="209" t="s">
        <v>160</v>
      </c>
    </row>
    <row r="372" spans="1:65" s="2" customFormat="1" ht="16.5" customHeight="1">
      <c r="A372" s="35"/>
      <c r="B372" s="36"/>
      <c r="C372" s="225" t="s">
        <v>825</v>
      </c>
      <c r="D372" s="225" t="s">
        <v>495</v>
      </c>
      <c r="E372" s="226" t="s">
        <v>978</v>
      </c>
      <c r="F372" s="227" t="s">
        <v>979</v>
      </c>
      <c r="G372" s="228" t="s">
        <v>166</v>
      </c>
      <c r="H372" s="229">
        <v>3.03</v>
      </c>
      <c r="I372" s="230"/>
      <c r="J372" s="231">
        <f>ROUND(I372*H372,2)</f>
        <v>0</v>
      </c>
      <c r="K372" s="227" t="s">
        <v>167</v>
      </c>
      <c r="L372" s="232"/>
      <c r="M372" s="233" t="s">
        <v>19</v>
      </c>
      <c r="N372" s="234" t="s">
        <v>46</v>
      </c>
      <c r="O372" s="65"/>
      <c r="P372" s="188">
        <f>O372*H372</f>
        <v>0</v>
      </c>
      <c r="Q372" s="188">
        <v>1.0129999999999999</v>
      </c>
      <c r="R372" s="188">
        <f>Q372*H372</f>
        <v>3.0693899999999994</v>
      </c>
      <c r="S372" s="188">
        <v>0</v>
      </c>
      <c r="T372" s="189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190" t="s">
        <v>206</v>
      </c>
      <c r="AT372" s="190" t="s">
        <v>495</v>
      </c>
      <c r="AU372" s="190" t="s">
        <v>85</v>
      </c>
      <c r="AY372" s="18" t="s">
        <v>160</v>
      </c>
      <c r="BE372" s="191">
        <f>IF(N372="základní",J372,0)</f>
        <v>0</v>
      </c>
      <c r="BF372" s="191">
        <f>IF(N372="snížená",J372,0)</f>
        <v>0</v>
      </c>
      <c r="BG372" s="191">
        <f>IF(N372="zákl. přenesená",J372,0)</f>
        <v>0</v>
      </c>
      <c r="BH372" s="191">
        <f>IF(N372="sníž. přenesená",J372,0)</f>
        <v>0</v>
      </c>
      <c r="BI372" s="191">
        <f>IF(N372="nulová",J372,0)</f>
        <v>0</v>
      </c>
      <c r="BJ372" s="18" t="s">
        <v>83</v>
      </c>
      <c r="BK372" s="191">
        <f>ROUND(I372*H372,2)</f>
        <v>0</v>
      </c>
      <c r="BL372" s="18" t="s">
        <v>183</v>
      </c>
      <c r="BM372" s="190" t="s">
        <v>1675</v>
      </c>
    </row>
    <row r="373" spans="1:65" s="13" customFormat="1">
      <c r="B373" s="199"/>
      <c r="C373" s="200"/>
      <c r="D373" s="197" t="s">
        <v>212</v>
      </c>
      <c r="E373" s="200"/>
      <c r="F373" s="202" t="s">
        <v>844</v>
      </c>
      <c r="G373" s="200"/>
      <c r="H373" s="203">
        <v>3.03</v>
      </c>
      <c r="I373" s="204"/>
      <c r="J373" s="200"/>
      <c r="K373" s="200"/>
      <c r="L373" s="205"/>
      <c r="M373" s="206"/>
      <c r="N373" s="207"/>
      <c r="O373" s="207"/>
      <c r="P373" s="207"/>
      <c r="Q373" s="207"/>
      <c r="R373" s="207"/>
      <c r="S373" s="207"/>
      <c r="T373" s="208"/>
      <c r="AT373" s="209" t="s">
        <v>212</v>
      </c>
      <c r="AU373" s="209" t="s">
        <v>85</v>
      </c>
      <c r="AV373" s="13" t="s">
        <v>85</v>
      </c>
      <c r="AW373" s="13" t="s">
        <v>4</v>
      </c>
      <c r="AX373" s="13" t="s">
        <v>83</v>
      </c>
      <c r="AY373" s="209" t="s">
        <v>160</v>
      </c>
    </row>
    <row r="374" spans="1:65" s="2" customFormat="1" ht="16.5" customHeight="1">
      <c r="A374" s="35"/>
      <c r="B374" s="36"/>
      <c r="C374" s="179" t="s">
        <v>329</v>
      </c>
      <c r="D374" s="179" t="s">
        <v>163</v>
      </c>
      <c r="E374" s="180" t="s">
        <v>1021</v>
      </c>
      <c r="F374" s="181" t="s">
        <v>1022</v>
      </c>
      <c r="G374" s="182" t="s">
        <v>166</v>
      </c>
      <c r="H374" s="183">
        <v>8</v>
      </c>
      <c r="I374" s="184"/>
      <c r="J374" s="185">
        <f>ROUND(I374*H374,2)</f>
        <v>0</v>
      </c>
      <c r="K374" s="181" t="s">
        <v>167</v>
      </c>
      <c r="L374" s="40"/>
      <c r="M374" s="186" t="s">
        <v>19</v>
      </c>
      <c r="N374" s="187" t="s">
        <v>46</v>
      </c>
      <c r="O374" s="65"/>
      <c r="P374" s="188">
        <f>O374*H374</f>
        <v>0</v>
      </c>
      <c r="Q374" s="188">
        <v>0.12526000000000001</v>
      </c>
      <c r="R374" s="188">
        <f>Q374*H374</f>
        <v>1.0020800000000001</v>
      </c>
      <c r="S374" s="188">
        <v>0</v>
      </c>
      <c r="T374" s="189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190" t="s">
        <v>183</v>
      </c>
      <c r="AT374" s="190" t="s">
        <v>163</v>
      </c>
      <c r="AU374" s="190" t="s">
        <v>85</v>
      </c>
      <c r="AY374" s="18" t="s">
        <v>160</v>
      </c>
      <c r="BE374" s="191">
        <f>IF(N374="základní",J374,0)</f>
        <v>0</v>
      </c>
      <c r="BF374" s="191">
        <f>IF(N374="snížená",J374,0)</f>
        <v>0</v>
      </c>
      <c r="BG374" s="191">
        <f>IF(N374="zákl. přenesená",J374,0)</f>
        <v>0</v>
      </c>
      <c r="BH374" s="191">
        <f>IF(N374="sníž. přenesená",J374,0)</f>
        <v>0</v>
      </c>
      <c r="BI374" s="191">
        <f>IF(N374="nulová",J374,0)</f>
        <v>0</v>
      </c>
      <c r="BJ374" s="18" t="s">
        <v>83</v>
      </c>
      <c r="BK374" s="191">
        <f>ROUND(I374*H374,2)</f>
        <v>0</v>
      </c>
      <c r="BL374" s="18" t="s">
        <v>183</v>
      </c>
      <c r="BM374" s="190" t="s">
        <v>1676</v>
      </c>
    </row>
    <row r="375" spans="1:65" s="2" customFormat="1">
      <c r="A375" s="35"/>
      <c r="B375" s="36"/>
      <c r="C375" s="37"/>
      <c r="D375" s="192" t="s">
        <v>170</v>
      </c>
      <c r="E375" s="37"/>
      <c r="F375" s="193" t="s">
        <v>1024</v>
      </c>
      <c r="G375" s="37"/>
      <c r="H375" s="37"/>
      <c r="I375" s="194"/>
      <c r="J375" s="37"/>
      <c r="K375" s="37"/>
      <c r="L375" s="40"/>
      <c r="M375" s="195"/>
      <c r="N375" s="196"/>
      <c r="O375" s="65"/>
      <c r="P375" s="65"/>
      <c r="Q375" s="65"/>
      <c r="R375" s="65"/>
      <c r="S375" s="65"/>
      <c r="T375" s="66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T375" s="18" t="s">
        <v>170</v>
      </c>
      <c r="AU375" s="18" t="s">
        <v>85</v>
      </c>
    </row>
    <row r="376" spans="1:65" s="2" customFormat="1" ht="16.5" customHeight="1">
      <c r="A376" s="35"/>
      <c r="B376" s="36"/>
      <c r="C376" s="225" t="s">
        <v>834</v>
      </c>
      <c r="D376" s="225" t="s">
        <v>495</v>
      </c>
      <c r="E376" s="226" t="s">
        <v>1026</v>
      </c>
      <c r="F376" s="227" t="s">
        <v>1027</v>
      </c>
      <c r="G376" s="228" t="s">
        <v>166</v>
      </c>
      <c r="H376" s="229">
        <v>8.08</v>
      </c>
      <c r="I376" s="230"/>
      <c r="J376" s="231">
        <f>ROUND(I376*H376,2)</f>
        <v>0</v>
      </c>
      <c r="K376" s="227" t="s">
        <v>167</v>
      </c>
      <c r="L376" s="232"/>
      <c r="M376" s="233" t="s">
        <v>19</v>
      </c>
      <c r="N376" s="234" t="s">
        <v>46</v>
      </c>
      <c r="O376" s="65"/>
      <c r="P376" s="188">
        <f>O376*H376</f>
        <v>0</v>
      </c>
      <c r="Q376" s="188">
        <v>0.1</v>
      </c>
      <c r="R376" s="188">
        <f>Q376*H376</f>
        <v>0.80800000000000005</v>
      </c>
      <c r="S376" s="188">
        <v>0</v>
      </c>
      <c r="T376" s="18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190" t="s">
        <v>206</v>
      </c>
      <c r="AT376" s="190" t="s">
        <v>495</v>
      </c>
      <c r="AU376" s="190" t="s">
        <v>85</v>
      </c>
      <c r="AY376" s="18" t="s">
        <v>160</v>
      </c>
      <c r="BE376" s="191">
        <f>IF(N376="základní",J376,0)</f>
        <v>0</v>
      </c>
      <c r="BF376" s="191">
        <f>IF(N376="snížená",J376,0)</f>
        <v>0</v>
      </c>
      <c r="BG376" s="191">
        <f>IF(N376="zákl. přenesená",J376,0)</f>
        <v>0</v>
      </c>
      <c r="BH376" s="191">
        <f>IF(N376="sníž. přenesená",J376,0)</f>
        <v>0</v>
      </c>
      <c r="BI376" s="191">
        <f>IF(N376="nulová",J376,0)</f>
        <v>0</v>
      </c>
      <c r="BJ376" s="18" t="s">
        <v>83</v>
      </c>
      <c r="BK376" s="191">
        <f>ROUND(I376*H376,2)</f>
        <v>0</v>
      </c>
      <c r="BL376" s="18" t="s">
        <v>183</v>
      </c>
      <c r="BM376" s="190" t="s">
        <v>1677</v>
      </c>
    </row>
    <row r="377" spans="1:65" s="13" customFormat="1">
      <c r="B377" s="199"/>
      <c r="C377" s="200"/>
      <c r="D377" s="197" t="s">
        <v>212</v>
      </c>
      <c r="E377" s="200"/>
      <c r="F377" s="202" t="s">
        <v>620</v>
      </c>
      <c r="G377" s="200"/>
      <c r="H377" s="203">
        <v>8.08</v>
      </c>
      <c r="I377" s="204"/>
      <c r="J377" s="200"/>
      <c r="K377" s="200"/>
      <c r="L377" s="205"/>
      <c r="M377" s="206"/>
      <c r="N377" s="207"/>
      <c r="O377" s="207"/>
      <c r="P377" s="207"/>
      <c r="Q377" s="207"/>
      <c r="R377" s="207"/>
      <c r="S377" s="207"/>
      <c r="T377" s="208"/>
      <c r="AT377" s="209" t="s">
        <v>212</v>
      </c>
      <c r="AU377" s="209" t="s">
        <v>85</v>
      </c>
      <c r="AV377" s="13" t="s">
        <v>85</v>
      </c>
      <c r="AW377" s="13" t="s">
        <v>4</v>
      </c>
      <c r="AX377" s="13" t="s">
        <v>83</v>
      </c>
      <c r="AY377" s="209" t="s">
        <v>160</v>
      </c>
    </row>
    <row r="378" spans="1:65" s="2" customFormat="1" ht="16.5" customHeight="1">
      <c r="A378" s="35"/>
      <c r="B378" s="36"/>
      <c r="C378" s="179" t="s">
        <v>840</v>
      </c>
      <c r="D378" s="179" t="s">
        <v>163</v>
      </c>
      <c r="E378" s="180" t="s">
        <v>1031</v>
      </c>
      <c r="F378" s="181" t="s">
        <v>1032</v>
      </c>
      <c r="G378" s="182" t="s">
        <v>166</v>
      </c>
      <c r="H378" s="183">
        <v>8</v>
      </c>
      <c r="I378" s="184"/>
      <c r="J378" s="185">
        <f>ROUND(I378*H378,2)</f>
        <v>0</v>
      </c>
      <c r="K378" s="181" t="s">
        <v>167</v>
      </c>
      <c r="L378" s="40"/>
      <c r="M378" s="186" t="s">
        <v>19</v>
      </c>
      <c r="N378" s="187" t="s">
        <v>46</v>
      </c>
      <c r="O378" s="65"/>
      <c r="P378" s="188">
        <f>O378*H378</f>
        <v>0</v>
      </c>
      <c r="Q378" s="188">
        <v>3.0759999999999999E-2</v>
      </c>
      <c r="R378" s="188">
        <f>Q378*H378</f>
        <v>0.24607999999999999</v>
      </c>
      <c r="S378" s="188">
        <v>0</v>
      </c>
      <c r="T378" s="189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190" t="s">
        <v>183</v>
      </c>
      <c r="AT378" s="190" t="s">
        <v>163</v>
      </c>
      <c r="AU378" s="190" t="s">
        <v>85</v>
      </c>
      <c r="AY378" s="18" t="s">
        <v>160</v>
      </c>
      <c r="BE378" s="191">
        <f>IF(N378="základní",J378,0)</f>
        <v>0</v>
      </c>
      <c r="BF378" s="191">
        <f>IF(N378="snížená",J378,0)</f>
        <v>0</v>
      </c>
      <c r="BG378" s="191">
        <f>IF(N378="zákl. přenesená",J378,0)</f>
        <v>0</v>
      </c>
      <c r="BH378" s="191">
        <f>IF(N378="sníž. přenesená",J378,0)</f>
        <v>0</v>
      </c>
      <c r="BI378" s="191">
        <f>IF(N378="nulová",J378,0)</f>
        <v>0</v>
      </c>
      <c r="BJ378" s="18" t="s">
        <v>83</v>
      </c>
      <c r="BK378" s="191">
        <f>ROUND(I378*H378,2)</f>
        <v>0</v>
      </c>
      <c r="BL378" s="18" t="s">
        <v>183</v>
      </c>
      <c r="BM378" s="190" t="s">
        <v>1678</v>
      </c>
    </row>
    <row r="379" spans="1:65" s="2" customFormat="1">
      <c r="A379" s="35"/>
      <c r="B379" s="36"/>
      <c r="C379" s="37"/>
      <c r="D379" s="192" t="s">
        <v>170</v>
      </c>
      <c r="E379" s="37"/>
      <c r="F379" s="193" t="s">
        <v>1034</v>
      </c>
      <c r="G379" s="37"/>
      <c r="H379" s="37"/>
      <c r="I379" s="194"/>
      <c r="J379" s="37"/>
      <c r="K379" s="37"/>
      <c r="L379" s="40"/>
      <c r="M379" s="195"/>
      <c r="N379" s="196"/>
      <c r="O379" s="65"/>
      <c r="P379" s="65"/>
      <c r="Q379" s="65"/>
      <c r="R379" s="65"/>
      <c r="S379" s="65"/>
      <c r="T379" s="66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T379" s="18" t="s">
        <v>170</v>
      </c>
      <c r="AU379" s="18" t="s">
        <v>85</v>
      </c>
    </row>
    <row r="380" spans="1:65" s="2" customFormat="1" ht="16.5" customHeight="1">
      <c r="A380" s="35"/>
      <c r="B380" s="36"/>
      <c r="C380" s="225" t="s">
        <v>845</v>
      </c>
      <c r="D380" s="225" t="s">
        <v>495</v>
      </c>
      <c r="E380" s="226" t="s">
        <v>1036</v>
      </c>
      <c r="F380" s="227" t="s">
        <v>1037</v>
      </c>
      <c r="G380" s="228" t="s">
        <v>166</v>
      </c>
      <c r="H380" s="229">
        <v>8.08</v>
      </c>
      <c r="I380" s="230"/>
      <c r="J380" s="231">
        <f>ROUND(I380*H380,2)</f>
        <v>0</v>
      </c>
      <c r="K380" s="227" t="s">
        <v>19</v>
      </c>
      <c r="L380" s="232"/>
      <c r="M380" s="233" t="s">
        <v>19</v>
      </c>
      <c r="N380" s="234" t="s">
        <v>46</v>
      </c>
      <c r="O380" s="65"/>
      <c r="P380" s="188">
        <f>O380*H380</f>
        <v>0</v>
      </c>
      <c r="Q380" s="188">
        <v>7.0000000000000007E-2</v>
      </c>
      <c r="R380" s="188">
        <f>Q380*H380</f>
        <v>0.5656000000000001</v>
      </c>
      <c r="S380" s="188">
        <v>0</v>
      </c>
      <c r="T380" s="189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190" t="s">
        <v>206</v>
      </c>
      <c r="AT380" s="190" t="s">
        <v>495</v>
      </c>
      <c r="AU380" s="190" t="s">
        <v>85</v>
      </c>
      <c r="AY380" s="18" t="s">
        <v>160</v>
      </c>
      <c r="BE380" s="191">
        <f>IF(N380="základní",J380,0)</f>
        <v>0</v>
      </c>
      <c r="BF380" s="191">
        <f>IF(N380="snížená",J380,0)</f>
        <v>0</v>
      </c>
      <c r="BG380" s="191">
        <f>IF(N380="zákl. přenesená",J380,0)</f>
        <v>0</v>
      </c>
      <c r="BH380" s="191">
        <f>IF(N380="sníž. přenesená",J380,0)</f>
        <v>0</v>
      </c>
      <c r="BI380" s="191">
        <f>IF(N380="nulová",J380,0)</f>
        <v>0</v>
      </c>
      <c r="BJ380" s="18" t="s">
        <v>83</v>
      </c>
      <c r="BK380" s="191">
        <f>ROUND(I380*H380,2)</f>
        <v>0</v>
      </c>
      <c r="BL380" s="18" t="s">
        <v>183</v>
      </c>
      <c r="BM380" s="190" t="s">
        <v>1679</v>
      </c>
    </row>
    <row r="381" spans="1:65" s="13" customFormat="1">
      <c r="B381" s="199"/>
      <c r="C381" s="200"/>
      <c r="D381" s="197" t="s">
        <v>212</v>
      </c>
      <c r="E381" s="200"/>
      <c r="F381" s="202" t="s">
        <v>620</v>
      </c>
      <c r="G381" s="200"/>
      <c r="H381" s="203">
        <v>8.08</v>
      </c>
      <c r="I381" s="204"/>
      <c r="J381" s="200"/>
      <c r="K381" s="200"/>
      <c r="L381" s="205"/>
      <c r="M381" s="206"/>
      <c r="N381" s="207"/>
      <c r="O381" s="207"/>
      <c r="P381" s="207"/>
      <c r="Q381" s="207"/>
      <c r="R381" s="207"/>
      <c r="S381" s="207"/>
      <c r="T381" s="208"/>
      <c r="AT381" s="209" t="s">
        <v>212</v>
      </c>
      <c r="AU381" s="209" t="s">
        <v>85</v>
      </c>
      <c r="AV381" s="13" t="s">
        <v>85</v>
      </c>
      <c r="AW381" s="13" t="s">
        <v>4</v>
      </c>
      <c r="AX381" s="13" t="s">
        <v>83</v>
      </c>
      <c r="AY381" s="209" t="s">
        <v>160</v>
      </c>
    </row>
    <row r="382" spans="1:65" s="2" customFormat="1" ht="16.5" customHeight="1">
      <c r="A382" s="35"/>
      <c r="B382" s="36"/>
      <c r="C382" s="179" t="s">
        <v>850</v>
      </c>
      <c r="D382" s="179" t="s">
        <v>163</v>
      </c>
      <c r="E382" s="180" t="s">
        <v>1040</v>
      </c>
      <c r="F382" s="181" t="s">
        <v>1041</v>
      </c>
      <c r="G382" s="182" t="s">
        <v>166</v>
      </c>
      <c r="H382" s="183">
        <v>8</v>
      </c>
      <c r="I382" s="184"/>
      <c r="J382" s="185">
        <f>ROUND(I382*H382,2)</f>
        <v>0</v>
      </c>
      <c r="K382" s="181" t="s">
        <v>167</v>
      </c>
      <c r="L382" s="40"/>
      <c r="M382" s="186" t="s">
        <v>19</v>
      </c>
      <c r="N382" s="187" t="s">
        <v>46</v>
      </c>
      <c r="O382" s="65"/>
      <c r="P382" s="188">
        <f>O382*H382</f>
        <v>0</v>
      </c>
      <c r="Q382" s="188">
        <v>3.0759999999999999E-2</v>
      </c>
      <c r="R382" s="188">
        <f>Q382*H382</f>
        <v>0.24607999999999999</v>
      </c>
      <c r="S382" s="188">
        <v>0</v>
      </c>
      <c r="T382" s="189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190" t="s">
        <v>183</v>
      </c>
      <c r="AT382" s="190" t="s">
        <v>163</v>
      </c>
      <c r="AU382" s="190" t="s">
        <v>85</v>
      </c>
      <c r="AY382" s="18" t="s">
        <v>160</v>
      </c>
      <c r="BE382" s="191">
        <f>IF(N382="základní",J382,0)</f>
        <v>0</v>
      </c>
      <c r="BF382" s="191">
        <f>IF(N382="snížená",J382,0)</f>
        <v>0</v>
      </c>
      <c r="BG382" s="191">
        <f>IF(N382="zákl. přenesená",J382,0)</f>
        <v>0</v>
      </c>
      <c r="BH382" s="191">
        <f>IF(N382="sníž. přenesená",J382,0)</f>
        <v>0</v>
      </c>
      <c r="BI382" s="191">
        <f>IF(N382="nulová",J382,0)</f>
        <v>0</v>
      </c>
      <c r="BJ382" s="18" t="s">
        <v>83</v>
      </c>
      <c r="BK382" s="191">
        <f>ROUND(I382*H382,2)</f>
        <v>0</v>
      </c>
      <c r="BL382" s="18" t="s">
        <v>183</v>
      </c>
      <c r="BM382" s="190" t="s">
        <v>1680</v>
      </c>
    </row>
    <row r="383" spans="1:65" s="2" customFormat="1">
      <c r="A383" s="35"/>
      <c r="B383" s="36"/>
      <c r="C383" s="37"/>
      <c r="D383" s="192" t="s">
        <v>170</v>
      </c>
      <c r="E383" s="37"/>
      <c r="F383" s="193" t="s">
        <v>1043</v>
      </c>
      <c r="G383" s="37"/>
      <c r="H383" s="37"/>
      <c r="I383" s="194"/>
      <c r="J383" s="37"/>
      <c r="K383" s="37"/>
      <c r="L383" s="40"/>
      <c r="M383" s="195"/>
      <c r="N383" s="196"/>
      <c r="O383" s="65"/>
      <c r="P383" s="65"/>
      <c r="Q383" s="65"/>
      <c r="R383" s="65"/>
      <c r="S383" s="65"/>
      <c r="T383" s="66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T383" s="18" t="s">
        <v>170</v>
      </c>
      <c r="AU383" s="18" t="s">
        <v>85</v>
      </c>
    </row>
    <row r="384" spans="1:65" s="2" customFormat="1" ht="16.5" customHeight="1">
      <c r="A384" s="35"/>
      <c r="B384" s="36"/>
      <c r="C384" s="225" t="s">
        <v>855</v>
      </c>
      <c r="D384" s="225" t="s">
        <v>495</v>
      </c>
      <c r="E384" s="226" t="s">
        <v>1045</v>
      </c>
      <c r="F384" s="227" t="s">
        <v>1046</v>
      </c>
      <c r="G384" s="228" t="s">
        <v>166</v>
      </c>
      <c r="H384" s="229">
        <v>8.08</v>
      </c>
      <c r="I384" s="230"/>
      <c r="J384" s="231">
        <f>ROUND(I384*H384,2)</f>
        <v>0</v>
      </c>
      <c r="K384" s="227" t="s">
        <v>167</v>
      </c>
      <c r="L384" s="232"/>
      <c r="M384" s="233" t="s">
        <v>19</v>
      </c>
      <c r="N384" s="234" t="s">
        <v>46</v>
      </c>
      <c r="O384" s="65"/>
      <c r="P384" s="188">
        <f>O384*H384</f>
        <v>0</v>
      </c>
      <c r="Q384" s="188">
        <v>0.155</v>
      </c>
      <c r="R384" s="188">
        <f>Q384*H384</f>
        <v>1.2524</v>
      </c>
      <c r="S384" s="188">
        <v>0</v>
      </c>
      <c r="T384" s="189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190" t="s">
        <v>206</v>
      </c>
      <c r="AT384" s="190" t="s">
        <v>495</v>
      </c>
      <c r="AU384" s="190" t="s">
        <v>85</v>
      </c>
      <c r="AY384" s="18" t="s">
        <v>160</v>
      </c>
      <c r="BE384" s="191">
        <f>IF(N384="základní",J384,0)</f>
        <v>0</v>
      </c>
      <c r="BF384" s="191">
        <f>IF(N384="snížená",J384,0)</f>
        <v>0</v>
      </c>
      <c r="BG384" s="191">
        <f>IF(N384="zákl. přenesená",J384,0)</f>
        <v>0</v>
      </c>
      <c r="BH384" s="191">
        <f>IF(N384="sníž. přenesená",J384,0)</f>
        <v>0</v>
      </c>
      <c r="BI384" s="191">
        <f>IF(N384="nulová",J384,0)</f>
        <v>0</v>
      </c>
      <c r="BJ384" s="18" t="s">
        <v>83</v>
      </c>
      <c r="BK384" s="191">
        <f>ROUND(I384*H384,2)</f>
        <v>0</v>
      </c>
      <c r="BL384" s="18" t="s">
        <v>183</v>
      </c>
      <c r="BM384" s="190" t="s">
        <v>1681</v>
      </c>
    </row>
    <row r="385" spans="1:65" s="13" customFormat="1">
      <c r="B385" s="199"/>
      <c r="C385" s="200"/>
      <c r="D385" s="197" t="s">
        <v>212</v>
      </c>
      <c r="E385" s="200"/>
      <c r="F385" s="202" t="s">
        <v>620</v>
      </c>
      <c r="G385" s="200"/>
      <c r="H385" s="203">
        <v>8.08</v>
      </c>
      <c r="I385" s="204"/>
      <c r="J385" s="200"/>
      <c r="K385" s="200"/>
      <c r="L385" s="205"/>
      <c r="M385" s="206"/>
      <c r="N385" s="207"/>
      <c r="O385" s="207"/>
      <c r="P385" s="207"/>
      <c r="Q385" s="207"/>
      <c r="R385" s="207"/>
      <c r="S385" s="207"/>
      <c r="T385" s="208"/>
      <c r="AT385" s="209" t="s">
        <v>212</v>
      </c>
      <c r="AU385" s="209" t="s">
        <v>85</v>
      </c>
      <c r="AV385" s="13" t="s">
        <v>85</v>
      </c>
      <c r="AW385" s="13" t="s">
        <v>4</v>
      </c>
      <c r="AX385" s="13" t="s">
        <v>83</v>
      </c>
      <c r="AY385" s="209" t="s">
        <v>160</v>
      </c>
    </row>
    <row r="386" spans="1:65" s="2" customFormat="1" ht="16.5" customHeight="1">
      <c r="A386" s="35"/>
      <c r="B386" s="36"/>
      <c r="C386" s="179" t="s">
        <v>860</v>
      </c>
      <c r="D386" s="179" t="s">
        <v>163</v>
      </c>
      <c r="E386" s="180" t="s">
        <v>1049</v>
      </c>
      <c r="F386" s="181" t="s">
        <v>1050</v>
      </c>
      <c r="G386" s="182" t="s">
        <v>166</v>
      </c>
      <c r="H386" s="183">
        <v>8</v>
      </c>
      <c r="I386" s="184"/>
      <c r="J386" s="185">
        <f>ROUND(I386*H386,2)</f>
        <v>0</v>
      </c>
      <c r="K386" s="181" t="s">
        <v>167</v>
      </c>
      <c r="L386" s="40"/>
      <c r="M386" s="186" t="s">
        <v>19</v>
      </c>
      <c r="N386" s="187" t="s">
        <v>46</v>
      </c>
      <c r="O386" s="65"/>
      <c r="P386" s="188">
        <f>O386*H386</f>
        <v>0</v>
      </c>
      <c r="Q386" s="188">
        <v>3.0759999999999999E-2</v>
      </c>
      <c r="R386" s="188">
        <f>Q386*H386</f>
        <v>0.24607999999999999</v>
      </c>
      <c r="S386" s="188">
        <v>0</v>
      </c>
      <c r="T386" s="189">
        <f>S386*H386</f>
        <v>0</v>
      </c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R386" s="190" t="s">
        <v>183</v>
      </c>
      <c r="AT386" s="190" t="s">
        <v>163</v>
      </c>
      <c r="AU386" s="190" t="s">
        <v>85</v>
      </c>
      <c r="AY386" s="18" t="s">
        <v>160</v>
      </c>
      <c r="BE386" s="191">
        <f>IF(N386="základní",J386,0)</f>
        <v>0</v>
      </c>
      <c r="BF386" s="191">
        <f>IF(N386="snížená",J386,0)</f>
        <v>0</v>
      </c>
      <c r="BG386" s="191">
        <f>IF(N386="zákl. přenesená",J386,0)</f>
        <v>0</v>
      </c>
      <c r="BH386" s="191">
        <f>IF(N386="sníž. přenesená",J386,0)</f>
        <v>0</v>
      </c>
      <c r="BI386" s="191">
        <f>IF(N386="nulová",J386,0)</f>
        <v>0</v>
      </c>
      <c r="BJ386" s="18" t="s">
        <v>83</v>
      </c>
      <c r="BK386" s="191">
        <f>ROUND(I386*H386,2)</f>
        <v>0</v>
      </c>
      <c r="BL386" s="18" t="s">
        <v>183</v>
      </c>
      <c r="BM386" s="190" t="s">
        <v>1682</v>
      </c>
    </row>
    <row r="387" spans="1:65" s="2" customFormat="1">
      <c r="A387" s="35"/>
      <c r="B387" s="36"/>
      <c r="C387" s="37"/>
      <c r="D387" s="192" t="s">
        <v>170</v>
      </c>
      <c r="E387" s="37"/>
      <c r="F387" s="193" t="s">
        <v>1052</v>
      </c>
      <c r="G387" s="37"/>
      <c r="H387" s="37"/>
      <c r="I387" s="194"/>
      <c r="J387" s="37"/>
      <c r="K387" s="37"/>
      <c r="L387" s="40"/>
      <c r="M387" s="195"/>
      <c r="N387" s="196"/>
      <c r="O387" s="65"/>
      <c r="P387" s="65"/>
      <c r="Q387" s="65"/>
      <c r="R387" s="65"/>
      <c r="S387" s="65"/>
      <c r="T387" s="66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T387" s="18" t="s">
        <v>170</v>
      </c>
      <c r="AU387" s="18" t="s">
        <v>85</v>
      </c>
    </row>
    <row r="388" spans="1:65" s="2" customFormat="1" ht="21.75" customHeight="1">
      <c r="A388" s="35"/>
      <c r="B388" s="36"/>
      <c r="C388" s="225" t="s">
        <v>865</v>
      </c>
      <c r="D388" s="225" t="s">
        <v>495</v>
      </c>
      <c r="E388" s="226" t="s">
        <v>1054</v>
      </c>
      <c r="F388" s="227" t="s">
        <v>1055</v>
      </c>
      <c r="G388" s="228" t="s">
        <v>166</v>
      </c>
      <c r="H388" s="229">
        <v>8.08</v>
      </c>
      <c r="I388" s="230"/>
      <c r="J388" s="231">
        <f>ROUND(I388*H388,2)</f>
        <v>0</v>
      </c>
      <c r="K388" s="227" t="s">
        <v>167</v>
      </c>
      <c r="L388" s="232"/>
      <c r="M388" s="233" t="s">
        <v>19</v>
      </c>
      <c r="N388" s="234" t="s">
        <v>46</v>
      </c>
      <c r="O388" s="65"/>
      <c r="P388" s="188">
        <f>O388*H388</f>
        <v>0</v>
      </c>
      <c r="Q388" s="188">
        <v>0.35</v>
      </c>
      <c r="R388" s="188">
        <f>Q388*H388</f>
        <v>2.8279999999999998</v>
      </c>
      <c r="S388" s="188">
        <v>0</v>
      </c>
      <c r="T388" s="189">
        <f>S388*H388</f>
        <v>0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190" t="s">
        <v>206</v>
      </c>
      <c r="AT388" s="190" t="s">
        <v>495</v>
      </c>
      <c r="AU388" s="190" t="s">
        <v>85</v>
      </c>
      <c r="AY388" s="18" t="s">
        <v>160</v>
      </c>
      <c r="BE388" s="191">
        <f>IF(N388="základní",J388,0)</f>
        <v>0</v>
      </c>
      <c r="BF388" s="191">
        <f>IF(N388="snížená",J388,0)</f>
        <v>0</v>
      </c>
      <c r="BG388" s="191">
        <f>IF(N388="zákl. přenesená",J388,0)</f>
        <v>0</v>
      </c>
      <c r="BH388" s="191">
        <f>IF(N388="sníž. přenesená",J388,0)</f>
        <v>0</v>
      </c>
      <c r="BI388" s="191">
        <f>IF(N388="nulová",J388,0)</f>
        <v>0</v>
      </c>
      <c r="BJ388" s="18" t="s">
        <v>83</v>
      </c>
      <c r="BK388" s="191">
        <f>ROUND(I388*H388,2)</f>
        <v>0</v>
      </c>
      <c r="BL388" s="18" t="s">
        <v>183</v>
      </c>
      <c r="BM388" s="190" t="s">
        <v>1683</v>
      </c>
    </row>
    <row r="389" spans="1:65" s="13" customFormat="1">
      <c r="B389" s="199"/>
      <c r="C389" s="200"/>
      <c r="D389" s="197" t="s">
        <v>212</v>
      </c>
      <c r="E389" s="200"/>
      <c r="F389" s="202" t="s">
        <v>620</v>
      </c>
      <c r="G389" s="200"/>
      <c r="H389" s="203">
        <v>8.08</v>
      </c>
      <c r="I389" s="204"/>
      <c r="J389" s="200"/>
      <c r="K389" s="200"/>
      <c r="L389" s="205"/>
      <c r="M389" s="206"/>
      <c r="N389" s="207"/>
      <c r="O389" s="207"/>
      <c r="P389" s="207"/>
      <c r="Q389" s="207"/>
      <c r="R389" s="207"/>
      <c r="S389" s="207"/>
      <c r="T389" s="208"/>
      <c r="AT389" s="209" t="s">
        <v>212</v>
      </c>
      <c r="AU389" s="209" t="s">
        <v>85</v>
      </c>
      <c r="AV389" s="13" t="s">
        <v>85</v>
      </c>
      <c r="AW389" s="13" t="s">
        <v>4</v>
      </c>
      <c r="AX389" s="13" t="s">
        <v>83</v>
      </c>
      <c r="AY389" s="209" t="s">
        <v>160</v>
      </c>
    </row>
    <row r="390" spans="1:65" s="2" customFormat="1" ht="24.2" customHeight="1">
      <c r="A390" s="35"/>
      <c r="B390" s="36"/>
      <c r="C390" s="179" t="s">
        <v>869</v>
      </c>
      <c r="D390" s="179" t="s">
        <v>163</v>
      </c>
      <c r="E390" s="180" t="s">
        <v>1058</v>
      </c>
      <c r="F390" s="181" t="s">
        <v>1059</v>
      </c>
      <c r="G390" s="182" t="s">
        <v>166</v>
      </c>
      <c r="H390" s="183">
        <v>5</v>
      </c>
      <c r="I390" s="184"/>
      <c r="J390" s="185">
        <f>ROUND(I390*H390,2)</f>
        <v>0</v>
      </c>
      <c r="K390" s="181" t="s">
        <v>167</v>
      </c>
      <c r="L390" s="40"/>
      <c r="M390" s="186" t="s">
        <v>19</v>
      </c>
      <c r="N390" s="187" t="s">
        <v>46</v>
      </c>
      <c r="O390" s="65"/>
      <c r="P390" s="188">
        <f>O390*H390</f>
        <v>0</v>
      </c>
      <c r="Q390" s="188">
        <v>0.09</v>
      </c>
      <c r="R390" s="188">
        <f>Q390*H390</f>
        <v>0.44999999999999996</v>
      </c>
      <c r="S390" s="188">
        <v>0</v>
      </c>
      <c r="T390" s="18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190" t="s">
        <v>183</v>
      </c>
      <c r="AT390" s="190" t="s">
        <v>163</v>
      </c>
      <c r="AU390" s="190" t="s">
        <v>85</v>
      </c>
      <c r="AY390" s="18" t="s">
        <v>160</v>
      </c>
      <c r="BE390" s="191">
        <f>IF(N390="základní",J390,0)</f>
        <v>0</v>
      </c>
      <c r="BF390" s="191">
        <f>IF(N390="snížená",J390,0)</f>
        <v>0</v>
      </c>
      <c r="BG390" s="191">
        <f>IF(N390="zákl. přenesená",J390,0)</f>
        <v>0</v>
      </c>
      <c r="BH390" s="191">
        <f>IF(N390="sníž. přenesená",J390,0)</f>
        <v>0</v>
      </c>
      <c r="BI390" s="191">
        <f>IF(N390="nulová",J390,0)</f>
        <v>0</v>
      </c>
      <c r="BJ390" s="18" t="s">
        <v>83</v>
      </c>
      <c r="BK390" s="191">
        <f>ROUND(I390*H390,2)</f>
        <v>0</v>
      </c>
      <c r="BL390" s="18" t="s">
        <v>183</v>
      </c>
      <c r="BM390" s="190" t="s">
        <v>1684</v>
      </c>
    </row>
    <row r="391" spans="1:65" s="2" customFormat="1">
      <c r="A391" s="35"/>
      <c r="B391" s="36"/>
      <c r="C391" s="37"/>
      <c r="D391" s="192" t="s">
        <v>170</v>
      </c>
      <c r="E391" s="37"/>
      <c r="F391" s="193" t="s">
        <v>1061</v>
      </c>
      <c r="G391" s="37"/>
      <c r="H391" s="37"/>
      <c r="I391" s="194"/>
      <c r="J391" s="37"/>
      <c r="K391" s="37"/>
      <c r="L391" s="40"/>
      <c r="M391" s="195"/>
      <c r="N391" s="196"/>
      <c r="O391" s="65"/>
      <c r="P391" s="65"/>
      <c r="Q391" s="65"/>
      <c r="R391" s="65"/>
      <c r="S391" s="65"/>
      <c r="T391" s="66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T391" s="18" t="s">
        <v>170</v>
      </c>
      <c r="AU391" s="18" t="s">
        <v>85</v>
      </c>
    </row>
    <row r="392" spans="1:65" s="2" customFormat="1" ht="16.5" customHeight="1">
      <c r="A392" s="35"/>
      <c r="B392" s="36"/>
      <c r="C392" s="225" t="s">
        <v>874</v>
      </c>
      <c r="D392" s="225" t="s">
        <v>495</v>
      </c>
      <c r="E392" s="226" t="s">
        <v>1063</v>
      </c>
      <c r="F392" s="227" t="s">
        <v>1064</v>
      </c>
      <c r="G392" s="228" t="s">
        <v>166</v>
      </c>
      <c r="H392" s="229">
        <v>5.05</v>
      </c>
      <c r="I392" s="230"/>
      <c r="J392" s="231">
        <f>ROUND(I392*H392,2)</f>
        <v>0</v>
      </c>
      <c r="K392" s="227" t="s">
        <v>167</v>
      </c>
      <c r="L392" s="232"/>
      <c r="M392" s="233" t="s">
        <v>19</v>
      </c>
      <c r="N392" s="234" t="s">
        <v>46</v>
      </c>
      <c r="O392" s="65"/>
      <c r="P392" s="188">
        <f>O392*H392</f>
        <v>0</v>
      </c>
      <c r="Q392" s="188">
        <v>0.16200000000000001</v>
      </c>
      <c r="R392" s="188">
        <f>Q392*H392</f>
        <v>0.81810000000000005</v>
      </c>
      <c r="S392" s="188">
        <v>0</v>
      </c>
      <c r="T392" s="189">
        <f>S392*H392</f>
        <v>0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190" t="s">
        <v>206</v>
      </c>
      <c r="AT392" s="190" t="s">
        <v>495</v>
      </c>
      <c r="AU392" s="190" t="s">
        <v>85</v>
      </c>
      <c r="AY392" s="18" t="s">
        <v>160</v>
      </c>
      <c r="BE392" s="191">
        <f>IF(N392="základní",J392,0)</f>
        <v>0</v>
      </c>
      <c r="BF392" s="191">
        <f>IF(N392="snížená",J392,0)</f>
        <v>0</v>
      </c>
      <c r="BG392" s="191">
        <f>IF(N392="zákl. přenesená",J392,0)</f>
        <v>0</v>
      </c>
      <c r="BH392" s="191">
        <f>IF(N392="sníž. přenesená",J392,0)</f>
        <v>0</v>
      </c>
      <c r="BI392" s="191">
        <f>IF(N392="nulová",J392,0)</f>
        <v>0</v>
      </c>
      <c r="BJ392" s="18" t="s">
        <v>83</v>
      </c>
      <c r="BK392" s="191">
        <f>ROUND(I392*H392,2)</f>
        <v>0</v>
      </c>
      <c r="BL392" s="18" t="s">
        <v>183</v>
      </c>
      <c r="BM392" s="190" t="s">
        <v>1685</v>
      </c>
    </row>
    <row r="393" spans="1:65" s="13" customFormat="1">
      <c r="B393" s="199"/>
      <c r="C393" s="200"/>
      <c r="D393" s="197" t="s">
        <v>212</v>
      </c>
      <c r="E393" s="200"/>
      <c r="F393" s="202" t="s">
        <v>1331</v>
      </c>
      <c r="G393" s="200"/>
      <c r="H393" s="203">
        <v>5.05</v>
      </c>
      <c r="I393" s="204"/>
      <c r="J393" s="200"/>
      <c r="K393" s="200"/>
      <c r="L393" s="205"/>
      <c r="M393" s="206"/>
      <c r="N393" s="207"/>
      <c r="O393" s="207"/>
      <c r="P393" s="207"/>
      <c r="Q393" s="207"/>
      <c r="R393" s="207"/>
      <c r="S393" s="207"/>
      <c r="T393" s="208"/>
      <c r="AT393" s="209" t="s">
        <v>212</v>
      </c>
      <c r="AU393" s="209" t="s">
        <v>85</v>
      </c>
      <c r="AV393" s="13" t="s">
        <v>85</v>
      </c>
      <c r="AW393" s="13" t="s">
        <v>4</v>
      </c>
      <c r="AX393" s="13" t="s">
        <v>83</v>
      </c>
      <c r="AY393" s="209" t="s">
        <v>160</v>
      </c>
    </row>
    <row r="394" spans="1:65" s="2" customFormat="1" ht="16.5" customHeight="1">
      <c r="A394" s="35"/>
      <c r="B394" s="36"/>
      <c r="C394" s="179" t="s">
        <v>879</v>
      </c>
      <c r="D394" s="179" t="s">
        <v>163</v>
      </c>
      <c r="E394" s="180" t="s">
        <v>1068</v>
      </c>
      <c r="F394" s="181" t="s">
        <v>1069</v>
      </c>
      <c r="G394" s="182" t="s">
        <v>166</v>
      </c>
      <c r="H394" s="183">
        <v>8</v>
      </c>
      <c r="I394" s="184"/>
      <c r="J394" s="185">
        <f>ROUND(I394*H394,2)</f>
        <v>0</v>
      </c>
      <c r="K394" s="181" t="s">
        <v>167</v>
      </c>
      <c r="L394" s="40"/>
      <c r="M394" s="186" t="s">
        <v>19</v>
      </c>
      <c r="N394" s="187" t="s">
        <v>46</v>
      </c>
      <c r="O394" s="65"/>
      <c r="P394" s="188">
        <f>O394*H394</f>
        <v>0</v>
      </c>
      <c r="Q394" s="188">
        <v>0.21734000000000001</v>
      </c>
      <c r="R394" s="188">
        <f>Q394*H394</f>
        <v>1.73872</v>
      </c>
      <c r="S394" s="188">
        <v>0</v>
      </c>
      <c r="T394" s="189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190" t="s">
        <v>183</v>
      </c>
      <c r="AT394" s="190" t="s">
        <v>163</v>
      </c>
      <c r="AU394" s="190" t="s">
        <v>85</v>
      </c>
      <c r="AY394" s="18" t="s">
        <v>160</v>
      </c>
      <c r="BE394" s="191">
        <f>IF(N394="základní",J394,0)</f>
        <v>0</v>
      </c>
      <c r="BF394" s="191">
        <f>IF(N394="snížená",J394,0)</f>
        <v>0</v>
      </c>
      <c r="BG394" s="191">
        <f>IF(N394="zákl. přenesená",J394,0)</f>
        <v>0</v>
      </c>
      <c r="BH394" s="191">
        <f>IF(N394="sníž. přenesená",J394,0)</f>
        <v>0</v>
      </c>
      <c r="BI394" s="191">
        <f>IF(N394="nulová",J394,0)</f>
        <v>0</v>
      </c>
      <c r="BJ394" s="18" t="s">
        <v>83</v>
      </c>
      <c r="BK394" s="191">
        <f>ROUND(I394*H394,2)</f>
        <v>0</v>
      </c>
      <c r="BL394" s="18" t="s">
        <v>183</v>
      </c>
      <c r="BM394" s="190" t="s">
        <v>1686</v>
      </c>
    </row>
    <row r="395" spans="1:65" s="2" customFormat="1">
      <c r="A395" s="35"/>
      <c r="B395" s="36"/>
      <c r="C395" s="37"/>
      <c r="D395" s="192" t="s">
        <v>170</v>
      </c>
      <c r="E395" s="37"/>
      <c r="F395" s="193" t="s">
        <v>1071</v>
      </c>
      <c r="G395" s="37"/>
      <c r="H395" s="37"/>
      <c r="I395" s="194"/>
      <c r="J395" s="37"/>
      <c r="K395" s="37"/>
      <c r="L395" s="40"/>
      <c r="M395" s="195"/>
      <c r="N395" s="196"/>
      <c r="O395" s="65"/>
      <c r="P395" s="65"/>
      <c r="Q395" s="65"/>
      <c r="R395" s="65"/>
      <c r="S395" s="65"/>
      <c r="T395" s="66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T395" s="18" t="s">
        <v>170</v>
      </c>
      <c r="AU395" s="18" t="s">
        <v>85</v>
      </c>
    </row>
    <row r="396" spans="1:65" s="2" customFormat="1" ht="16.5" customHeight="1">
      <c r="A396" s="35"/>
      <c r="B396" s="36"/>
      <c r="C396" s="225" t="s">
        <v>884</v>
      </c>
      <c r="D396" s="225" t="s">
        <v>495</v>
      </c>
      <c r="E396" s="226" t="s">
        <v>1073</v>
      </c>
      <c r="F396" s="227" t="s">
        <v>1074</v>
      </c>
      <c r="G396" s="228" t="s">
        <v>166</v>
      </c>
      <c r="H396" s="229">
        <v>8.08</v>
      </c>
      <c r="I396" s="230"/>
      <c r="J396" s="231">
        <f>ROUND(I396*H396,2)</f>
        <v>0</v>
      </c>
      <c r="K396" s="227" t="s">
        <v>167</v>
      </c>
      <c r="L396" s="232"/>
      <c r="M396" s="233" t="s">
        <v>19</v>
      </c>
      <c r="N396" s="234" t="s">
        <v>46</v>
      </c>
      <c r="O396" s="65"/>
      <c r="P396" s="188">
        <f>O396*H396</f>
        <v>0</v>
      </c>
      <c r="Q396" s="188">
        <v>5.0599999999999999E-2</v>
      </c>
      <c r="R396" s="188">
        <f>Q396*H396</f>
        <v>0.40884799999999999</v>
      </c>
      <c r="S396" s="188">
        <v>0</v>
      </c>
      <c r="T396" s="189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190" t="s">
        <v>206</v>
      </c>
      <c r="AT396" s="190" t="s">
        <v>495</v>
      </c>
      <c r="AU396" s="190" t="s">
        <v>85</v>
      </c>
      <c r="AY396" s="18" t="s">
        <v>160</v>
      </c>
      <c r="BE396" s="191">
        <f>IF(N396="základní",J396,0)</f>
        <v>0</v>
      </c>
      <c r="BF396" s="191">
        <f>IF(N396="snížená",J396,0)</f>
        <v>0</v>
      </c>
      <c r="BG396" s="191">
        <f>IF(N396="zákl. přenesená",J396,0)</f>
        <v>0</v>
      </c>
      <c r="BH396" s="191">
        <f>IF(N396="sníž. přenesená",J396,0)</f>
        <v>0</v>
      </c>
      <c r="BI396" s="191">
        <f>IF(N396="nulová",J396,0)</f>
        <v>0</v>
      </c>
      <c r="BJ396" s="18" t="s">
        <v>83</v>
      </c>
      <c r="BK396" s="191">
        <f>ROUND(I396*H396,2)</f>
        <v>0</v>
      </c>
      <c r="BL396" s="18" t="s">
        <v>183</v>
      </c>
      <c r="BM396" s="190" t="s">
        <v>1687</v>
      </c>
    </row>
    <row r="397" spans="1:65" s="13" customFormat="1">
      <c r="B397" s="199"/>
      <c r="C397" s="200"/>
      <c r="D397" s="197" t="s">
        <v>212</v>
      </c>
      <c r="E397" s="200"/>
      <c r="F397" s="202" t="s">
        <v>620</v>
      </c>
      <c r="G397" s="200"/>
      <c r="H397" s="203">
        <v>8.08</v>
      </c>
      <c r="I397" s="204"/>
      <c r="J397" s="200"/>
      <c r="K397" s="200"/>
      <c r="L397" s="205"/>
      <c r="M397" s="206"/>
      <c r="N397" s="207"/>
      <c r="O397" s="207"/>
      <c r="P397" s="207"/>
      <c r="Q397" s="207"/>
      <c r="R397" s="207"/>
      <c r="S397" s="207"/>
      <c r="T397" s="208"/>
      <c r="AT397" s="209" t="s">
        <v>212</v>
      </c>
      <c r="AU397" s="209" t="s">
        <v>85</v>
      </c>
      <c r="AV397" s="13" t="s">
        <v>85</v>
      </c>
      <c r="AW397" s="13" t="s">
        <v>4</v>
      </c>
      <c r="AX397" s="13" t="s">
        <v>83</v>
      </c>
      <c r="AY397" s="209" t="s">
        <v>160</v>
      </c>
    </row>
    <row r="398" spans="1:65" s="2" customFormat="1" ht="16.5" customHeight="1">
      <c r="A398" s="35"/>
      <c r="B398" s="36"/>
      <c r="C398" s="225" t="s">
        <v>889</v>
      </c>
      <c r="D398" s="225" t="s">
        <v>495</v>
      </c>
      <c r="E398" s="226" t="s">
        <v>1081</v>
      </c>
      <c r="F398" s="227" t="s">
        <v>1082</v>
      </c>
      <c r="G398" s="228" t="s">
        <v>166</v>
      </c>
      <c r="H398" s="229">
        <v>8.08</v>
      </c>
      <c r="I398" s="230"/>
      <c r="J398" s="231">
        <f>ROUND(I398*H398,2)</f>
        <v>0</v>
      </c>
      <c r="K398" s="227" t="s">
        <v>19</v>
      </c>
      <c r="L398" s="232"/>
      <c r="M398" s="233" t="s">
        <v>19</v>
      </c>
      <c r="N398" s="234" t="s">
        <v>46</v>
      </c>
      <c r="O398" s="65"/>
      <c r="P398" s="188">
        <f>O398*H398</f>
        <v>0</v>
      </c>
      <c r="Q398" s="188">
        <v>6.4999999999999997E-3</v>
      </c>
      <c r="R398" s="188">
        <f>Q398*H398</f>
        <v>5.2519999999999997E-2</v>
      </c>
      <c r="S398" s="188">
        <v>0</v>
      </c>
      <c r="T398" s="189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190" t="s">
        <v>206</v>
      </c>
      <c r="AT398" s="190" t="s">
        <v>495</v>
      </c>
      <c r="AU398" s="190" t="s">
        <v>85</v>
      </c>
      <c r="AY398" s="18" t="s">
        <v>160</v>
      </c>
      <c r="BE398" s="191">
        <f>IF(N398="základní",J398,0)</f>
        <v>0</v>
      </c>
      <c r="BF398" s="191">
        <f>IF(N398="snížená",J398,0)</f>
        <v>0</v>
      </c>
      <c r="BG398" s="191">
        <f>IF(N398="zákl. přenesená",J398,0)</f>
        <v>0</v>
      </c>
      <c r="BH398" s="191">
        <f>IF(N398="sníž. přenesená",J398,0)</f>
        <v>0</v>
      </c>
      <c r="BI398" s="191">
        <f>IF(N398="nulová",J398,0)</f>
        <v>0</v>
      </c>
      <c r="BJ398" s="18" t="s">
        <v>83</v>
      </c>
      <c r="BK398" s="191">
        <f>ROUND(I398*H398,2)</f>
        <v>0</v>
      </c>
      <c r="BL398" s="18" t="s">
        <v>183</v>
      </c>
      <c r="BM398" s="190" t="s">
        <v>1688</v>
      </c>
    </row>
    <row r="399" spans="1:65" s="13" customFormat="1">
      <c r="B399" s="199"/>
      <c r="C399" s="200"/>
      <c r="D399" s="197" t="s">
        <v>212</v>
      </c>
      <c r="E399" s="200"/>
      <c r="F399" s="202" t="s">
        <v>620</v>
      </c>
      <c r="G399" s="200"/>
      <c r="H399" s="203">
        <v>8.08</v>
      </c>
      <c r="I399" s="204"/>
      <c r="J399" s="200"/>
      <c r="K399" s="200"/>
      <c r="L399" s="205"/>
      <c r="M399" s="206"/>
      <c r="N399" s="207"/>
      <c r="O399" s="207"/>
      <c r="P399" s="207"/>
      <c r="Q399" s="207"/>
      <c r="R399" s="207"/>
      <c r="S399" s="207"/>
      <c r="T399" s="208"/>
      <c r="AT399" s="209" t="s">
        <v>212</v>
      </c>
      <c r="AU399" s="209" t="s">
        <v>85</v>
      </c>
      <c r="AV399" s="13" t="s">
        <v>85</v>
      </c>
      <c r="AW399" s="13" t="s">
        <v>4</v>
      </c>
      <c r="AX399" s="13" t="s">
        <v>83</v>
      </c>
      <c r="AY399" s="209" t="s">
        <v>160</v>
      </c>
    </row>
    <row r="400" spans="1:65" s="2" customFormat="1" ht="16.5" customHeight="1">
      <c r="A400" s="35"/>
      <c r="B400" s="36"/>
      <c r="C400" s="179" t="s">
        <v>894</v>
      </c>
      <c r="D400" s="179" t="s">
        <v>163</v>
      </c>
      <c r="E400" s="180" t="s">
        <v>1689</v>
      </c>
      <c r="F400" s="181" t="s">
        <v>1690</v>
      </c>
      <c r="G400" s="182" t="s">
        <v>339</v>
      </c>
      <c r="H400" s="183">
        <v>0.438</v>
      </c>
      <c r="I400" s="184"/>
      <c r="J400" s="185">
        <f>ROUND(I400*H400,2)</f>
        <v>0</v>
      </c>
      <c r="K400" s="181" t="s">
        <v>167</v>
      </c>
      <c r="L400" s="40"/>
      <c r="M400" s="186" t="s">
        <v>19</v>
      </c>
      <c r="N400" s="187" t="s">
        <v>46</v>
      </c>
      <c r="O400" s="65"/>
      <c r="P400" s="188">
        <f>O400*H400</f>
        <v>0</v>
      </c>
      <c r="Q400" s="188">
        <v>0</v>
      </c>
      <c r="R400" s="188">
        <f>Q400*H400</f>
        <v>0</v>
      </c>
      <c r="S400" s="188">
        <v>0</v>
      </c>
      <c r="T400" s="189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190" t="s">
        <v>183</v>
      </c>
      <c r="AT400" s="190" t="s">
        <v>163</v>
      </c>
      <c r="AU400" s="190" t="s">
        <v>85</v>
      </c>
      <c r="AY400" s="18" t="s">
        <v>160</v>
      </c>
      <c r="BE400" s="191">
        <f>IF(N400="základní",J400,0)</f>
        <v>0</v>
      </c>
      <c r="BF400" s="191">
        <f>IF(N400="snížená",J400,0)</f>
        <v>0</v>
      </c>
      <c r="BG400" s="191">
        <f>IF(N400="zákl. přenesená",J400,0)</f>
        <v>0</v>
      </c>
      <c r="BH400" s="191">
        <f>IF(N400="sníž. přenesená",J400,0)</f>
        <v>0</v>
      </c>
      <c r="BI400" s="191">
        <f>IF(N400="nulová",J400,0)</f>
        <v>0</v>
      </c>
      <c r="BJ400" s="18" t="s">
        <v>83</v>
      </c>
      <c r="BK400" s="191">
        <f>ROUND(I400*H400,2)</f>
        <v>0</v>
      </c>
      <c r="BL400" s="18" t="s">
        <v>183</v>
      </c>
      <c r="BM400" s="190" t="s">
        <v>1691</v>
      </c>
    </row>
    <row r="401" spans="1:65" s="2" customFormat="1">
      <c r="A401" s="35"/>
      <c r="B401" s="36"/>
      <c r="C401" s="37"/>
      <c r="D401" s="192" t="s">
        <v>170</v>
      </c>
      <c r="E401" s="37"/>
      <c r="F401" s="193" t="s">
        <v>1692</v>
      </c>
      <c r="G401" s="37"/>
      <c r="H401" s="37"/>
      <c r="I401" s="194"/>
      <c r="J401" s="37"/>
      <c r="K401" s="37"/>
      <c r="L401" s="40"/>
      <c r="M401" s="195"/>
      <c r="N401" s="196"/>
      <c r="O401" s="65"/>
      <c r="P401" s="65"/>
      <c r="Q401" s="65"/>
      <c r="R401" s="65"/>
      <c r="S401" s="65"/>
      <c r="T401" s="66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T401" s="18" t="s">
        <v>170</v>
      </c>
      <c r="AU401" s="18" t="s">
        <v>85</v>
      </c>
    </row>
    <row r="402" spans="1:65" s="2" customFormat="1" ht="19.5">
      <c r="A402" s="35"/>
      <c r="B402" s="36"/>
      <c r="C402" s="37"/>
      <c r="D402" s="197" t="s">
        <v>172</v>
      </c>
      <c r="E402" s="37"/>
      <c r="F402" s="198" t="s">
        <v>1693</v>
      </c>
      <c r="G402" s="37"/>
      <c r="H402" s="37"/>
      <c r="I402" s="194"/>
      <c r="J402" s="37"/>
      <c r="K402" s="37"/>
      <c r="L402" s="40"/>
      <c r="M402" s="195"/>
      <c r="N402" s="196"/>
      <c r="O402" s="65"/>
      <c r="P402" s="65"/>
      <c r="Q402" s="65"/>
      <c r="R402" s="65"/>
      <c r="S402" s="65"/>
      <c r="T402" s="66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T402" s="18" t="s">
        <v>172</v>
      </c>
      <c r="AU402" s="18" t="s">
        <v>85</v>
      </c>
    </row>
    <row r="403" spans="1:65" s="13" customFormat="1">
      <c r="B403" s="199"/>
      <c r="C403" s="200"/>
      <c r="D403" s="197" t="s">
        <v>212</v>
      </c>
      <c r="E403" s="201" t="s">
        <v>19</v>
      </c>
      <c r="F403" s="202" t="s">
        <v>1694</v>
      </c>
      <c r="G403" s="200"/>
      <c r="H403" s="203">
        <v>0.438</v>
      </c>
      <c r="I403" s="204"/>
      <c r="J403" s="200"/>
      <c r="K403" s="200"/>
      <c r="L403" s="205"/>
      <c r="M403" s="206"/>
      <c r="N403" s="207"/>
      <c r="O403" s="207"/>
      <c r="P403" s="207"/>
      <c r="Q403" s="207"/>
      <c r="R403" s="207"/>
      <c r="S403" s="207"/>
      <c r="T403" s="208"/>
      <c r="AT403" s="209" t="s">
        <v>212</v>
      </c>
      <c r="AU403" s="209" t="s">
        <v>85</v>
      </c>
      <c r="AV403" s="13" t="s">
        <v>85</v>
      </c>
      <c r="AW403" s="13" t="s">
        <v>36</v>
      </c>
      <c r="AX403" s="13" t="s">
        <v>83</v>
      </c>
      <c r="AY403" s="209" t="s">
        <v>160</v>
      </c>
    </row>
    <row r="404" spans="1:65" s="2" customFormat="1" ht="16.5" customHeight="1">
      <c r="A404" s="35"/>
      <c r="B404" s="36"/>
      <c r="C404" s="179" t="s">
        <v>899</v>
      </c>
      <c r="D404" s="179" t="s">
        <v>163</v>
      </c>
      <c r="E404" s="180" t="s">
        <v>1695</v>
      </c>
      <c r="F404" s="181" t="s">
        <v>1696</v>
      </c>
      <c r="G404" s="182" t="s">
        <v>258</v>
      </c>
      <c r="H404" s="183">
        <v>3</v>
      </c>
      <c r="I404" s="184"/>
      <c r="J404" s="185">
        <f>ROUND(I404*H404,2)</f>
        <v>0</v>
      </c>
      <c r="K404" s="181" t="s">
        <v>167</v>
      </c>
      <c r="L404" s="40"/>
      <c r="M404" s="186" t="s">
        <v>19</v>
      </c>
      <c r="N404" s="187" t="s">
        <v>46</v>
      </c>
      <c r="O404" s="65"/>
      <c r="P404" s="188">
        <f>O404*H404</f>
        <v>0</v>
      </c>
      <c r="Q404" s="188">
        <v>4.5999999999999999E-3</v>
      </c>
      <c r="R404" s="188">
        <f>Q404*H404</f>
        <v>1.38E-2</v>
      </c>
      <c r="S404" s="188">
        <v>0</v>
      </c>
      <c r="T404" s="189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190" t="s">
        <v>183</v>
      </c>
      <c r="AT404" s="190" t="s">
        <v>163</v>
      </c>
      <c r="AU404" s="190" t="s">
        <v>85</v>
      </c>
      <c r="AY404" s="18" t="s">
        <v>160</v>
      </c>
      <c r="BE404" s="191">
        <f>IF(N404="základní",J404,0)</f>
        <v>0</v>
      </c>
      <c r="BF404" s="191">
        <f>IF(N404="snížená",J404,0)</f>
        <v>0</v>
      </c>
      <c r="BG404" s="191">
        <f>IF(N404="zákl. přenesená",J404,0)</f>
        <v>0</v>
      </c>
      <c r="BH404" s="191">
        <f>IF(N404="sníž. přenesená",J404,0)</f>
        <v>0</v>
      </c>
      <c r="BI404" s="191">
        <f>IF(N404="nulová",J404,0)</f>
        <v>0</v>
      </c>
      <c r="BJ404" s="18" t="s">
        <v>83</v>
      </c>
      <c r="BK404" s="191">
        <f>ROUND(I404*H404,2)</f>
        <v>0</v>
      </c>
      <c r="BL404" s="18" t="s">
        <v>183</v>
      </c>
      <c r="BM404" s="190" t="s">
        <v>1697</v>
      </c>
    </row>
    <row r="405" spans="1:65" s="2" customFormat="1">
      <c r="A405" s="35"/>
      <c r="B405" s="36"/>
      <c r="C405" s="37"/>
      <c r="D405" s="192" t="s">
        <v>170</v>
      </c>
      <c r="E405" s="37"/>
      <c r="F405" s="193" t="s">
        <v>1698</v>
      </c>
      <c r="G405" s="37"/>
      <c r="H405" s="37"/>
      <c r="I405" s="194"/>
      <c r="J405" s="37"/>
      <c r="K405" s="37"/>
      <c r="L405" s="40"/>
      <c r="M405" s="195"/>
      <c r="N405" s="196"/>
      <c r="O405" s="65"/>
      <c r="P405" s="65"/>
      <c r="Q405" s="65"/>
      <c r="R405" s="65"/>
      <c r="S405" s="65"/>
      <c r="T405" s="66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T405" s="18" t="s">
        <v>170</v>
      </c>
      <c r="AU405" s="18" t="s">
        <v>85</v>
      </c>
    </row>
    <row r="406" spans="1:65" s="13" customFormat="1">
      <c r="B406" s="199"/>
      <c r="C406" s="200"/>
      <c r="D406" s="197" t="s">
        <v>212</v>
      </c>
      <c r="E406" s="201" t="s">
        <v>19</v>
      </c>
      <c r="F406" s="202" t="s">
        <v>1699</v>
      </c>
      <c r="G406" s="200"/>
      <c r="H406" s="203">
        <v>3</v>
      </c>
      <c r="I406" s="204"/>
      <c r="J406" s="200"/>
      <c r="K406" s="200"/>
      <c r="L406" s="205"/>
      <c r="M406" s="206"/>
      <c r="N406" s="207"/>
      <c r="O406" s="207"/>
      <c r="P406" s="207"/>
      <c r="Q406" s="207"/>
      <c r="R406" s="207"/>
      <c r="S406" s="207"/>
      <c r="T406" s="208"/>
      <c r="AT406" s="209" t="s">
        <v>212</v>
      </c>
      <c r="AU406" s="209" t="s">
        <v>85</v>
      </c>
      <c r="AV406" s="13" t="s">
        <v>85</v>
      </c>
      <c r="AW406" s="13" t="s">
        <v>36</v>
      </c>
      <c r="AX406" s="13" t="s">
        <v>83</v>
      </c>
      <c r="AY406" s="209" t="s">
        <v>160</v>
      </c>
    </row>
    <row r="407" spans="1:65" s="2" customFormat="1" ht="16.5" customHeight="1">
      <c r="A407" s="35"/>
      <c r="B407" s="36"/>
      <c r="C407" s="179" t="s">
        <v>904</v>
      </c>
      <c r="D407" s="179" t="s">
        <v>163</v>
      </c>
      <c r="E407" s="180" t="s">
        <v>1700</v>
      </c>
      <c r="F407" s="181" t="s">
        <v>1701</v>
      </c>
      <c r="G407" s="182" t="s">
        <v>258</v>
      </c>
      <c r="H407" s="183">
        <v>3</v>
      </c>
      <c r="I407" s="184"/>
      <c r="J407" s="185">
        <f>ROUND(I407*H407,2)</f>
        <v>0</v>
      </c>
      <c r="K407" s="181" t="s">
        <v>167</v>
      </c>
      <c r="L407" s="40"/>
      <c r="M407" s="186" t="s">
        <v>19</v>
      </c>
      <c r="N407" s="187" t="s">
        <v>46</v>
      </c>
      <c r="O407" s="65"/>
      <c r="P407" s="188">
        <f>O407*H407</f>
        <v>0</v>
      </c>
      <c r="Q407" s="188">
        <v>0</v>
      </c>
      <c r="R407" s="188">
        <f>Q407*H407</f>
        <v>0</v>
      </c>
      <c r="S407" s="188">
        <v>0</v>
      </c>
      <c r="T407" s="189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190" t="s">
        <v>183</v>
      </c>
      <c r="AT407" s="190" t="s">
        <v>163</v>
      </c>
      <c r="AU407" s="190" t="s">
        <v>85</v>
      </c>
      <c r="AY407" s="18" t="s">
        <v>160</v>
      </c>
      <c r="BE407" s="191">
        <f>IF(N407="základní",J407,0)</f>
        <v>0</v>
      </c>
      <c r="BF407" s="191">
        <f>IF(N407="snížená",J407,0)</f>
        <v>0</v>
      </c>
      <c r="BG407" s="191">
        <f>IF(N407="zákl. přenesená",J407,0)</f>
        <v>0</v>
      </c>
      <c r="BH407" s="191">
        <f>IF(N407="sníž. přenesená",J407,0)</f>
        <v>0</v>
      </c>
      <c r="BI407" s="191">
        <f>IF(N407="nulová",J407,0)</f>
        <v>0</v>
      </c>
      <c r="BJ407" s="18" t="s">
        <v>83</v>
      </c>
      <c r="BK407" s="191">
        <f>ROUND(I407*H407,2)</f>
        <v>0</v>
      </c>
      <c r="BL407" s="18" t="s">
        <v>183</v>
      </c>
      <c r="BM407" s="190" t="s">
        <v>1702</v>
      </c>
    </row>
    <row r="408" spans="1:65" s="2" customFormat="1">
      <c r="A408" s="35"/>
      <c r="B408" s="36"/>
      <c r="C408" s="37"/>
      <c r="D408" s="192" t="s">
        <v>170</v>
      </c>
      <c r="E408" s="37"/>
      <c r="F408" s="193" t="s">
        <v>1703</v>
      </c>
      <c r="G408" s="37"/>
      <c r="H408" s="37"/>
      <c r="I408" s="194"/>
      <c r="J408" s="37"/>
      <c r="K408" s="37"/>
      <c r="L408" s="40"/>
      <c r="M408" s="195"/>
      <c r="N408" s="196"/>
      <c r="O408" s="65"/>
      <c r="P408" s="65"/>
      <c r="Q408" s="65"/>
      <c r="R408" s="65"/>
      <c r="S408" s="65"/>
      <c r="T408" s="66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T408" s="18" t="s">
        <v>170</v>
      </c>
      <c r="AU408" s="18" t="s">
        <v>85</v>
      </c>
    </row>
    <row r="409" spans="1:65" s="2" customFormat="1" ht="16.5" customHeight="1">
      <c r="A409" s="35"/>
      <c r="B409" s="36"/>
      <c r="C409" s="179" t="s">
        <v>908</v>
      </c>
      <c r="D409" s="179" t="s">
        <v>163</v>
      </c>
      <c r="E409" s="180" t="s">
        <v>1085</v>
      </c>
      <c r="F409" s="181" t="s">
        <v>1086</v>
      </c>
      <c r="G409" s="182" t="s">
        <v>166</v>
      </c>
      <c r="H409" s="183">
        <v>2</v>
      </c>
      <c r="I409" s="184"/>
      <c r="J409" s="185">
        <f>ROUND(I409*H409,2)</f>
        <v>0</v>
      </c>
      <c r="K409" s="181" t="s">
        <v>167</v>
      </c>
      <c r="L409" s="40"/>
      <c r="M409" s="186" t="s">
        <v>19</v>
      </c>
      <c r="N409" s="187" t="s">
        <v>46</v>
      </c>
      <c r="O409" s="65"/>
      <c r="P409" s="188">
        <f>O409*H409</f>
        <v>0</v>
      </c>
      <c r="Q409" s="188">
        <v>1.6000000000000001E-4</v>
      </c>
      <c r="R409" s="188">
        <f>Q409*H409</f>
        <v>3.2000000000000003E-4</v>
      </c>
      <c r="S409" s="188">
        <v>0</v>
      </c>
      <c r="T409" s="189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190" t="s">
        <v>183</v>
      </c>
      <c r="AT409" s="190" t="s">
        <v>163</v>
      </c>
      <c r="AU409" s="190" t="s">
        <v>85</v>
      </c>
      <c r="AY409" s="18" t="s">
        <v>160</v>
      </c>
      <c r="BE409" s="191">
        <f>IF(N409="základní",J409,0)</f>
        <v>0</v>
      </c>
      <c r="BF409" s="191">
        <f>IF(N409="snížená",J409,0)</f>
        <v>0</v>
      </c>
      <c r="BG409" s="191">
        <f>IF(N409="zákl. přenesená",J409,0)</f>
        <v>0</v>
      </c>
      <c r="BH409" s="191">
        <f>IF(N409="sníž. přenesená",J409,0)</f>
        <v>0</v>
      </c>
      <c r="BI409" s="191">
        <f>IF(N409="nulová",J409,0)</f>
        <v>0</v>
      </c>
      <c r="BJ409" s="18" t="s">
        <v>83</v>
      </c>
      <c r="BK409" s="191">
        <f>ROUND(I409*H409,2)</f>
        <v>0</v>
      </c>
      <c r="BL409" s="18" t="s">
        <v>183</v>
      </c>
      <c r="BM409" s="190" t="s">
        <v>1704</v>
      </c>
    </row>
    <row r="410" spans="1:65" s="2" customFormat="1">
      <c r="A410" s="35"/>
      <c r="B410" s="36"/>
      <c r="C410" s="37"/>
      <c r="D410" s="192" t="s">
        <v>170</v>
      </c>
      <c r="E410" s="37"/>
      <c r="F410" s="193" t="s">
        <v>1088</v>
      </c>
      <c r="G410" s="37"/>
      <c r="H410" s="37"/>
      <c r="I410" s="194"/>
      <c r="J410" s="37"/>
      <c r="K410" s="37"/>
      <c r="L410" s="40"/>
      <c r="M410" s="195"/>
      <c r="N410" s="196"/>
      <c r="O410" s="65"/>
      <c r="P410" s="65"/>
      <c r="Q410" s="65"/>
      <c r="R410" s="65"/>
      <c r="S410" s="65"/>
      <c r="T410" s="66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8" t="s">
        <v>170</v>
      </c>
      <c r="AU410" s="18" t="s">
        <v>85</v>
      </c>
    </row>
    <row r="411" spans="1:65" s="2" customFormat="1" ht="16.5" customHeight="1">
      <c r="A411" s="35"/>
      <c r="B411" s="36"/>
      <c r="C411" s="179" t="s">
        <v>913</v>
      </c>
      <c r="D411" s="179" t="s">
        <v>163</v>
      </c>
      <c r="E411" s="180" t="s">
        <v>1090</v>
      </c>
      <c r="F411" s="181" t="s">
        <v>1091</v>
      </c>
      <c r="G411" s="182" t="s">
        <v>289</v>
      </c>
      <c r="H411" s="183">
        <v>311.10000000000002</v>
      </c>
      <c r="I411" s="184"/>
      <c r="J411" s="185">
        <f>ROUND(I411*H411,2)</f>
        <v>0</v>
      </c>
      <c r="K411" s="181" t="s">
        <v>167</v>
      </c>
      <c r="L411" s="40"/>
      <c r="M411" s="186" t="s">
        <v>19</v>
      </c>
      <c r="N411" s="187" t="s">
        <v>46</v>
      </c>
      <c r="O411" s="65"/>
      <c r="P411" s="188">
        <f>O411*H411</f>
        <v>0</v>
      </c>
      <c r="Q411" s="188">
        <v>9.0000000000000006E-5</v>
      </c>
      <c r="R411" s="188">
        <f>Q411*H411</f>
        <v>2.7999000000000003E-2</v>
      </c>
      <c r="S411" s="188">
        <v>0</v>
      </c>
      <c r="T411" s="189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190" t="s">
        <v>183</v>
      </c>
      <c r="AT411" s="190" t="s">
        <v>163</v>
      </c>
      <c r="AU411" s="190" t="s">
        <v>85</v>
      </c>
      <c r="AY411" s="18" t="s">
        <v>160</v>
      </c>
      <c r="BE411" s="191">
        <f>IF(N411="základní",J411,0)</f>
        <v>0</v>
      </c>
      <c r="BF411" s="191">
        <f>IF(N411="snížená",J411,0)</f>
        <v>0</v>
      </c>
      <c r="BG411" s="191">
        <f>IF(N411="zákl. přenesená",J411,0)</f>
        <v>0</v>
      </c>
      <c r="BH411" s="191">
        <f>IF(N411="sníž. přenesená",J411,0)</f>
        <v>0</v>
      </c>
      <c r="BI411" s="191">
        <f>IF(N411="nulová",J411,0)</f>
        <v>0</v>
      </c>
      <c r="BJ411" s="18" t="s">
        <v>83</v>
      </c>
      <c r="BK411" s="191">
        <f>ROUND(I411*H411,2)</f>
        <v>0</v>
      </c>
      <c r="BL411" s="18" t="s">
        <v>183</v>
      </c>
      <c r="BM411" s="190" t="s">
        <v>1705</v>
      </c>
    </row>
    <row r="412" spans="1:65" s="2" customFormat="1">
      <c r="A412" s="35"/>
      <c r="B412" s="36"/>
      <c r="C412" s="37"/>
      <c r="D412" s="192" t="s">
        <v>170</v>
      </c>
      <c r="E412" s="37"/>
      <c r="F412" s="193" t="s">
        <v>1093</v>
      </c>
      <c r="G412" s="37"/>
      <c r="H412" s="37"/>
      <c r="I412" s="194"/>
      <c r="J412" s="37"/>
      <c r="K412" s="37"/>
      <c r="L412" s="40"/>
      <c r="M412" s="195"/>
      <c r="N412" s="196"/>
      <c r="O412" s="65"/>
      <c r="P412" s="65"/>
      <c r="Q412" s="65"/>
      <c r="R412" s="65"/>
      <c r="S412" s="65"/>
      <c r="T412" s="66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T412" s="18" t="s">
        <v>170</v>
      </c>
      <c r="AU412" s="18" t="s">
        <v>85</v>
      </c>
    </row>
    <row r="413" spans="1:65" s="13" customFormat="1">
      <c r="B413" s="199"/>
      <c r="C413" s="200"/>
      <c r="D413" s="197" t="s">
        <v>212</v>
      </c>
      <c r="E413" s="201" t="s">
        <v>19</v>
      </c>
      <c r="F413" s="202" t="s">
        <v>1706</v>
      </c>
      <c r="G413" s="200"/>
      <c r="H413" s="203">
        <v>311.10000000000002</v>
      </c>
      <c r="I413" s="204"/>
      <c r="J413" s="200"/>
      <c r="K413" s="200"/>
      <c r="L413" s="205"/>
      <c r="M413" s="206"/>
      <c r="N413" s="207"/>
      <c r="O413" s="207"/>
      <c r="P413" s="207"/>
      <c r="Q413" s="207"/>
      <c r="R413" s="207"/>
      <c r="S413" s="207"/>
      <c r="T413" s="208"/>
      <c r="AT413" s="209" t="s">
        <v>212</v>
      </c>
      <c r="AU413" s="209" t="s">
        <v>85</v>
      </c>
      <c r="AV413" s="13" t="s">
        <v>85</v>
      </c>
      <c r="AW413" s="13" t="s">
        <v>36</v>
      </c>
      <c r="AX413" s="13" t="s">
        <v>83</v>
      </c>
      <c r="AY413" s="209" t="s">
        <v>160</v>
      </c>
    </row>
    <row r="414" spans="1:65" s="2" customFormat="1" ht="24.2" customHeight="1">
      <c r="A414" s="35"/>
      <c r="B414" s="36"/>
      <c r="C414" s="179" t="s">
        <v>918</v>
      </c>
      <c r="D414" s="179" t="s">
        <v>163</v>
      </c>
      <c r="E414" s="180" t="s">
        <v>1096</v>
      </c>
      <c r="F414" s="181" t="s">
        <v>1097</v>
      </c>
      <c r="G414" s="182" t="s">
        <v>339</v>
      </c>
      <c r="H414" s="183">
        <v>0.76400000000000001</v>
      </c>
      <c r="I414" s="184"/>
      <c r="J414" s="185">
        <f>ROUND(I414*H414,2)</f>
        <v>0</v>
      </c>
      <c r="K414" s="181" t="s">
        <v>167</v>
      </c>
      <c r="L414" s="40"/>
      <c r="M414" s="186" t="s">
        <v>19</v>
      </c>
      <c r="N414" s="187" t="s">
        <v>46</v>
      </c>
      <c r="O414" s="65"/>
      <c r="P414" s="188">
        <f>O414*H414</f>
        <v>0</v>
      </c>
      <c r="Q414" s="188">
        <v>1.5298499999999999</v>
      </c>
      <c r="R414" s="188">
        <f>Q414*H414</f>
        <v>1.1688053999999999</v>
      </c>
      <c r="S414" s="188">
        <v>0</v>
      </c>
      <c r="T414" s="189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190" t="s">
        <v>183</v>
      </c>
      <c r="AT414" s="190" t="s">
        <v>163</v>
      </c>
      <c r="AU414" s="190" t="s">
        <v>85</v>
      </c>
      <c r="AY414" s="18" t="s">
        <v>160</v>
      </c>
      <c r="BE414" s="191">
        <f>IF(N414="základní",J414,0)</f>
        <v>0</v>
      </c>
      <c r="BF414" s="191">
        <f>IF(N414="snížená",J414,0)</f>
        <v>0</v>
      </c>
      <c r="BG414" s="191">
        <f>IF(N414="zákl. přenesená",J414,0)</f>
        <v>0</v>
      </c>
      <c r="BH414" s="191">
        <f>IF(N414="sníž. přenesená",J414,0)</f>
        <v>0</v>
      </c>
      <c r="BI414" s="191">
        <f>IF(N414="nulová",J414,0)</f>
        <v>0</v>
      </c>
      <c r="BJ414" s="18" t="s">
        <v>83</v>
      </c>
      <c r="BK414" s="191">
        <f>ROUND(I414*H414,2)</f>
        <v>0</v>
      </c>
      <c r="BL414" s="18" t="s">
        <v>183</v>
      </c>
      <c r="BM414" s="190" t="s">
        <v>1707</v>
      </c>
    </row>
    <row r="415" spans="1:65" s="2" customFormat="1">
      <c r="A415" s="35"/>
      <c r="B415" s="36"/>
      <c r="C415" s="37"/>
      <c r="D415" s="192" t="s">
        <v>170</v>
      </c>
      <c r="E415" s="37"/>
      <c r="F415" s="193" t="s">
        <v>1099</v>
      </c>
      <c r="G415" s="37"/>
      <c r="H415" s="37"/>
      <c r="I415" s="194"/>
      <c r="J415" s="37"/>
      <c r="K415" s="37"/>
      <c r="L415" s="40"/>
      <c r="M415" s="195"/>
      <c r="N415" s="196"/>
      <c r="O415" s="65"/>
      <c r="P415" s="65"/>
      <c r="Q415" s="65"/>
      <c r="R415" s="65"/>
      <c r="S415" s="65"/>
      <c r="T415" s="66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T415" s="18" t="s">
        <v>170</v>
      </c>
      <c r="AU415" s="18" t="s">
        <v>85</v>
      </c>
    </row>
    <row r="416" spans="1:65" s="13" customFormat="1">
      <c r="B416" s="199"/>
      <c r="C416" s="200"/>
      <c r="D416" s="197" t="s">
        <v>212</v>
      </c>
      <c r="E416" s="201" t="s">
        <v>19</v>
      </c>
      <c r="F416" s="202" t="s">
        <v>1708</v>
      </c>
      <c r="G416" s="200"/>
      <c r="H416" s="203">
        <v>0.76400000000000001</v>
      </c>
      <c r="I416" s="204"/>
      <c r="J416" s="200"/>
      <c r="K416" s="200"/>
      <c r="L416" s="205"/>
      <c r="M416" s="206"/>
      <c r="N416" s="207"/>
      <c r="O416" s="207"/>
      <c r="P416" s="207"/>
      <c r="Q416" s="207"/>
      <c r="R416" s="207"/>
      <c r="S416" s="207"/>
      <c r="T416" s="208"/>
      <c r="AT416" s="209" t="s">
        <v>212</v>
      </c>
      <c r="AU416" s="209" t="s">
        <v>85</v>
      </c>
      <c r="AV416" s="13" t="s">
        <v>85</v>
      </c>
      <c r="AW416" s="13" t="s">
        <v>36</v>
      </c>
      <c r="AX416" s="13" t="s">
        <v>83</v>
      </c>
      <c r="AY416" s="209" t="s">
        <v>160</v>
      </c>
    </row>
    <row r="417" spans="1:65" s="12" customFormat="1" ht="22.9" customHeight="1">
      <c r="B417" s="163"/>
      <c r="C417" s="164"/>
      <c r="D417" s="165" t="s">
        <v>74</v>
      </c>
      <c r="E417" s="177" t="s">
        <v>214</v>
      </c>
      <c r="F417" s="177" t="s">
        <v>1102</v>
      </c>
      <c r="G417" s="164"/>
      <c r="H417" s="164"/>
      <c r="I417" s="167"/>
      <c r="J417" s="178">
        <f>BK417</f>
        <v>0</v>
      </c>
      <c r="K417" s="164"/>
      <c r="L417" s="169"/>
      <c r="M417" s="170"/>
      <c r="N417" s="171"/>
      <c r="O417" s="171"/>
      <c r="P417" s="172">
        <f>SUM(P418:P429)</f>
        <v>0</v>
      </c>
      <c r="Q417" s="171"/>
      <c r="R417" s="172">
        <f>SUM(R418:R429)</f>
        <v>7.3115000000000006</v>
      </c>
      <c r="S417" s="171"/>
      <c r="T417" s="173">
        <f>SUM(T418:T429)</f>
        <v>0</v>
      </c>
      <c r="AR417" s="174" t="s">
        <v>83</v>
      </c>
      <c r="AT417" s="175" t="s">
        <v>74</v>
      </c>
      <c r="AU417" s="175" t="s">
        <v>83</v>
      </c>
      <c r="AY417" s="174" t="s">
        <v>160</v>
      </c>
      <c r="BK417" s="176">
        <f>SUM(BK418:BK429)</f>
        <v>0</v>
      </c>
    </row>
    <row r="418" spans="1:65" s="2" customFormat="1" ht="24.2" customHeight="1">
      <c r="A418" s="35"/>
      <c r="B418" s="36"/>
      <c r="C418" s="179" t="s">
        <v>923</v>
      </c>
      <c r="D418" s="179" t="s">
        <v>163</v>
      </c>
      <c r="E418" s="180" t="s">
        <v>1109</v>
      </c>
      <c r="F418" s="181" t="s">
        <v>1110</v>
      </c>
      <c r="G418" s="182" t="s">
        <v>289</v>
      </c>
      <c r="H418" s="183">
        <v>35</v>
      </c>
      <c r="I418" s="184"/>
      <c r="J418" s="185">
        <f>ROUND(I418*H418,2)</f>
        <v>0</v>
      </c>
      <c r="K418" s="181" t="s">
        <v>167</v>
      </c>
      <c r="L418" s="40"/>
      <c r="M418" s="186" t="s">
        <v>19</v>
      </c>
      <c r="N418" s="187" t="s">
        <v>46</v>
      </c>
      <c r="O418" s="65"/>
      <c r="P418" s="188">
        <f>O418*H418</f>
        <v>0</v>
      </c>
      <c r="Q418" s="188">
        <v>0.16850000000000001</v>
      </c>
      <c r="R418" s="188">
        <f>Q418*H418</f>
        <v>5.8975</v>
      </c>
      <c r="S418" s="188">
        <v>0</v>
      </c>
      <c r="T418" s="189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190" t="s">
        <v>183</v>
      </c>
      <c r="AT418" s="190" t="s">
        <v>163</v>
      </c>
      <c r="AU418" s="190" t="s">
        <v>85</v>
      </c>
      <c r="AY418" s="18" t="s">
        <v>160</v>
      </c>
      <c r="BE418" s="191">
        <f>IF(N418="základní",J418,0)</f>
        <v>0</v>
      </c>
      <c r="BF418" s="191">
        <f>IF(N418="snížená",J418,0)</f>
        <v>0</v>
      </c>
      <c r="BG418" s="191">
        <f>IF(N418="zákl. přenesená",J418,0)</f>
        <v>0</v>
      </c>
      <c r="BH418" s="191">
        <f>IF(N418="sníž. přenesená",J418,0)</f>
        <v>0</v>
      </c>
      <c r="BI418" s="191">
        <f>IF(N418="nulová",J418,0)</f>
        <v>0</v>
      </c>
      <c r="BJ418" s="18" t="s">
        <v>83</v>
      </c>
      <c r="BK418" s="191">
        <f>ROUND(I418*H418,2)</f>
        <v>0</v>
      </c>
      <c r="BL418" s="18" t="s">
        <v>183</v>
      </c>
      <c r="BM418" s="190" t="s">
        <v>1709</v>
      </c>
    </row>
    <row r="419" spans="1:65" s="2" customFormat="1">
      <c r="A419" s="35"/>
      <c r="B419" s="36"/>
      <c r="C419" s="37"/>
      <c r="D419" s="192" t="s">
        <v>170</v>
      </c>
      <c r="E419" s="37"/>
      <c r="F419" s="193" t="s">
        <v>1112</v>
      </c>
      <c r="G419" s="37"/>
      <c r="H419" s="37"/>
      <c r="I419" s="194"/>
      <c r="J419" s="37"/>
      <c r="K419" s="37"/>
      <c r="L419" s="40"/>
      <c r="M419" s="195"/>
      <c r="N419" s="196"/>
      <c r="O419" s="65"/>
      <c r="P419" s="65"/>
      <c r="Q419" s="65"/>
      <c r="R419" s="65"/>
      <c r="S419" s="65"/>
      <c r="T419" s="66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T419" s="18" t="s">
        <v>170</v>
      </c>
      <c r="AU419" s="18" t="s">
        <v>85</v>
      </c>
    </row>
    <row r="420" spans="1:65" s="2" customFormat="1" ht="16.5" customHeight="1">
      <c r="A420" s="35"/>
      <c r="B420" s="36"/>
      <c r="C420" s="225" t="s">
        <v>927</v>
      </c>
      <c r="D420" s="225" t="s">
        <v>495</v>
      </c>
      <c r="E420" s="226" t="s">
        <v>1114</v>
      </c>
      <c r="F420" s="227" t="s">
        <v>1115</v>
      </c>
      <c r="G420" s="228" t="s">
        <v>289</v>
      </c>
      <c r="H420" s="229">
        <v>17.675000000000001</v>
      </c>
      <c r="I420" s="230"/>
      <c r="J420" s="231">
        <f>ROUND(I420*H420,2)</f>
        <v>0</v>
      </c>
      <c r="K420" s="227" t="s">
        <v>167</v>
      </c>
      <c r="L420" s="232"/>
      <c r="M420" s="233" t="s">
        <v>19</v>
      </c>
      <c r="N420" s="234" t="s">
        <v>46</v>
      </c>
      <c r="O420" s="65"/>
      <c r="P420" s="188">
        <f>O420*H420</f>
        <v>0</v>
      </c>
      <c r="Q420" s="188">
        <v>0.08</v>
      </c>
      <c r="R420" s="188">
        <f>Q420*H420</f>
        <v>1.4140000000000001</v>
      </c>
      <c r="S420" s="188">
        <v>0</v>
      </c>
      <c r="T420" s="189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190" t="s">
        <v>206</v>
      </c>
      <c r="AT420" s="190" t="s">
        <v>495</v>
      </c>
      <c r="AU420" s="190" t="s">
        <v>85</v>
      </c>
      <c r="AY420" s="18" t="s">
        <v>160</v>
      </c>
      <c r="BE420" s="191">
        <f>IF(N420="základní",J420,0)</f>
        <v>0</v>
      </c>
      <c r="BF420" s="191">
        <f>IF(N420="snížená",J420,0)</f>
        <v>0</v>
      </c>
      <c r="BG420" s="191">
        <f>IF(N420="zákl. přenesená",J420,0)</f>
        <v>0</v>
      </c>
      <c r="BH420" s="191">
        <f>IF(N420="sníž. přenesená",J420,0)</f>
        <v>0</v>
      </c>
      <c r="BI420" s="191">
        <f>IF(N420="nulová",J420,0)</f>
        <v>0</v>
      </c>
      <c r="BJ420" s="18" t="s">
        <v>83</v>
      </c>
      <c r="BK420" s="191">
        <f>ROUND(I420*H420,2)</f>
        <v>0</v>
      </c>
      <c r="BL420" s="18" t="s">
        <v>183</v>
      </c>
      <c r="BM420" s="190" t="s">
        <v>1710</v>
      </c>
    </row>
    <row r="421" spans="1:65" s="13" customFormat="1">
      <c r="B421" s="199"/>
      <c r="C421" s="200"/>
      <c r="D421" s="197" t="s">
        <v>212</v>
      </c>
      <c r="E421" s="200"/>
      <c r="F421" s="202" t="s">
        <v>1711</v>
      </c>
      <c r="G421" s="200"/>
      <c r="H421" s="203">
        <v>17.675000000000001</v>
      </c>
      <c r="I421" s="204"/>
      <c r="J421" s="200"/>
      <c r="K421" s="200"/>
      <c r="L421" s="205"/>
      <c r="M421" s="206"/>
      <c r="N421" s="207"/>
      <c r="O421" s="207"/>
      <c r="P421" s="207"/>
      <c r="Q421" s="207"/>
      <c r="R421" s="207"/>
      <c r="S421" s="207"/>
      <c r="T421" s="208"/>
      <c r="AT421" s="209" t="s">
        <v>212</v>
      </c>
      <c r="AU421" s="209" t="s">
        <v>85</v>
      </c>
      <c r="AV421" s="13" t="s">
        <v>85</v>
      </c>
      <c r="AW421" s="13" t="s">
        <v>4</v>
      </c>
      <c r="AX421" s="13" t="s">
        <v>83</v>
      </c>
      <c r="AY421" s="209" t="s">
        <v>160</v>
      </c>
    </row>
    <row r="422" spans="1:65" s="2" customFormat="1" ht="16.5" customHeight="1">
      <c r="A422" s="35"/>
      <c r="B422" s="36"/>
      <c r="C422" s="179" t="s">
        <v>931</v>
      </c>
      <c r="D422" s="179" t="s">
        <v>163</v>
      </c>
      <c r="E422" s="180" t="s">
        <v>1129</v>
      </c>
      <c r="F422" s="181" t="s">
        <v>1130</v>
      </c>
      <c r="G422" s="182" t="s">
        <v>289</v>
      </c>
      <c r="H422" s="183">
        <v>415</v>
      </c>
      <c r="I422" s="184"/>
      <c r="J422" s="185">
        <f>ROUND(I422*H422,2)</f>
        <v>0</v>
      </c>
      <c r="K422" s="181" t="s">
        <v>167</v>
      </c>
      <c r="L422" s="40"/>
      <c r="M422" s="186" t="s">
        <v>19</v>
      </c>
      <c r="N422" s="187" t="s">
        <v>46</v>
      </c>
      <c r="O422" s="65"/>
      <c r="P422" s="188">
        <f>O422*H422</f>
        <v>0</v>
      </c>
      <c r="Q422" s="188">
        <v>0</v>
      </c>
      <c r="R422" s="188">
        <f>Q422*H422</f>
        <v>0</v>
      </c>
      <c r="S422" s="188">
        <v>0</v>
      </c>
      <c r="T422" s="189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190" t="s">
        <v>183</v>
      </c>
      <c r="AT422" s="190" t="s">
        <v>163</v>
      </c>
      <c r="AU422" s="190" t="s">
        <v>85</v>
      </c>
      <c r="AY422" s="18" t="s">
        <v>160</v>
      </c>
      <c r="BE422" s="191">
        <f>IF(N422="základní",J422,0)</f>
        <v>0</v>
      </c>
      <c r="BF422" s="191">
        <f>IF(N422="snížená",J422,0)</f>
        <v>0</v>
      </c>
      <c r="BG422" s="191">
        <f>IF(N422="zákl. přenesená",J422,0)</f>
        <v>0</v>
      </c>
      <c r="BH422" s="191">
        <f>IF(N422="sníž. přenesená",J422,0)</f>
        <v>0</v>
      </c>
      <c r="BI422" s="191">
        <f>IF(N422="nulová",J422,0)</f>
        <v>0</v>
      </c>
      <c r="BJ422" s="18" t="s">
        <v>83</v>
      </c>
      <c r="BK422" s="191">
        <f>ROUND(I422*H422,2)</f>
        <v>0</v>
      </c>
      <c r="BL422" s="18" t="s">
        <v>183</v>
      </c>
      <c r="BM422" s="190" t="s">
        <v>1712</v>
      </c>
    </row>
    <row r="423" spans="1:65" s="2" customFormat="1">
      <c r="A423" s="35"/>
      <c r="B423" s="36"/>
      <c r="C423" s="37"/>
      <c r="D423" s="192" t="s">
        <v>170</v>
      </c>
      <c r="E423" s="37"/>
      <c r="F423" s="193" t="s">
        <v>1132</v>
      </c>
      <c r="G423" s="37"/>
      <c r="H423" s="37"/>
      <c r="I423" s="194"/>
      <c r="J423" s="37"/>
      <c r="K423" s="37"/>
      <c r="L423" s="40"/>
      <c r="M423" s="195"/>
      <c r="N423" s="196"/>
      <c r="O423" s="65"/>
      <c r="P423" s="65"/>
      <c r="Q423" s="65"/>
      <c r="R423" s="65"/>
      <c r="S423" s="65"/>
      <c r="T423" s="66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T423" s="18" t="s">
        <v>170</v>
      </c>
      <c r="AU423" s="18" t="s">
        <v>85</v>
      </c>
    </row>
    <row r="424" spans="1:65" s="13" customFormat="1">
      <c r="B424" s="199"/>
      <c r="C424" s="200"/>
      <c r="D424" s="197" t="s">
        <v>212</v>
      </c>
      <c r="E424" s="201" t="s">
        <v>19</v>
      </c>
      <c r="F424" s="202" t="s">
        <v>1713</v>
      </c>
      <c r="G424" s="200"/>
      <c r="H424" s="203">
        <v>415</v>
      </c>
      <c r="I424" s="204"/>
      <c r="J424" s="200"/>
      <c r="K424" s="200"/>
      <c r="L424" s="205"/>
      <c r="M424" s="206"/>
      <c r="N424" s="207"/>
      <c r="O424" s="207"/>
      <c r="P424" s="207"/>
      <c r="Q424" s="207"/>
      <c r="R424" s="207"/>
      <c r="S424" s="207"/>
      <c r="T424" s="208"/>
      <c r="AT424" s="209" t="s">
        <v>212</v>
      </c>
      <c r="AU424" s="209" t="s">
        <v>85</v>
      </c>
      <c r="AV424" s="13" t="s">
        <v>85</v>
      </c>
      <c r="AW424" s="13" t="s">
        <v>36</v>
      </c>
      <c r="AX424" s="13" t="s">
        <v>83</v>
      </c>
      <c r="AY424" s="209" t="s">
        <v>160</v>
      </c>
    </row>
    <row r="425" spans="1:65" s="2" customFormat="1" ht="37.9" customHeight="1">
      <c r="A425" s="35"/>
      <c r="B425" s="36"/>
      <c r="C425" s="179" t="s">
        <v>935</v>
      </c>
      <c r="D425" s="179" t="s">
        <v>163</v>
      </c>
      <c r="E425" s="180" t="s">
        <v>1140</v>
      </c>
      <c r="F425" s="181" t="s">
        <v>1141</v>
      </c>
      <c r="G425" s="182" t="s">
        <v>289</v>
      </c>
      <c r="H425" s="183">
        <v>35</v>
      </c>
      <c r="I425" s="184"/>
      <c r="J425" s="185">
        <f>ROUND(I425*H425,2)</f>
        <v>0</v>
      </c>
      <c r="K425" s="181" t="s">
        <v>167</v>
      </c>
      <c r="L425" s="40"/>
      <c r="M425" s="186" t="s">
        <v>19</v>
      </c>
      <c r="N425" s="187" t="s">
        <v>46</v>
      </c>
      <c r="O425" s="65"/>
      <c r="P425" s="188">
        <f>O425*H425</f>
        <v>0</v>
      </c>
      <c r="Q425" s="188">
        <v>0</v>
      </c>
      <c r="R425" s="188">
        <f>Q425*H425</f>
        <v>0</v>
      </c>
      <c r="S425" s="188">
        <v>0</v>
      </c>
      <c r="T425" s="189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190" t="s">
        <v>183</v>
      </c>
      <c r="AT425" s="190" t="s">
        <v>163</v>
      </c>
      <c r="AU425" s="190" t="s">
        <v>85</v>
      </c>
      <c r="AY425" s="18" t="s">
        <v>160</v>
      </c>
      <c r="BE425" s="191">
        <f>IF(N425="základní",J425,0)</f>
        <v>0</v>
      </c>
      <c r="BF425" s="191">
        <f>IF(N425="snížená",J425,0)</f>
        <v>0</v>
      </c>
      <c r="BG425" s="191">
        <f>IF(N425="zákl. přenesená",J425,0)</f>
        <v>0</v>
      </c>
      <c r="BH425" s="191">
        <f>IF(N425="sníž. přenesená",J425,0)</f>
        <v>0</v>
      </c>
      <c r="BI425" s="191">
        <f>IF(N425="nulová",J425,0)</f>
        <v>0</v>
      </c>
      <c r="BJ425" s="18" t="s">
        <v>83</v>
      </c>
      <c r="BK425" s="191">
        <f>ROUND(I425*H425,2)</f>
        <v>0</v>
      </c>
      <c r="BL425" s="18" t="s">
        <v>183</v>
      </c>
      <c r="BM425" s="190" t="s">
        <v>1714</v>
      </c>
    </row>
    <row r="426" spans="1:65" s="2" customFormat="1">
      <c r="A426" s="35"/>
      <c r="B426" s="36"/>
      <c r="C426" s="37"/>
      <c r="D426" s="192" t="s">
        <v>170</v>
      </c>
      <c r="E426" s="37"/>
      <c r="F426" s="193" t="s">
        <v>1143</v>
      </c>
      <c r="G426" s="37"/>
      <c r="H426" s="37"/>
      <c r="I426" s="194"/>
      <c r="J426" s="37"/>
      <c r="K426" s="37"/>
      <c r="L426" s="40"/>
      <c r="M426" s="195"/>
      <c r="N426" s="196"/>
      <c r="O426" s="65"/>
      <c r="P426" s="65"/>
      <c r="Q426" s="65"/>
      <c r="R426" s="65"/>
      <c r="S426" s="65"/>
      <c r="T426" s="66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T426" s="18" t="s">
        <v>170</v>
      </c>
      <c r="AU426" s="18" t="s">
        <v>85</v>
      </c>
    </row>
    <row r="427" spans="1:65" s="13" customFormat="1">
      <c r="B427" s="199"/>
      <c r="C427" s="200"/>
      <c r="D427" s="197" t="s">
        <v>212</v>
      </c>
      <c r="E427" s="201" t="s">
        <v>19</v>
      </c>
      <c r="F427" s="202" t="s">
        <v>446</v>
      </c>
      <c r="G427" s="200"/>
      <c r="H427" s="203">
        <v>35</v>
      </c>
      <c r="I427" s="204"/>
      <c r="J427" s="200"/>
      <c r="K427" s="200"/>
      <c r="L427" s="205"/>
      <c r="M427" s="206"/>
      <c r="N427" s="207"/>
      <c r="O427" s="207"/>
      <c r="P427" s="207"/>
      <c r="Q427" s="207"/>
      <c r="R427" s="207"/>
      <c r="S427" s="207"/>
      <c r="T427" s="208"/>
      <c r="AT427" s="209" t="s">
        <v>212</v>
      </c>
      <c r="AU427" s="209" t="s">
        <v>85</v>
      </c>
      <c r="AV427" s="13" t="s">
        <v>85</v>
      </c>
      <c r="AW427" s="13" t="s">
        <v>36</v>
      </c>
      <c r="AX427" s="13" t="s">
        <v>83</v>
      </c>
      <c r="AY427" s="209" t="s">
        <v>160</v>
      </c>
    </row>
    <row r="428" spans="1:65" s="2" customFormat="1" ht="33" customHeight="1">
      <c r="A428" s="35"/>
      <c r="B428" s="36"/>
      <c r="C428" s="179" t="s">
        <v>939</v>
      </c>
      <c r="D428" s="179" t="s">
        <v>163</v>
      </c>
      <c r="E428" s="180" t="s">
        <v>1146</v>
      </c>
      <c r="F428" s="181" t="s">
        <v>1147</v>
      </c>
      <c r="G428" s="182" t="s">
        <v>258</v>
      </c>
      <c r="H428" s="183">
        <v>67.260000000000005</v>
      </c>
      <c r="I428" s="184"/>
      <c r="J428" s="185">
        <f>ROUND(I428*H428,2)</f>
        <v>0</v>
      </c>
      <c r="K428" s="181" t="s">
        <v>167</v>
      </c>
      <c r="L428" s="40"/>
      <c r="M428" s="186" t="s">
        <v>19</v>
      </c>
      <c r="N428" s="187" t="s">
        <v>46</v>
      </c>
      <c r="O428" s="65"/>
      <c r="P428" s="188">
        <f>O428*H428</f>
        <v>0</v>
      </c>
      <c r="Q428" s="188">
        <v>0</v>
      </c>
      <c r="R428" s="188">
        <f>Q428*H428</f>
        <v>0</v>
      </c>
      <c r="S428" s="188">
        <v>0</v>
      </c>
      <c r="T428" s="189">
        <f>S428*H428</f>
        <v>0</v>
      </c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R428" s="190" t="s">
        <v>183</v>
      </c>
      <c r="AT428" s="190" t="s">
        <v>163</v>
      </c>
      <c r="AU428" s="190" t="s">
        <v>85</v>
      </c>
      <c r="AY428" s="18" t="s">
        <v>160</v>
      </c>
      <c r="BE428" s="191">
        <f>IF(N428="základní",J428,0)</f>
        <v>0</v>
      </c>
      <c r="BF428" s="191">
        <f>IF(N428="snížená",J428,0)</f>
        <v>0</v>
      </c>
      <c r="BG428" s="191">
        <f>IF(N428="zákl. přenesená",J428,0)</f>
        <v>0</v>
      </c>
      <c r="BH428" s="191">
        <f>IF(N428="sníž. přenesená",J428,0)</f>
        <v>0</v>
      </c>
      <c r="BI428" s="191">
        <f>IF(N428="nulová",J428,0)</f>
        <v>0</v>
      </c>
      <c r="BJ428" s="18" t="s">
        <v>83</v>
      </c>
      <c r="BK428" s="191">
        <f>ROUND(I428*H428,2)</f>
        <v>0</v>
      </c>
      <c r="BL428" s="18" t="s">
        <v>183</v>
      </c>
      <c r="BM428" s="190" t="s">
        <v>1715</v>
      </c>
    </row>
    <row r="429" spans="1:65" s="2" customFormat="1">
      <c r="A429" s="35"/>
      <c r="B429" s="36"/>
      <c r="C429" s="37"/>
      <c r="D429" s="192" t="s">
        <v>170</v>
      </c>
      <c r="E429" s="37"/>
      <c r="F429" s="193" t="s">
        <v>1149</v>
      </c>
      <c r="G429" s="37"/>
      <c r="H429" s="37"/>
      <c r="I429" s="194"/>
      <c r="J429" s="37"/>
      <c r="K429" s="37"/>
      <c r="L429" s="40"/>
      <c r="M429" s="195"/>
      <c r="N429" s="196"/>
      <c r="O429" s="65"/>
      <c r="P429" s="65"/>
      <c r="Q429" s="65"/>
      <c r="R429" s="65"/>
      <c r="S429" s="65"/>
      <c r="T429" s="66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T429" s="18" t="s">
        <v>170</v>
      </c>
      <c r="AU429" s="18" t="s">
        <v>85</v>
      </c>
    </row>
    <row r="430" spans="1:65" s="12" customFormat="1" ht="22.9" customHeight="1">
      <c r="B430" s="163"/>
      <c r="C430" s="164"/>
      <c r="D430" s="165" t="s">
        <v>74</v>
      </c>
      <c r="E430" s="177" t="s">
        <v>1151</v>
      </c>
      <c r="F430" s="177" t="s">
        <v>1152</v>
      </c>
      <c r="G430" s="164"/>
      <c r="H430" s="164"/>
      <c r="I430" s="167"/>
      <c r="J430" s="178">
        <f>BK430</f>
        <v>0</v>
      </c>
      <c r="K430" s="164"/>
      <c r="L430" s="169"/>
      <c r="M430" s="170"/>
      <c r="N430" s="171"/>
      <c r="O430" s="171"/>
      <c r="P430" s="172">
        <f>SUM(P431:P451)</f>
        <v>0</v>
      </c>
      <c r="Q430" s="171"/>
      <c r="R430" s="172">
        <f>SUM(R431:R451)</f>
        <v>0</v>
      </c>
      <c r="S430" s="171"/>
      <c r="T430" s="173">
        <f>SUM(T431:T451)</f>
        <v>0</v>
      </c>
      <c r="AR430" s="174" t="s">
        <v>83</v>
      </c>
      <c r="AT430" s="175" t="s">
        <v>74</v>
      </c>
      <c r="AU430" s="175" t="s">
        <v>83</v>
      </c>
      <c r="AY430" s="174" t="s">
        <v>160</v>
      </c>
      <c r="BK430" s="176">
        <f>SUM(BK431:BK451)</f>
        <v>0</v>
      </c>
    </row>
    <row r="431" spans="1:65" s="2" customFormat="1" ht="21.75" customHeight="1">
      <c r="A431" s="35"/>
      <c r="B431" s="36"/>
      <c r="C431" s="179" t="s">
        <v>943</v>
      </c>
      <c r="D431" s="179" t="s">
        <v>163</v>
      </c>
      <c r="E431" s="180" t="s">
        <v>1154</v>
      </c>
      <c r="F431" s="181" t="s">
        <v>1155</v>
      </c>
      <c r="G431" s="182" t="s">
        <v>483</v>
      </c>
      <c r="H431" s="183">
        <v>295.20600000000002</v>
      </c>
      <c r="I431" s="184"/>
      <c r="J431" s="185">
        <f>ROUND(I431*H431,2)</f>
        <v>0</v>
      </c>
      <c r="K431" s="181" t="s">
        <v>167</v>
      </c>
      <c r="L431" s="40"/>
      <c r="M431" s="186" t="s">
        <v>19</v>
      </c>
      <c r="N431" s="187" t="s">
        <v>46</v>
      </c>
      <c r="O431" s="65"/>
      <c r="P431" s="188">
        <f>O431*H431</f>
        <v>0</v>
      </c>
      <c r="Q431" s="188">
        <v>0</v>
      </c>
      <c r="R431" s="188">
        <f>Q431*H431</f>
        <v>0</v>
      </c>
      <c r="S431" s="188">
        <v>0</v>
      </c>
      <c r="T431" s="189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190" t="s">
        <v>183</v>
      </c>
      <c r="AT431" s="190" t="s">
        <v>163</v>
      </c>
      <c r="AU431" s="190" t="s">
        <v>85</v>
      </c>
      <c r="AY431" s="18" t="s">
        <v>160</v>
      </c>
      <c r="BE431" s="191">
        <f>IF(N431="základní",J431,0)</f>
        <v>0</v>
      </c>
      <c r="BF431" s="191">
        <f>IF(N431="snížená",J431,0)</f>
        <v>0</v>
      </c>
      <c r="BG431" s="191">
        <f>IF(N431="zákl. přenesená",J431,0)</f>
        <v>0</v>
      </c>
      <c r="BH431" s="191">
        <f>IF(N431="sníž. přenesená",J431,0)</f>
        <v>0</v>
      </c>
      <c r="BI431" s="191">
        <f>IF(N431="nulová",J431,0)</f>
        <v>0</v>
      </c>
      <c r="BJ431" s="18" t="s">
        <v>83</v>
      </c>
      <c r="BK431" s="191">
        <f>ROUND(I431*H431,2)</f>
        <v>0</v>
      </c>
      <c r="BL431" s="18" t="s">
        <v>183</v>
      </c>
      <c r="BM431" s="190" t="s">
        <v>1716</v>
      </c>
    </row>
    <row r="432" spans="1:65" s="2" customFormat="1">
      <c r="A432" s="35"/>
      <c r="B432" s="36"/>
      <c r="C432" s="37"/>
      <c r="D432" s="192" t="s">
        <v>170</v>
      </c>
      <c r="E432" s="37"/>
      <c r="F432" s="193" t="s">
        <v>1157</v>
      </c>
      <c r="G432" s="37"/>
      <c r="H432" s="37"/>
      <c r="I432" s="194"/>
      <c r="J432" s="37"/>
      <c r="K432" s="37"/>
      <c r="L432" s="40"/>
      <c r="M432" s="195"/>
      <c r="N432" s="196"/>
      <c r="O432" s="65"/>
      <c r="P432" s="65"/>
      <c r="Q432" s="65"/>
      <c r="R432" s="65"/>
      <c r="S432" s="65"/>
      <c r="T432" s="66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T432" s="18" t="s">
        <v>170</v>
      </c>
      <c r="AU432" s="18" t="s">
        <v>85</v>
      </c>
    </row>
    <row r="433" spans="1:65" s="2" customFormat="1" ht="24.2" customHeight="1">
      <c r="A433" s="35"/>
      <c r="B433" s="36"/>
      <c r="C433" s="179" t="s">
        <v>947</v>
      </c>
      <c r="D433" s="179" t="s">
        <v>163</v>
      </c>
      <c r="E433" s="180" t="s">
        <v>1159</v>
      </c>
      <c r="F433" s="181" t="s">
        <v>1160</v>
      </c>
      <c r="G433" s="182" t="s">
        <v>483</v>
      </c>
      <c r="H433" s="183">
        <v>5608.9139999999998</v>
      </c>
      <c r="I433" s="184"/>
      <c r="J433" s="185">
        <f>ROUND(I433*H433,2)</f>
        <v>0</v>
      </c>
      <c r="K433" s="181" t="s">
        <v>167</v>
      </c>
      <c r="L433" s="40"/>
      <c r="M433" s="186" t="s">
        <v>19</v>
      </c>
      <c r="N433" s="187" t="s">
        <v>46</v>
      </c>
      <c r="O433" s="65"/>
      <c r="P433" s="188">
        <f>O433*H433</f>
        <v>0</v>
      </c>
      <c r="Q433" s="188">
        <v>0</v>
      </c>
      <c r="R433" s="188">
        <f>Q433*H433</f>
        <v>0</v>
      </c>
      <c r="S433" s="188">
        <v>0</v>
      </c>
      <c r="T433" s="189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190" t="s">
        <v>183</v>
      </c>
      <c r="AT433" s="190" t="s">
        <v>163</v>
      </c>
      <c r="AU433" s="190" t="s">
        <v>85</v>
      </c>
      <c r="AY433" s="18" t="s">
        <v>160</v>
      </c>
      <c r="BE433" s="191">
        <f>IF(N433="základní",J433,0)</f>
        <v>0</v>
      </c>
      <c r="BF433" s="191">
        <f>IF(N433="snížená",J433,0)</f>
        <v>0</v>
      </c>
      <c r="BG433" s="191">
        <f>IF(N433="zákl. přenesená",J433,0)</f>
        <v>0</v>
      </c>
      <c r="BH433" s="191">
        <f>IF(N433="sníž. přenesená",J433,0)</f>
        <v>0</v>
      </c>
      <c r="BI433" s="191">
        <f>IF(N433="nulová",J433,0)</f>
        <v>0</v>
      </c>
      <c r="BJ433" s="18" t="s">
        <v>83</v>
      </c>
      <c r="BK433" s="191">
        <f>ROUND(I433*H433,2)</f>
        <v>0</v>
      </c>
      <c r="BL433" s="18" t="s">
        <v>183</v>
      </c>
      <c r="BM433" s="190" t="s">
        <v>1717</v>
      </c>
    </row>
    <row r="434" spans="1:65" s="2" customFormat="1">
      <c r="A434" s="35"/>
      <c r="B434" s="36"/>
      <c r="C434" s="37"/>
      <c r="D434" s="192" t="s">
        <v>170</v>
      </c>
      <c r="E434" s="37"/>
      <c r="F434" s="193" t="s">
        <v>1162</v>
      </c>
      <c r="G434" s="37"/>
      <c r="H434" s="37"/>
      <c r="I434" s="194"/>
      <c r="J434" s="37"/>
      <c r="K434" s="37"/>
      <c r="L434" s="40"/>
      <c r="M434" s="195"/>
      <c r="N434" s="196"/>
      <c r="O434" s="65"/>
      <c r="P434" s="65"/>
      <c r="Q434" s="65"/>
      <c r="R434" s="65"/>
      <c r="S434" s="65"/>
      <c r="T434" s="66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T434" s="18" t="s">
        <v>170</v>
      </c>
      <c r="AU434" s="18" t="s">
        <v>85</v>
      </c>
    </row>
    <row r="435" spans="1:65" s="13" customFormat="1">
      <c r="B435" s="199"/>
      <c r="C435" s="200"/>
      <c r="D435" s="197" t="s">
        <v>212</v>
      </c>
      <c r="E435" s="200"/>
      <c r="F435" s="202" t="s">
        <v>1718</v>
      </c>
      <c r="G435" s="200"/>
      <c r="H435" s="203">
        <v>5608.9139999999998</v>
      </c>
      <c r="I435" s="204"/>
      <c r="J435" s="200"/>
      <c r="K435" s="200"/>
      <c r="L435" s="205"/>
      <c r="M435" s="206"/>
      <c r="N435" s="207"/>
      <c r="O435" s="207"/>
      <c r="P435" s="207"/>
      <c r="Q435" s="207"/>
      <c r="R435" s="207"/>
      <c r="S435" s="207"/>
      <c r="T435" s="208"/>
      <c r="AT435" s="209" t="s">
        <v>212</v>
      </c>
      <c r="AU435" s="209" t="s">
        <v>85</v>
      </c>
      <c r="AV435" s="13" t="s">
        <v>85</v>
      </c>
      <c r="AW435" s="13" t="s">
        <v>4</v>
      </c>
      <c r="AX435" s="13" t="s">
        <v>83</v>
      </c>
      <c r="AY435" s="209" t="s">
        <v>160</v>
      </c>
    </row>
    <row r="436" spans="1:65" s="2" customFormat="1" ht="24.2" customHeight="1">
      <c r="A436" s="35"/>
      <c r="B436" s="36"/>
      <c r="C436" s="179" t="s">
        <v>951</v>
      </c>
      <c r="D436" s="179" t="s">
        <v>163</v>
      </c>
      <c r="E436" s="180" t="s">
        <v>1165</v>
      </c>
      <c r="F436" s="181" t="s">
        <v>1166</v>
      </c>
      <c r="G436" s="182" t="s">
        <v>483</v>
      </c>
      <c r="H436" s="183">
        <v>6.5030000000000001</v>
      </c>
      <c r="I436" s="184"/>
      <c r="J436" s="185">
        <f>ROUND(I436*H436,2)</f>
        <v>0</v>
      </c>
      <c r="K436" s="181" t="s">
        <v>167</v>
      </c>
      <c r="L436" s="40"/>
      <c r="M436" s="186" t="s">
        <v>19</v>
      </c>
      <c r="N436" s="187" t="s">
        <v>46</v>
      </c>
      <c r="O436" s="65"/>
      <c r="P436" s="188">
        <f>O436*H436</f>
        <v>0</v>
      </c>
      <c r="Q436" s="188">
        <v>0</v>
      </c>
      <c r="R436" s="188">
        <f>Q436*H436</f>
        <v>0</v>
      </c>
      <c r="S436" s="188">
        <v>0</v>
      </c>
      <c r="T436" s="189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190" t="s">
        <v>183</v>
      </c>
      <c r="AT436" s="190" t="s">
        <v>163</v>
      </c>
      <c r="AU436" s="190" t="s">
        <v>85</v>
      </c>
      <c r="AY436" s="18" t="s">
        <v>160</v>
      </c>
      <c r="BE436" s="191">
        <f>IF(N436="základní",J436,0)</f>
        <v>0</v>
      </c>
      <c r="BF436" s="191">
        <f>IF(N436="snížená",J436,0)</f>
        <v>0</v>
      </c>
      <c r="BG436" s="191">
        <f>IF(N436="zákl. přenesená",J436,0)</f>
        <v>0</v>
      </c>
      <c r="BH436" s="191">
        <f>IF(N436="sníž. přenesená",J436,0)</f>
        <v>0</v>
      </c>
      <c r="BI436" s="191">
        <f>IF(N436="nulová",J436,0)</f>
        <v>0</v>
      </c>
      <c r="BJ436" s="18" t="s">
        <v>83</v>
      </c>
      <c r="BK436" s="191">
        <f>ROUND(I436*H436,2)</f>
        <v>0</v>
      </c>
      <c r="BL436" s="18" t="s">
        <v>183</v>
      </c>
      <c r="BM436" s="190" t="s">
        <v>1719</v>
      </c>
    </row>
    <row r="437" spans="1:65" s="2" customFormat="1">
      <c r="A437" s="35"/>
      <c r="B437" s="36"/>
      <c r="C437" s="37"/>
      <c r="D437" s="192" t="s">
        <v>170</v>
      </c>
      <c r="E437" s="37"/>
      <c r="F437" s="193" t="s">
        <v>1168</v>
      </c>
      <c r="G437" s="37"/>
      <c r="H437" s="37"/>
      <c r="I437" s="194"/>
      <c r="J437" s="37"/>
      <c r="K437" s="37"/>
      <c r="L437" s="40"/>
      <c r="M437" s="195"/>
      <c r="N437" s="196"/>
      <c r="O437" s="65"/>
      <c r="P437" s="65"/>
      <c r="Q437" s="65"/>
      <c r="R437" s="65"/>
      <c r="S437" s="65"/>
      <c r="T437" s="66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T437" s="18" t="s">
        <v>170</v>
      </c>
      <c r="AU437" s="18" t="s">
        <v>85</v>
      </c>
    </row>
    <row r="438" spans="1:65" s="2" customFormat="1" ht="29.25">
      <c r="A438" s="35"/>
      <c r="B438" s="36"/>
      <c r="C438" s="37"/>
      <c r="D438" s="197" t="s">
        <v>172</v>
      </c>
      <c r="E438" s="37"/>
      <c r="F438" s="198" t="s">
        <v>1169</v>
      </c>
      <c r="G438" s="37"/>
      <c r="H438" s="37"/>
      <c r="I438" s="194"/>
      <c r="J438" s="37"/>
      <c r="K438" s="37"/>
      <c r="L438" s="40"/>
      <c r="M438" s="195"/>
      <c r="N438" s="196"/>
      <c r="O438" s="65"/>
      <c r="P438" s="65"/>
      <c r="Q438" s="65"/>
      <c r="R438" s="65"/>
      <c r="S438" s="65"/>
      <c r="T438" s="66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T438" s="18" t="s">
        <v>172</v>
      </c>
      <c r="AU438" s="18" t="s">
        <v>85</v>
      </c>
    </row>
    <row r="439" spans="1:65" s="13" customFormat="1">
      <c r="B439" s="199"/>
      <c r="C439" s="200"/>
      <c r="D439" s="197" t="s">
        <v>212</v>
      </c>
      <c r="E439" s="200"/>
      <c r="F439" s="202" t="s">
        <v>1720</v>
      </c>
      <c r="G439" s="200"/>
      <c r="H439" s="203">
        <v>6.5030000000000001</v>
      </c>
      <c r="I439" s="204"/>
      <c r="J439" s="200"/>
      <c r="K439" s="200"/>
      <c r="L439" s="205"/>
      <c r="M439" s="206"/>
      <c r="N439" s="207"/>
      <c r="O439" s="207"/>
      <c r="P439" s="207"/>
      <c r="Q439" s="207"/>
      <c r="R439" s="207"/>
      <c r="S439" s="207"/>
      <c r="T439" s="208"/>
      <c r="AT439" s="209" t="s">
        <v>212</v>
      </c>
      <c r="AU439" s="209" t="s">
        <v>85</v>
      </c>
      <c r="AV439" s="13" t="s">
        <v>85</v>
      </c>
      <c r="AW439" s="13" t="s">
        <v>4</v>
      </c>
      <c r="AX439" s="13" t="s">
        <v>83</v>
      </c>
      <c r="AY439" s="209" t="s">
        <v>160</v>
      </c>
    </row>
    <row r="440" spans="1:65" s="2" customFormat="1" ht="24.2" customHeight="1">
      <c r="A440" s="35"/>
      <c r="B440" s="36"/>
      <c r="C440" s="179" t="s">
        <v>955</v>
      </c>
      <c r="D440" s="179" t="s">
        <v>163</v>
      </c>
      <c r="E440" s="180" t="s">
        <v>1172</v>
      </c>
      <c r="F440" s="181" t="s">
        <v>1173</v>
      </c>
      <c r="G440" s="182" t="s">
        <v>483</v>
      </c>
      <c r="H440" s="183">
        <v>35.115000000000002</v>
      </c>
      <c r="I440" s="184"/>
      <c r="J440" s="185">
        <f>ROUND(I440*H440,2)</f>
        <v>0</v>
      </c>
      <c r="K440" s="181" t="s">
        <v>167</v>
      </c>
      <c r="L440" s="40"/>
      <c r="M440" s="186" t="s">
        <v>19</v>
      </c>
      <c r="N440" s="187" t="s">
        <v>46</v>
      </c>
      <c r="O440" s="65"/>
      <c r="P440" s="188">
        <f>O440*H440</f>
        <v>0</v>
      </c>
      <c r="Q440" s="188">
        <v>0</v>
      </c>
      <c r="R440" s="188">
        <f>Q440*H440</f>
        <v>0</v>
      </c>
      <c r="S440" s="188">
        <v>0</v>
      </c>
      <c r="T440" s="189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190" t="s">
        <v>183</v>
      </c>
      <c r="AT440" s="190" t="s">
        <v>163</v>
      </c>
      <c r="AU440" s="190" t="s">
        <v>85</v>
      </c>
      <c r="AY440" s="18" t="s">
        <v>160</v>
      </c>
      <c r="BE440" s="191">
        <f>IF(N440="základní",J440,0)</f>
        <v>0</v>
      </c>
      <c r="BF440" s="191">
        <f>IF(N440="snížená",J440,0)</f>
        <v>0</v>
      </c>
      <c r="BG440" s="191">
        <f>IF(N440="zákl. přenesená",J440,0)</f>
        <v>0</v>
      </c>
      <c r="BH440" s="191">
        <f>IF(N440="sníž. přenesená",J440,0)</f>
        <v>0</v>
      </c>
      <c r="BI440" s="191">
        <f>IF(N440="nulová",J440,0)</f>
        <v>0</v>
      </c>
      <c r="BJ440" s="18" t="s">
        <v>83</v>
      </c>
      <c r="BK440" s="191">
        <f>ROUND(I440*H440,2)</f>
        <v>0</v>
      </c>
      <c r="BL440" s="18" t="s">
        <v>183</v>
      </c>
      <c r="BM440" s="190" t="s">
        <v>1721</v>
      </c>
    </row>
    <row r="441" spans="1:65" s="2" customFormat="1">
      <c r="A441" s="35"/>
      <c r="B441" s="36"/>
      <c r="C441" s="37"/>
      <c r="D441" s="192" t="s">
        <v>170</v>
      </c>
      <c r="E441" s="37"/>
      <c r="F441" s="193" t="s">
        <v>1175</v>
      </c>
      <c r="G441" s="37"/>
      <c r="H441" s="37"/>
      <c r="I441" s="194"/>
      <c r="J441" s="37"/>
      <c r="K441" s="37"/>
      <c r="L441" s="40"/>
      <c r="M441" s="195"/>
      <c r="N441" s="196"/>
      <c r="O441" s="65"/>
      <c r="P441" s="65"/>
      <c r="Q441" s="65"/>
      <c r="R441" s="65"/>
      <c r="S441" s="65"/>
      <c r="T441" s="66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T441" s="18" t="s">
        <v>170</v>
      </c>
      <c r="AU441" s="18" t="s">
        <v>85</v>
      </c>
    </row>
    <row r="442" spans="1:65" s="2" customFormat="1" ht="24.2" customHeight="1">
      <c r="A442" s="35"/>
      <c r="B442" s="36"/>
      <c r="C442" s="179" t="s">
        <v>959</v>
      </c>
      <c r="D442" s="179" t="s">
        <v>163</v>
      </c>
      <c r="E442" s="180" t="s">
        <v>1177</v>
      </c>
      <c r="F442" s="181" t="s">
        <v>1178</v>
      </c>
      <c r="G442" s="182" t="s">
        <v>483</v>
      </c>
      <c r="H442" s="183">
        <v>20.16</v>
      </c>
      <c r="I442" s="184"/>
      <c r="J442" s="185">
        <f>ROUND(I442*H442,2)</f>
        <v>0</v>
      </c>
      <c r="K442" s="181" t="s">
        <v>167</v>
      </c>
      <c r="L442" s="40"/>
      <c r="M442" s="186" t="s">
        <v>19</v>
      </c>
      <c r="N442" s="187" t="s">
        <v>46</v>
      </c>
      <c r="O442" s="65"/>
      <c r="P442" s="188">
        <f>O442*H442</f>
        <v>0</v>
      </c>
      <c r="Q442" s="188">
        <v>0</v>
      </c>
      <c r="R442" s="188">
        <f>Q442*H442</f>
        <v>0</v>
      </c>
      <c r="S442" s="188">
        <v>0</v>
      </c>
      <c r="T442" s="189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190" t="s">
        <v>183</v>
      </c>
      <c r="AT442" s="190" t="s">
        <v>163</v>
      </c>
      <c r="AU442" s="190" t="s">
        <v>85</v>
      </c>
      <c r="AY442" s="18" t="s">
        <v>160</v>
      </c>
      <c r="BE442" s="191">
        <f>IF(N442="základní",J442,0)</f>
        <v>0</v>
      </c>
      <c r="BF442" s="191">
        <f>IF(N442="snížená",J442,0)</f>
        <v>0</v>
      </c>
      <c r="BG442" s="191">
        <f>IF(N442="zákl. přenesená",J442,0)</f>
        <v>0</v>
      </c>
      <c r="BH442" s="191">
        <f>IF(N442="sníž. přenesená",J442,0)</f>
        <v>0</v>
      </c>
      <c r="BI442" s="191">
        <f>IF(N442="nulová",J442,0)</f>
        <v>0</v>
      </c>
      <c r="BJ442" s="18" t="s">
        <v>83</v>
      </c>
      <c r="BK442" s="191">
        <f>ROUND(I442*H442,2)</f>
        <v>0</v>
      </c>
      <c r="BL442" s="18" t="s">
        <v>183</v>
      </c>
      <c r="BM442" s="190" t="s">
        <v>1722</v>
      </c>
    </row>
    <row r="443" spans="1:65" s="2" customFormat="1">
      <c r="A443" s="35"/>
      <c r="B443" s="36"/>
      <c r="C443" s="37"/>
      <c r="D443" s="192" t="s">
        <v>170</v>
      </c>
      <c r="E443" s="37"/>
      <c r="F443" s="193" t="s">
        <v>1180</v>
      </c>
      <c r="G443" s="37"/>
      <c r="H443" s="37"/>
      <c r="I443" s="194"/>
      <c r="J443" s="37"/>
      <c r="K443" s="37"/>
      <c r="L443" s="40"/>
      <c r="M443" s="195"/>
      <c r="N443" s="196"/>
      <c r="O443" s="65"/>
      <c r="P443" s="65"/>
      <c r="Q443" s="65"/>
      <c r="R443" s="65"/>
      <c r="S443" s="65"/>
      <c r="T443" s="66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T443" s="18" t="s">
        <v>170</v>
      </c>
      <c r="AU443" s="18" t="s">
        <v>85</v>
      </c>
    </row>
    <row r="444" spans="1:65" s="2" customFormat="1" ht="24.2" customHeight="1">
      <c r="A444" s="35"/>
      <c r="B444" s="36"/>
      <c r="C444" s="179" t="s">
        <v>964</v>
      </c>
      <c r="D444" s="179" t="s">
        <v>163</v>
      </c>
      <c r="E444" s="180" t="s">
        <v>1723</v>
      </c>
      <c r="F444" s="181" t="s">
        <v>1724</v>
      </c>
      <c r="G444" s="182" t="s">
        <v>483</v>
      </c>
      <c r="H444" s="183">
        <v>25.436</v>
      </c>
      <c r="I444" s="184"/>
      <c r="J444" s="185">
        <f>ROUND(I444*H444,2)</f>
        <v>0</v>
      </c>
      <c r="K444" s="181" t="s">
        <v>167</v>
      </c>
      <c r="L444" s="40"/>
      <c r="M444" s="186" t="s">
        <v>19</v>
      </c>
      <c r="N444" s="187" t="s">
        <v>46</v>
      </c>
      <c r="O444" s="65"/>
      <c r="P444" s="188">
        <f>O444*H444</f>
        <v>0</v>
      </c>
      <c r="Q444" s="188">
        <v>0</v>
      </c>
      <c r="R444" s="188">
        <f>Q444*H444</f>
        <v>0</v>
      </c>
      <c r="S444" s="188">
        <v>0</v>
      </c>
      <c r="T444" s="189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190" t="s">
        <v>183</v>
      </c>
      <c r="AT444" s="190" t="s">
        <v>163</v>
      </c>
      <c r="AU444" s="190" t="s">
        <v>85</v>
      </c>
      <c r="AY444" s="18" t="s">
        <v>160</v>
      </c>
      <c r="BE444" s="191">
        <f>IF(N444="základní",J444,0)</f>
        <v>0</v>
      </c>
      <c r="BF444" s="191">
        <f>IF(N444="snížená",J444,0)</f>
        <v>0</v>
      </c>
      <c r="BG444" s="191">
        <f>IF(N444="zákl. přenesená",J444,0)</f>
        <v>0</v>
      </c>
      <c r="BH444" s="191">
        <f>IF(N444="sníž. přenesená",J444,0)</f>
        <v>0</v>
      </c>
      <c r="BI444" s="191">
        <f>IF(N444="nulová",J444,0)</f>
        <v>0</v>
      </c>
      <c r="BJ444" s="18" t="s">
        <v>83</v>
      </c>
      <c r="BK444" s="191">
        <f>ROUND(I444*H444,2)</f>
        <v>0</v>
      </c>
      <c r="BL444" s="18" t="s">
        <v>183</v>
      </c>
      <c r="BM444" s="190" t="s">
        <v>1725</v>
      </c>
    </row>
    <row r="445" spans="1:65" s="2" customFormat="1">
      <c r="A445" s="35"/>
      <c r="B445" s="36"/>
      <c r="C445" s="37"/>
      <c r="D445" s="192" t="s">
        <v>170</v>
      </c>
      <c r="E445" s="37"/>
      <c r="F445" s="193" t="s">
        <v>1726</v>
      </c>
      <c r="G445" s="37"/>
      <c r="H445" s="37"/>
      <c r="I445" s="194"/>
      <c r="J445" s="37"/>
      <c r="K445" s="37"/>
      <c r="L445" s="40"/>
      <c r="M445" s="195"/>
      <c r="N445" s="196"/>
      <c r="O445" s="65"/>
      <c r="P445" s="65"/>
      <c r="Q445" s="65"/>
      <c r="R445" s="65"/>
      <c r="S445" s="65"/>
      <c r="T445" s="66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T445" s="18" t="s">
        <v>170</v>
      </c>
      <c r="AU445" s="18" t="s">
        <v>85</v>
      </c>
    </row>
    <row r="446" spans="1:65" s="2" customFormat="1" ht="24.2" customHeight="1">
      <c r="A446" s="35"/>
      <c r="B446" s="36"/>
      <c r="C446" s="179" t="s">
        <v>968</v>
      </c>
      <c r="D446" s="179" t="s">
        <v>163</v>
      </c>
      <c r="E446" s="180" t="s">
        <v>1182</v>
      </c>
      <c r="F446" s="181" t="s">
        <v>482</v>
      </c>
      <c r="G446" s="182" t="s">
        <v>483</v>
      </c>
      <c r="H446" s="183">
        <v>149.46299999999999</v>
      </c>
      <c r="I446" s="184"/>
      <c r="J446" s="185">
        <f>ROUND(I446*H446,2)</f>
        <v>0</v>
      </c>
      <c r="K446" s="181" t="s">
        <v>167</v>
      </c>
      <c r="L446" s="40"/>
      <c r="M446" s="186" t="s">
        <v>19</v>
      </c>
      <c r="N446" s="187" t="s">
        <v>46</v>
      </c>
      <c r="O446" s="65"/>
      <c r="P446" s="188">
        <f>O446*H446</f>
        <v>0</v>
      </c>
      <c r="Q446" s="188">
        <v>0</v>
      </c>
      <c r="R446" s="188">
        <f>Q446*H446</f>
        <v>0</v>
      </c>
      <c r="S446" s="188">
        <v>0</v>
      </c>
      <c r="T446" s="189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190" t="s">
        <v>183</v>
      </c>
      <c r="AT446" s="190" t="s">
        <v>163</v>
      </c>
      <c r="AU446" s="190" t="s">
        <v>85</v>
      </c>
      <c r="AY446" s="18" t="s">
        <v>160</v>
      </c>
      <c r="BE446" s="191">
        <f>IF(N446="základní",J446,0)</f>
        <v>0</v>
      </c>
      <c r="BF446" s="191">
        <f>IF(N446="snížená",J446,0)</f>
        <v>0</v>
      </c>
      <c r="BG446" s="191">
        <f>IF(N446="zákl. přenesená",J446,0)</f>
        <v>0</v>
      </c>
      <c r="BH446" s="191">
        <f>IF(N446="sníž. přenesená",J446,0)</f>
        <v>0</v>
      </c>
      <c r="BI446" s="191">
        <f>IF(N446="nulová",J446,0)</f>
        <v>0</v>
      </c>
      <c r="BJ446" s="18" t="s">
        <v>83</v>
      </c>
      <c r="BK446" s="191">
        <f>ROUND(I446*H446,2)</f>
        <v>0</v>
      </c>
      <c r="BL446" s="18" t="s">
        <v>183</v>
      </c>
      <c r="BM446" s="190" t="s">
        <v>1727</v>
      </c>
    </row>
    <row r="447" spans="1:65" s="2" customFormat="1">
      <c r="A447" s="35"/>
      <c r="B447" s="36"/>
      <c r="C447" s="37"/>
      <c r="D447" s="192" t="s">
        <v>170</v>
      </c>
      <c r="E447" s="37"/>
      <c r="F447" s="193" t="s">
        <v>1184</v>
      </c>
      <c r="G447" s="37"/>
      <c r="H447" s="37"/>
      <c r="I447" s="194"/>
      <c r="J447" s="37"/>
      <c r="K447" s="37"/>
      <c r="L447" s="40"/>
      <c r="M447" s="195"/>
      <c r="N447" s="196"/>
      <c r="O447" s="65"/>
      <c r="P447" s="65"/>
      <c r="Q447" s="65"/>
      <c r="R447" s="65"/>
      <c r="S447" s="65"/>
      <c r="T447" s="66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T447" s="18" t="s">
        <v>170</v>
      </c>
      <c r="AU447" s="18" t="s">
        <v>85</v>
      </c>
    </row>
    <row r="448" spans="1:65" s="2" customFormat="1" ht="24.2" customHeight="1">
      <c r="A448" s="35"/>
      <c r="B448" s="36"/>
      <c r="C448" s="179" t="s">
        <v>972</v>
      </c>
      <c r="D448" s="179" t="s">
        <v>163</v>
      </c>
      <c r="E448" s="180" t="s">
        <v>1186</v>
      </c>
      <c r="F448" s="181" t="s">
        <v>1187</v>
      </c>
      <c r="G448" s="182" t="s">
        <v>483</v>
      </c>
      <c r="H448" s="183">
        <v>58.529000000000003</v>
      </c>
      <c r="I448" s="184"/>
      <c r="J448" s="185">
        <f>ROUND(I448*H448,2)</f>
        <v>0</v>
      </c>
      <c r="K448" s="181" t="s">
        <v>167</v>
      </c>
      <c r="L448" s="40"/>
      <c r="M448" s="186" t="s">
        <v>19</v>
      </c>
      <c r="N448" s="187" t="s">
        <v>46</v>
      </c>
      <c r="O448" s="65"/>
      <c r="P448" s="188">
        <f>O448*H448</f>
        <v>0</v>
      </c>
      <c r="Q448" s="188">
        <v>0</v>
      </c>
      <c r="R448" s="188">
        <f>Q448*H448</f>
        <v>0</v>
      </c>
      <c r="S448" s="188">
        <v>0</v>
      </c>
      <c r="T448" s="189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190" t="s">
        <v>183</v>
      </c>
      <c r="AT448" s="190" t="s">
        <v>163</v>
      </c>
      <c r="AU448" s="190" t="s">
        <v>85</v>
      </c>
      <c r="AY448" s="18" t="s">
        <v>160</v>
      </c>
      <c r="BE448" s="191">
        <f>IF(N448="základní",J448,0)</f>
        <v>0</v>
      </c>
      <c r="BF448" s="191">
        <f>IF(N448="snížená",J448,0)</f>
        <v>0</v>
      </c>
      <c r="BG448" s="191">
        <f>IF(N448="zákl. přenesená",J448,0)</f>
        <v>0</v>
      </c>
      <c r="BH448" s="191">
        <f>IF(N448="sníž. přenesená",J448,0)</f>
        <v>0</v>
      </c>
      <c r="BI448" s="191">
        <f>IF(N448="nulová",J448,0)</f>
        <v>0</v>
      </c>
      <c r="BJ448" s="18" t="s">
        <v>83</v>
      </c>
      <c r="BK448" s="191">
        <f>ROUND(I448*H448,2)</f>
        <v>0</v>
      </c>
      <c r="BL448" s="18" t="s">
        <v>183</v>
      </c>
      <c r="BM448" s="190" t="s">
        <v>1728</v>
      </c>
    </row>
    <row r="449" spans="1:65" s="2" customFormat="1">
      <c r="A449" s="35"/>
      <c r="B449" s="36"/>
      <c r="C449" s="37"/>
      <c r="D449" s="192" t="s">
        <v>170</v>
      </c>
      <c r="E449" s="37"/>
      <c r="F449" s="193" t="s">
        <v>1189</v>
      </c>
      <c r="G449" s="37"/>
      <c r="H449" s="37"/>
      <c r="I449" s="194"/>
      <c r="J449" s="37"/>
      <c r="K449" s="37"/>
      <c r="L449" s="40"/>
      <c r="M449" s="195"/>
      <c r="N449" s="196"/>
      <c r="O449" s="65"/>
      <c r="P449" s="65"/>
      <c r="Q449" s="65"/>
      <c r="R449" s="65"/>
      <c r="S449" s="65"/>
      <c r="T449" s="66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T449" s="18" t="s">
        <v>170</v>
      </c>
      <c r="AU449" s="18" t="s">
        <v>85</v>
      </c>
    </row>
    <row r="450" spans="1:65" s="2" customFormat="1" ht="29.25">
      <c r="A450" s="35"/>
      <c r="B450" s="36"/>
      <c r="C450" s="37"/>
      <c r="D450" s="197" t="s">
        <v>172</v>
      </c>
      <c r="E450" s="37"/>
      <c r="F450" s="198" t="s">
        <v>1190</v>
      </c>
      <c r="G450" s="37"/>
      <c r="H450" s="37"/>
      <c r="I450" s="194"/>
      <c r="J450" s="37"/>
      <c r="K450" s="37"/>
      <c r="L450" s="40"/>
      <c r="M450" s="195"/>
      <c r="N450" s="196"/>
      <c r="O450" s="65"/>
      <c r="P450" s="65"/>
      <c r="Q450" s="65"/>
      <c r="R450" s="65"/>
      <c r="S450" s="65"/>
      <c r="T450" s="66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T450" s="18" t="s">
        <v>172</v>
      </c>
      <c r="AU450" s="18" t="s">
        <v>85</v>
      </c>
    </row>
    <row r="451" spans="1:65" s="13" customFormat="1">
      <c r="B451" s="199"/>
      <c r="C451" s="200"/>
      <c r="D451" s="197" t="s">
        <v>212</v>
      </c>
      <c r="E451" s="200"/>
      <c r="F451" s="202" t="s">
        <v>1729</v>
      </c>
      <c r="G451" s="200"/>
      <c r="H451" s="203">
        <v>58.529000000000003</v>
      </c>
      <c r="I451" s="204"/>
      <c r="J451" s="200"/>
      <c r="K451" s="200"/>
      <c r="L451" s="205"/>
      <c r="M451" s="206"/>
      <c r="N451" s="207"/>
      <c r="O451" s="207"/>
      <c r="P451" s="207"/>
      <c r="Q451" s="207"/>
      <c r="R451" s="207"/>
      <c r="S451" s="207"/>
      <c r="T451" s="208"/>
      <c r="AT451" s="209" t="s">
        <v>212</v>
      </c>
      <c r="AU451" s="209" t="s">
        <v>85</v>
      </c>
      <c r="AV451" s="13" t="s">
        <v>85</v>
      </c>
      <c r="AW451" s="13" t="s">
        <v>4</v>
      </c>
      <c r="AX451" s="13" t="s">
        <v>83</v>
      </c>
      <c r="AY451" s="209" t="s">
        <v>160</v>
      </c>
    </row>
    <row r="452" spans="1:65" s="12" customFormat="1" ht="22.9" customHeight="1">
      <c r="B452" s="163"/>
      <c r="C452" s="164"/>
      <c r="D452" s="165" t="s">
        <v>74</v>
      </c>
      <c r="E452" s="177" t="s">
        <v>1197</v>
      </c>
      <c r="F452" s="177" t="s">
        <v>1198</v>
      </c>
      <c r="G452" s="164"/>
      <c r="H452" s="164"/>
      <c r="I452" s="167"/>
      <c r="J452" s="178">
        <f>BK452</f>
        <v>0</v>
      </c>
      <c r="K452" s="164"/>
      <c r="L452" s="169"/>
      <c r="M452" s="170"/>
      <c r="N452" s="171"/>
      <c r="O452" s="171"/>
      <c r="P452" s="172">
        <f>SUM(P453:P454)</f>
        <v>0</v>
      </c>
      <c r="Q452" s="171"/>
      <c r="R452" s="172">
        <f>SUM(R453:R454)</f>
        <v>0</v>
      </c>
      <c r="S452" s="171"/>
      <c r="T452" s="173">
        <f>SUM(T453:T454)</f>
        <v>0</v>
      </c>
      <c r="AR452" s="174" t="s">
        <v>83</v>
      </c>
      <c r="AT452" s="175" t="s">
        <v>74</v>
      </c>
      <c r="AU452" s="175" t="s">
        <v>83</v>
      </c>
      <c r="AY452" s="174" t="s">
        <v>160</v>
      </c>
      <c r="BK452" s="176">
        <f>SUM(BK453:BK454)</f>
        <v>0</v>
      </c>
    </row>
    <row r="453" spans="1:65" s="2" customFormat="1" ht="24.2" customHeight="1">
      <c r="A453" s="35"/>
      <c r="B453" s="36"/>
      <c r="C453" s="179" t="s">
        <v>977</v>
      </c>
      <c r="D453" s="179" t="s">
        <v>163</v>
      </c>
      <c r="E453" s="180" t="s">
        <v>1200</v>
      </c>
      <c r="F453" s="181" t="s">
        <v>1201</v>
      </c>
      <c r="G453" s="182" t="s">
        <v>483</v>
      </c>
      <c r="H453" s="183">
        <v>427.24099999999999</v>
      </c>
      <c r="I453" s="184"/>
      <c r="J453" s="185">
        <f>ROUND(I453*H453,2)</f>
        <v>0</v>
      </c>
      <c r="K453" s="181" t="s">
        <v>167</v>
      </c>
      <c r="L453" s="40"/>
      <c r="M453" s="186" t="s">
        <v>19</v>
      </c>
      <c r="N453" s="187" t="s">
        <v>46</v>
      </c>
      <c r="O453" s="65"/>
      <c r="P453" s="188">
        <f>O453*H453</f>
        <v>0</v>
      </c>
      <c r="Q453" s="188">
        <v>0</v>
      </c>
      <c r="R453" s="188">
        <f>Q453*H453</f>
        <v>0</v>
      </c>
      <c r="S453" s="188">
        <v>0</v>
      </c>
      <c r="T453" s="189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190" t="s">
        <v>183</v>
      </c>
      <c r="AT453" s="190" t="s">
        <v>163</v>
      </c>
      <c r="AU453" s="190" t="s">
        <v>85</v>
      </c>
      <c r="AY453" s="18" t="s">
        <v>160</v>
      </c>
      <c r="BE453" s="191">
        <f>IF(N453="základní",J453,0)</f>
        <v>0</v>
      </c>
      <c r="BF453" s="191">
        <f>IF(N453="snížená",J453,0)</f>
        <v>0</v>
      </c>
      <c r="BG453" s="191">
        <f>IF(N453="zákl. přenesená",J453,0)</f>
        <v>0</v>
      </c>
      <c r="BH453" s="191">
        <f>IF(N453="sníž. přenesená",J453,0)</f>
        <v>0</v>
      </c>
      <c r="BI453" s="191">
        <f>IF(N453="nulová",J453,0)</f>
        <v>0</v>
      </c>
      <c r="BJ453" s="18" t="s">
        <v>83</v>
      </c>
      <c r="BK453" s="191">
        <f>ROUND(I453*H453,2)</f>
        <v>0</v>
      </c>
      <c r="BL453" s="18" t="s">
        <v>183</v>
      </c>
      <c r="BM453" s="190" t="s">
        <v>1730</v>
      </c>
    </row>
    <row r="454" spans="1:65" s="2" customFormat="1">
      <c r="A454" s="35"/>
      <c r="B454" s="36"/>
      <c r="C454" s="37"/>
      <c r="D454" s="192" t="s">
        <v>170</v>
      </c>
      <c r="E454" s="37"/>
      <c r="F454" s="193" t="s">
        <v>1203</v>
      </c>
      <c r="G454" s="37"/>
      <c r="H454" s="37"/>
      <c r="I454" s="194"/>
      <c r="J454" s="37"/>
      <c r="K454" s="37"/>
      <c r="L454" s="40"/>
      <c r="M454" s="210"/>
      <c r="N454" s="211"/>
      <c r="O454" s="212"/>
      <c r="P454" s="212"/>
      <c r="Q454" s="212"/>
      <c r="R454" s="212"/>
      <c r="S454" s="212"/>
      <c r="T454" s="213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T454" s="18" t="s">
        <v>170</v>
      </c>
      <c r="AU454" s="18" t="s">
        <v>85</v>
      </c>
    </row>
    <row r="455" spans="1:65" s="2" customFormat="1" ht="6.95" customHeight="1">
      <c r="A455" s="35"/>
      <c r="B455" s="48"/>
      <c r="C455" s="49"/>
      <c r="D455" s="49"/>
      <c r="E455" s="49"/>
      <c r="F455" s="49"/>
      <c r="G455" s="49"/>
      <c r="H455" s="49"/>
      <c r="I455" s="49"/>
      <c r="J455" s="49"/>
      <c r="K455" s="49"/>
      <c r="L455" s="40"/>
      <c r="M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</row>
  </sheetData>
  <sheetProtection algorithmName="SHA-512" hashValue="mT97GPmNPn+/NGV1ixWRcfBeNh5E45YI+uMDNpsp7os7gN7/acOohniqUIWGyg4RPeu+48QLRoO2Ed2knODF8g==" saltValue="E3tvFqGKaaQsUb+fzfUPWvuoEVWgwEdRMcm48Q4szo+qiAU0UtaEmapenBaPrHO0HaC93bOMl6yheExIVYDYFA==" spinCount="100000" sheet="1" objects="1" scenarios="1" formatColumns="0" formatRows="0" autoFilter="0"/>
  <autoFilter ref="C100:K454"/>
  <mergeCells count="15">
    <mergeCell ref="E87:H87"/>
    <mergeCell ref="E91:H91"/>
    <mergeCell ref="E89:H89"/>
    <mergeCell ref="E93:H93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hyperlinks>
    <hyperlink ref="F105" r:id="rId1"/>
    <hyperlink ref="F108" r:id="rId2"/>
    <hyperlink ref="F113" r:id="rId3"/>
    <hyperlink ref="F115" r:id="rId4"/>
    <hyperlink ref="F118" r:id="rId5"/>
    <hyperlink ref="F121" r:id="rId6"/>
    <hyperlink ref="F124" r:id="rId7"/>
    <hyperlink ref="F127" r:id="rId8"/>
    <hyperlink ref="F129" r:id="rId9"/>
    <hyperlink ref="F132" r:id="rId10"/>
    <hyperlink ref="F134" r:id="rId11"/>
    <hyperlink ref="F137" r:id="rId12"/>
    <hyperlink ref="F140" r:id="rId13"/>
    <hyperlink ref="F143" r:id="rId14"/>
    <hyperlink ref="F146" r:id="rId15"/>
    <hyperlink ref="F149" r:id="rId16"/>
    <hyperlink ref="F152" r:id="rId17"/>
    <hyperlink ref="F155" r:id="rId18"/>
    <hyperlink ref="F158" r:id="rId19"/>
    <hyperlink ref="F161" r:id="rId20"/>
    <hyperlink ref="F164" r:id="rId21"/>
    <hyperlink ref="F166" r:id="rId22"/>
    <hyperlink ref="F168" r:id="rId23"/>
    <hyperlink ref="F171" r:id="rId24"/>
    <hyperlink ref="F173" r:id="rId25"/>
    <hyperlink ref="F176" r:id="rId26"/>
    <hyperlink ref="F178" r:id="rId27"/>
    <hyperlink ref="F185" r:id="rId28"/>
    <hyperlink ref="F188" r:id="rId29"/>
    <hyperlink ref="F191" r:id="rId30"/>
    <hyperlink ref="F194" r:id="rId31"/>
    <hyperlink ref="F196" r:id="rId32"/>
    <hyperlink ref="F198" r:id="rId33"/>
    <hyperlink ref="F201" r:id="rId34"/>
    <hyperlink ref="F204" r:id="rId35"/>
    <hyperlink ref="F213" r:id="rId36"/>
    <hyperlink ref="F219" r:id="rId37"/>
    <hyperlink ref="F224" r:id="rId38"/>
    <hyperlink ref="F227" r:id="rId39"/>
    <hyperlink ref="F230" r:id="rId40"/>
    <hyperlink ref="F233" r:id="rId41"/>
    <hyperlink ref="F237" r:id="rId42"/>
    <hyperlink ref="F240" r:id="rId43"/>
    <hyperlink ref="F249" r:id="rId44"/>
    <hyperlink ref="F253" r:id="rId45"/>
    <hyperlink ref="F256" r:id="rId46"/>
    <hyperlink ref="F259" r:id="rId47"/>
    <hyperlink ref="F261" r:id="rId48"/>
    <hyperlink ref="F266" r:id="rId49"/>
    <hyperlink ref="F269" r:id="rId50"/>
    <hyperlink ref="F271" r:id="rId51"/>
    <hyperlink ref="F273" r:id="rId52"/>
    <hyperlink ref="F275" r:id="rId53"/>
    <hyperlink ref="F280" r:id="rId54"/>
    <hyperlink ref="F282" r:id="rId55"/>
    <hyperlink ref="F285" r:id="rId56"/>
    <hyperlink ref="F288" r:id="rId57"/>
    <hyperlink ref="F293" r:id="rId58"/>
    <hyperlink ref="F298" r:id="rId59"/>
    <hyperlink ref="F302" r:id="rId60"/>
    <hyperlink ref="F306" r:id="rId61"/>
    <hyperlink ref="F315" r:id="rId62"/>
    <hyperlink ref="F320" r:id="rId63"/>
    <hyperlink ref="F329" r:id="rId64"/>
    <hyperlink ref="F333" r:id="rId65"/>
    <hyperlink ref="F338" r:id="rId66"/>
    <hyperlink ref="F343" r:id="rId67"/>
    <hyperlink ref="F348" r:id="rId68"/>
    <hyperlink ref="F355" r:id="rId69"/>
    <hyperlink ref="F357" r:id="rId70"/>
    <hyperlink ref="F375" r:id="rId71"/>
    <hyperlink ref="F379" r:id="rId72"/>
    <hyperlink ref="F383" r:id="rId73"/>
    <hyperlink ref="F387" r:id="rId74"/>
    <hyperlink ref="F391" r:id="rId75"/>
    <hyperlink ref="F395" r:id="rId76"/>
    <hyperlink ref="F401" r:id="rId77"/>
    <hyperlink ref="F405" r:id="rId78"/>
    <hyperlink ref="F408" r:id="rId79"/>
    <hyperlink ref="F410" r:id="rId80"/>
    <hyperlink ref="F412" r:id="rId81"/>
    <hyperlink ref="F415" r:id="rId82"/>
    <hyperlink ref="F419" r:id="rId83"/>
    <hyperlink ref="F423" r:id="rId84"/>
    <hyperlink ref="F426" r:id="rId85"/>
    <hyperlink ref="F429" r:id="rId86"/>
    <hyperlink ref="F432" r:id="rId87"/>
    <hyperlink ref="F434" r:id="rId88"/>
    <hyperlink ref="F437" r:id="rId89"/>
    <hyperlink ref="F441" r:id="rId90"/>
    <hyperlink ref="F443" r:id="rId91"/>
    <hyperlink ref="F445" r:id="rId92"/>
    <hyperlink ref="F447" r:id="rId93"/>
    <hyperlink ref="F449" r:id="rId94"/>
    <hyperlink ref="F454" r:id="rId95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9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105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238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1731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ROUND(J95,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ROUND((SUM(BE95:BE397)),  2)</f>
        <v>0</v>
      </c>
      <c r="G35" s="35"/>
      <c r="H35" s="35"/>
      <c r="I35" s="125">
        <v>0.21</v>
      </c>
      <c r="J35" s="124">
        <f>ROUND(((SUM(BE95:BE397))*I35),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ROUND((SUM(BF95:BF397)),  2)</f>
        <v>0</v>
      </c>
      <c r="G36" s="35"/>
      <c r="H36" s="35"/>
      <c r="I36" s="125">
        <v>0.12</v>
      </c>
      <c r="J36" s="124">
        <f>ROUND(((SUM(BF95:BF397))*I36),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ROUND((SUM(BG95:BG397)),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ROUND((SUM(BH95:BH397)),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ROUND((SUM(BI95:BI397)),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238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25_11_01_01.2 - SO-01.2 Splašková kanalizace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J95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J96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J97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245</v>
      </c>
      <c r="E66" s="149"/>
      <c r="F66" s="149"/>
      <c r="G66" s="149"/>
      <c r="H66" s="149"/>
      <c r="I66" s="149"/>
      <c r="J66" s="150">
        <f>J235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246</v>
      </c>
      <c r="E67" s="149"/>
      <c r="F67" s="149"/>
      <c r="G67" s="149"/>
      <c r="H67" s="149"/>
      <c r="I67" s="149"/>
      <c r="J67" s="150">
        <f>J240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247</v>
      </c>
      <c r="E68" s="149"/>
      <c r="F68" s="149"/>
      <c r="G68" s="149"/>
      <c r="H68" s="149"/>
      <c r="I68" s="149"/>
      <c r="J68" s="150">
        <f>J253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248</v>
      </c>
      <c r="E69" s="149"/>
      <c r="F69" s="149"/>
      <c r="G69" s="149"/>
      <c r="H69" s="149"/>
      <c r="I69" s="149"/>
      <c r="J69" s="150">
        <f>J282</f>
        <v>0</v>
      </c>
      <c r="K69" s="98"/>
      <c r="L69" s="151"/>
    </row>
    <row r="70" spans="1:31" s="10" customFormat="1" ht="19.899999999999999" customHeight="1">
      <c r="B70" s="147"/>
      <c r="C70" s="98"/>
      <c r="D70" s="148" t="s">
        <v>249</v>
      </c>
      <c r="E70" s="149"/>
      <c r="F70" s="149"/>
      <c r="G70" s="149"/>
      <c r="H70" s="149"/>
      <c r="I70" s="149"/>
      <c r="J70" s="150">
        <f>J300</f>
        <v>0</v>
      </c>
      <c r="K70" s="98"/>
      <c r="L70" s="151"/>
    </row>
    <row r="71" spans="1:31" s="10" customFormat="1" ht="19.899999999999999" customHeight="1">
      <c r="B71" s="147"/>
      <c r="C71" s="98"/>
      <c r="D71" s="148" t="s">
        <v>250</v>
      </c>
      <c r="E71" s="149"/>
      <c r="F71" s="149"/>
      <c r="G71" s="149"/>
      <c r="H71" s="149"/>
      <c r="I71" s="149"/>
      <c r="J71" s="150">
        <f>J362</f>
        <v>0</v>
      </c>
      <c r="K71" s="98"/>
      <c r="L71" s="151"/>
    </row>
    <row r="72" spans="1:31" s="10" customFormat="1" ht="19.899999999999999" customHeight="1">
      <c r="B72" s="147"/>
      <c r="C72" s="98"/>
      <c r="D72" s="148" t="s">
        <v>251</v>
      </c>
      <c r="E72" s="149"/>
      <c r="F72" s="149"/>
      <c r="G72" s="149"/>
      <c r="H72" s="149"/>
      <c r="I72" s="149"/>
      <c r="J72" s="150">
        <f>J375</f>
        <v>0</v>
      </c>
      <c r="K72" s="98"/>
      <c r="L72" s="151"/>
    </row>
    <row r="73" spans="1:31" s="10" customFormat="1" ht="19.899999999999999" customHeight="1">
      <c r="B73" s="147"/>
      <c r="C73" s="98"/>
      <c r="D73" s="148" t="s">
        <v>252</v>
      </c>
      <c r="E73" s="149"/>
      <c r="F73" s="149"/>
      <c r="G73" s="149"/>
      <c r="H73" s="149"/>
      <c r="I73" s="149"/>
      <c r="J73" s="150">
        <f>J395</f>
        <v>0</v>
      </c>
      <c r="K73" s="98"/>
      <c r="L73" s="151"/>
    </row>
    <row r="74" spans="1:31" s="2" customFormat="1" ht="21.75" customHeight="1">
      <c r="A74" s="35"/>
      <c r="B74" s="36"/>
      <c r="C74" s="37"/>
      <c r="D74" s="37"/>
      <c r="E74" s="37"/>
      <c r="F74" s="37"/>
      <c r="G74" s="37"/>
      <c r="H74" s="37"/>
      <c r="I74" s="37"/>
      <c r="J74" s="37"/>
      <c r="K74" s="37"/>
      <c r="L74" s="114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6.95" customHeight="1">
      <c r="A75" s="35"/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9" spans="1:31" s="2" customFormat="1" ht="6.95" customHeight="1">
      <c r="A79" s="35"/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24.95" customHeight="1">
      <c r="A80" s="35"/>
      <c r="B80" s="36"/>
      <c r="C80" s="24" t="s">
        <v>145</v>
      </c>
      <c r="D80" s="37"/>
      <c r="E80" s="37"/>
      <c r="F80" s="37"/>
      <c r="G80" s="37"/>
      <c r="H80" s="37"/>
      <c r="I80" s="37"/>
      <c r="J80" s="37"/>
      <c r="K80" s="37"/>
      <c r="L80" s="114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3" s="2" customFormat="1" ht="6.95" customHeight="1">
      <c r="A81" s="35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3" s="2" customFormat="1" ht="12" customHeight="1">
      <c r="A82" s="35"/>
      <c r="B82" s="36"/>
      <c r="C82" s="30" t="s">
        <v>16</v>
      </c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3" s="2" customFormat="1" ht="16.5" customHeight="1">
      <c r="A83" s="35"/>
      <c r="B83" s="36"/>
      <c r="C83" s="37"/>
      <c r="D83" s="37"/>
      <c r="E83" s="535" t="str">
        <f>E7</f>
        <v>Zliv - Obnova kanalizace v ulici Jáchymovská</v>
      </c>
      <c r="F83" s="536"/>
      <c r="G83" s="536"/>
      <c r="H83" s="536"/>
      <c r="I83" s="37"/>
      <c r="J83" s="37"/>
      <c r="K83" s="37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3" s="1" customFormat="1" ht="12" customHeight="1">
      <c r="B84" s="22"/>
      <c r="C84" s="30" t="s">
        <v>134</v>
      </c>
      <c r="D84" s="23"/>
      <c r="E84" s="23"/>
      <c r="F84" s="23"/>
      <c r="G84" s="23"/>
      <c r="H84" s="23"/>
      <c r="I84" s="23"/>
      <c r="J84" s="23"/>
      <c r="K84" s="23"/>
      <c r="L84" s="21"/>
    </row>
    <row r="85" spans="1:63" s="2" customFormat="1" ht="16.5" customHeight="1">
      <c r="A85" s="35"/>
      <c r="B85" s="36"/>
      <c r="C85" s="37"/>
      <c r="D85" s="37"/>
      <c r="E85" s="535" t="s">
        <v>238</v>
      </c>
      <c r="F85" s="534"/>
      <c r="G85" s="534"/>
      <c r="H85" s="534"/>
      <c r="I85" s="37"/>
      <c r="J85" s="37"/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3" s="2" customFormat="1" ht="12" customHeight="1">
      <c r="A86" s="35"/>
      <c r="B86" s="36"/>
      <c r="C86" s="30" t="s">
        <v>239</v>
      </c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3" s="2" customFormat="1" ht="16.5" customHeight="1">
      <c r="A87" s="35"/>
      <c r="B87" s="36"/>
      <c r="C87" s="37"/>
      <c r="D87" s="37"/>
      <c r="E87" s="530" t="str">
        <f>E11</f>
        <v>25_11_01_01.2 - SO-01.2 Splašková kanalizace</v>
      </c>
      <c r="F87" s="534"/>
      <c r="G87" s="534"/>
      <c r="H87" s="534"/>
      <c r="I87" s="37"/>
      <c r="J87" s="37"/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63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63" s="2" customFormat="1" ht="12" customHeight="1">
      <c r="A89" s="35"/>
      <c r="B89" s="36"/>
      <c r="C89" s="30" t="s">
        <v>21</v>
      </c>
      <c r="D89" s="37"/>
      <c r="E89" s="37"/>
      <c r="F89" s="28" t="str">
        <f>F14</f>
        <v>Zliv</v>
      </c>
      <c r="G89" s="37"/>
      <c r="H89" s="37"/>
      <c r="I89" s="30" t="s">
        <v>23</v>
      </c>
      <c r="J89" s="60" t="str">
        <f>IF(J14="","",J14)</f>
        <v>25. 9. 2025</v>
      </c>
      <c r="K89" s="37"/>
      <c r="L89" s="114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63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114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63" s="2" customFormat="1" ht="25.7" customHeight="1">
      <c r="A91" s="35"/>
      <c r="B91" s="36"/>
      <c r="C91" s="30" t="s">
        <v>25</v>
      </c>
      <c r="D91" s="37"/>
      <c r="E91" s="37"/>
      <c r="F91" s="28" t="str">
        <f>E17</f>
        <v>Město Zliv</v>
      </c>
      <c r="G91" s="37"/>
      <c r="H91" s="37"/>
      <c r="I91" s="30" t="s">
        <v>33</v>
      </c>
      <c r="J91" s="33" t="str">
        <f>E23</f>
        <v>Ing. Jaroslav Žáček Ph.D.</v>
      </c>
      <c r="K91" s="37"/>
      <c r="L91" s="114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63" s="2" customFormat="1" ht="15.2" customHeight="1">
      <c r="A92" s="35"/>
      <c r="B92" s="36"/>
      <c r="C92" s="30" t="s">
        <v>31</v>
      </c>
      <c r="D92" s="37"/>
      <c r="E92" s="37"/>
      <c r="F92" s="28" t="str">
        <f>IF(E20="","",E20)</f>
        <v>Vyplň údaj</v>
      </c>
      <c r="G92" s="37"/>
      <c r="H92" s="37"/>
      <c r="I92" s="30" t="s">
        <v>37</v>
      </c>
      <c r="J92" s="33" t="str">
        <f>E26</f>
        <v xml:space="preserve"> </v>
      </c>
      <c r="K92" s="37"/>
      <c r="L92" s="114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63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114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63" s="11" customFormat="1" ht="29.25" customHeight="1">
      <c r="A94" s="152"/>
      <c r="B94" s="153"/>
      <c r="C94" s="154" t="s">
        <v>146</v>
      </c>
      <c r="D94" s="155" t="s">
        <v>60</v>
      </c>
      <c r="E94" s="155" t="s">
        <v>56</v>
      </c>
      <c r="F94" s="155" t="s">
        <v>57</v>
      </c>
      <c r="G94" s="155" t="s">
        <v>147</v>
      </c>
      <c r="H94" s="155" t="s">
        <v>148</v>
      </c>
      <c r="I94" s="155" t="s">
        <v>149</v>
      </c>
      <c r="J94" s="155" t="s">
        <v>138</v>
      </c>
      <c r="K94" s="156" t="s">
        <v>150</v>
      </c>
      <c r="L94" s="157"/>
      <c r="M94" s="69" t="s">
        <v>19</v>
      </c>
      <c r="N94" s="70" t="s">
        <v>45</v>
      </c>
      <c r="O94" s="70" t="s">
        <v>151</v>
      </c>
      <c r="P94" s="70" t="s">
        <v>152</v>
      </c>
      <c r="Q94" s="70" t="s">
        <v>153</v>
      </c>
      <c r="R94" s="70" t="s">
        <v>154</v>
      </c>
      <c r="S94" s="70" t="s">
        <v>155</v>
      </c>
      <c r="T94" s="71" t="s">
        <v>156</v>
      </c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</row>
    <row r="95" spans="1:63" s="2" customFormat="1" ht="22.9" customHeight="1">
      <c r="A95" s="35"/>
      <c r="B95" s="36"/>
      <c r="C95" s="76" t="s">
        <v>157</v>
      </c>
      <c r="D95" s="37"/>
      <c r="E95" s="37"/>
      <c r="F95" s="37"/>
      <c r="G95" s="37"/>
      <c r="H95" s="37"/>
      <c r="I95" s="37"/>
      <c r="J95" s="158">
        <f>BK95</f>
        <v>0</v>
      </c>
      <c r="K95" s="37"/>
      <c r="L95" s="40"/>
      <c r="M95" s="72"/>
      <c r="N95" s="159"/>
      <c r="O95" s="73"/>
      <c r="P95" s="160">
        <f>P96</f>
        <v>0</v>
      </c>
      <c r="Q95" s="73"/>
      <c r="R95" s="160">
        <f>R96</f>
        <v>215.04889781000003</v>
      </c>
      <c r="S95" s="73"/>
      <c r="T95" s="161">
        <f>T96</f>
        <v>172.22200000000001</v>
      </c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74</v>
      </c>
      <c r="AU95" s="18" t="s">
        <v>139</v>
      </c>
      <c r="BK95" s="162">
        <f>BK96</f>
        <v>0</v>
      </c>
    </row>
    <row r="96" spans="1:63" s="12" customFormat="1" ht="25.9" customHeight="1">
      <c r="B96" s="163"/>
      <c r="C96" s="164"/>
      <c r="D96" s="165" t="s">
        <v>74</v>
      </c>
      <c r="E96" s="166" t="s">
        <v>253</v>
      </c>
      <c r="F96" s="166" t="s">
        <v>254</v>
      </c>
      <c r="G96" s="164"/>
      <c r="H96" s="164"/>
      <c r="I96" s="167"/>
      <c r="J96" s="168">
        <f>BK96</f>
        <v>0</v>
      </c>
      <c r="K96" s="164"/>
      <c r="L96" s="169"/>
      <c r="M96" s="170"/>
      <c r="N96" s="171"/>
      <c r="O96" s="171"/>
      <c r="P96" s="172">
        <f>P97+P235+P240+P253+P282+P300+P362+P375+P395</f>
        <v>0</v>
      </c>
      <c r="Q96" s="171"/>
      <c r="R96" s="172">
        <f>R97+R235+R240+R253+R282+R300+R362+R375+R395</f>
        <v>215.04889781000003</v>
      </c>
      <c r="S96" s="171"/>
      <c r="T96" s="173">
        <f>T97+T235+T240+T253+T282+T300+T362+T375+T395</f>
        <v>172.22200000000001</v>
      </c>
      <c r="AR96" s="174" t="s">
        <v>83</v>
      </c>
      <c r="AT96" s="175" t="s">
        <v>74</v>
      </c>
      <c r="AU96" s="175" t="s">
        <v>75</v>
      </c>
      <c r="AY96" s="174" t="s">
        <v>160</v>
      </c>
      <c r="BK96" s="176">
        <f>BK97+BK235+BK240+BK253+BK282+BK300+BK362+BK375+BK395</f>
        <v>0</v>
      </c>
    </row>
    <row r="97" spans="1:65" s="12" customFormat="1" ht="22.9" customHeight="1">
      <c r="B97" s="163"/>
      <c r="C97" s="164"/>
      <c r="D97" s="165" t="s">
        <v>74</v>
      </c>
      <c r="E97" s="177" t="s">
        <v>83</v>
      </c>
      <c r="F97" s="177" t="s">
        <v>255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SUM(P98:P234)</f>
        <v>0</v>
      </c>
      <c r="Q97" s="171"/>
      <c r="R97" s="172">
        <f>SUM(R98:R234)</f>
        <v>143.03107750000001</v>
      </c>
      <c r="S97" s="171"/>
      <c r="T97" s="173">
        <f>SUM(T98:T234)</f>
        <v>119.011</v>
      </c>
      <c r="AR97" s="174" t="s">
        <v>83</v>
      </c>
      <c r="AT97" s="175" t="s">
        <v>74</v>
      </c>
      <c r="AU97" s="175" t="s">
        <v>83</v>
      </c>
      <c r="AY97" s="174" t="s">
        <v>160</v>
      </c>
      <c r="BK97" s="176">
        <f>SUM(BK98:BK234)</f>
        <v>0</v>
      </c>
    </row>
    <row r="98" spans="1:65" s="2" customFormat="1" ht="33" customHeight="1">
      <c r="A98" s="35"/>
      <c r="B98" s="36"/>
      <c r="C98" s="179" t="s">
        <v>83</v>
      </c>
      <c r="D98" s="179" t="s">
        <v>163</v>
      </c>
      <c r="E98" s="180" t="s">
        <v>266</v>
      </c>
      <c r="F98" s="181" t="s">
        <v>267</v>
      </c>
      <c r="G98" s="182" t="s">
        <v>258</v>
      </c>
      <c r="H98" s="183">
        <v>33.1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0.08</v>
      </c>
      <c r="T98" s="189">
        <f>S98*H98</f>
        <v>2.6480000000000001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183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183</v>
      </c>
      <c r="BM98" s="190" t="s">
        <v>1732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269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3" customFormat="1">
      <c r="B100" s="199"/>
      <c r="C100" s="200"/>
      <c r="D100" s="197" t="s">
        <v>212</v>
      </c>
      <c r="E100" s="201" t="s">
        <v>19</v>
      </c>
      <c r="F100" s="202" t="s">
        <v>1733</v>
      </c>
      <c r="G100" s="200"/>
      <c r="H100" s="203">
        <v>33.1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212</v>
      </c>
      <c r="AU100" s="209" t="s">
        <v>85</v>
      </c>
      <c r="AV100" s="13" t="s">
        <v>85</v>
      </c>
      <c r="AW100" s="13" t="s">
        <v>36</v>
      </c>
      <c r="AX100" s="13" t="s">
        <v>83</v>
      </c>
      <c r="AY100" s="209" t="s">
        <v>160</v>
      </c>
    </row>
    <row r="101" spans="1:65" s="2" customFormat="1" ht="37.9" customHeight="1">
      <c r="A101" s="35"/>
      <c r="B101" s="36"/>
      <c r="C101" s="179" t="s">
        <v>85</v>
      </c>
      <c r="D101" s="179" t="s">
        <v>163</v>
      </c>
      <c r="E101" s="180" t="s">
        <v>276</v>
      </c>
      <c r="F101" s="181" t="s">
        <v>277</v>
      </c>
      <c r="G101" s="182" t="s">
        <v>258</v>
      </c>
      <c r="H101" s="183">
        <v>137.25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0.44</v>
      </c>
      <c r="T101" s="189">
        <f>S101*H101</f>
        <v>60.39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183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183</v>
      </c>
      <c r="BM101" s="190" t="s">
        <v>1734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279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13" customFormat="1">
      <c r="B103" s="199"/>
      <c r="C103" s="200"/>
      <c r="D103" s="197" t="s">
        <v>212</v>
      </c>
      <c r="E103" s="201" t="s">
        <v>19</v>
      </c>
      <c r="F103" s="202" t="s">
        <v>1735</v>
      </c>
      <c r="G103" s="200"/>
      <c r="H103" s="203">
        <v>11.6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212</v>
      </c>
      <c r="AU103" s="209" t="s">
        <v>85</v>
      </c>
      <c r="AV103" s="13" t="s">
        <v>85</v>
      </c>
      <c r="AW103" s="13" t="s">
        <v>36</v>
      </c>
      <c r="AX103" s="13" t="s">
        <v>75</v>
      </c>
      <c r="AY103" s="209" t="s">
        <v>160</v>
      </c>
    </row>
    <row r="104" spans="1:65" s="13" customFormat="1">
      <c r="B104" s="199"/>
      <c r="C104" s="200"/>
      <c r="D104" s="197" t="s">
        <v>212</v>
      </c>
      <c r="E104" s="201" t="s">
        <v>19</v>
      </c>
      <c r="F104" s="202" t="s">
        <v>1736</v>
      </c>
      <c r="G104" s="200"/>
      <c r="H104" s="203">
        <v>125.65</v>
      </c>
      <c r="I104" s="204"/>
      <c r="J104" s="200"/>
      <c r="K104" s="200"/>
      <c r="L104" s="205"/>
      <c r="M104" s="206"/>
      <c r="N104" s="207"/>
      <c r="O104" s="207"/>
      <c r="P104" s="207"/>
      <c r="Q104" s="207"/>
      <c r="R104" s="207"/>
      <c r="S104" s="207"/>
      <c r="T104" s="208"/>
      <c r="AT104" s="209" t="s">
        <v>212</v>
      </c>
      <c r="AU104" s="209" t="s">
        <v>85</v>
      </c>
      <c r="AV104" s="13" t="s">
        <v>85</v>
      </c>
      <c r="AW104" s="13" t="s">
        <v>36</v>
      </c>
      <c r="AX104" s="13" t="s">
        <v>75</v>
      </c>
      <c r="AY104" s="209" t="s">
        <v>160</v>
      </c>
    </row>
    <row r="105" spans="1:65" s="14" customFormat="1">
      <c r="B105" s="214"/>
      <c r="C105" s="215"/>
      <c r="D105" s="197" t="s">
        <v>212</v>
      </c>
      <c r="E105" s="216" t="s">
        <v>19</v>
      </c>
      <c r="F105" s="217" t="s">
        <v>282</v>
      </c>
      <c r="G105" s="215"/>
      <c r="H105" s="218">
        <v>137.25</v>
      </c>
      <c r="I105" s="219"/>
      <c r="J105" s="215"/>
      <c r="K105" s="215"/>
      <c r="L105" s="220"/>
      <c r="M105" s="221"/>
      <c r="N105" s="222"/>
      <c r="O105" s="222"/>
      <c r="P105" s="222"/>
      <c r="Q105" s="222"/>
      <c r="R105" s="222"/>
      <c r="S105" s="222"/>
      <c r="T105" s="223"/>
      <c r="AT105" s="224" t="s">
        <v>212</v>
      </c>
      <c r="AU105" s="224" t="s">
        <v>85</v>
      </c>
      <c r="AV105" s="14" t="s">
        <v>183</v>
      </c>
      <c r="AW105" s="14" t="s">
        <v>36</v>
      </c>
      <c r="AX105" s="14" t="s">
        <v>83</v>
      </c>
      <c r="AY105" s="224" t="s">
        <v>160</v>
      </c>
    </row>
    <row r="106" spans="1:65" s="2" customFormat="1" ht="37.9" customHeight="1">
      <c r="A106" s="35"/>
      <c r="B106" s="36"/>
      <c r="C106" s="179" t="s">
        <v>95</v>
      </c>
      <c r="D106" s="179" t="s">
        <v>163</v>
      </c>
      <c r="E106" s="180" t="s">
        <v>1737</v>
      </c>
      <c r="F106" s="181" t="s">
        <v>1738</v>
      </c>
      <c r="G106" s="182" t="s">
        <v>258</v>
      </c>
      <c r="H106" s="183">
        <v>44.5</v>
      </c>
      <c r="I106" s="184"/>
      <c r="J106" s="185">
        <f>ROUND(I106*H106,2)</f>
        <v>0</v>
      </c>
      <c r="K106" s="181" t="s">
        <v>167</v>
      </c>
      <c r="L106" s="40"/>
      <c r="M106" s="186" t="s">
        <v>19</v>
      </c>
      <c r="N106" s="187" t="s">
        <v>46</v>
      </c>
      <c r="O106" s="65"/>
      <c r="P106" s="188">
        <f>O106*H106</f>
        <v>0</v>
      </c>
      <c r="Q106" s="188">
        <v>0</v>
      </c>
      <c r="R106" s="188">
        <f>Q106*H106</f>
        <v>0</v>
      </c>
      <c r="S106" s="188">
        <v>0.57999999999999996</v>
      </c>
      <c r="T106" s="189">
        <f>S106*H106</f>
        <v>25.81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90" t="s">
        <v>183</v>
      </c>
      <c r="AT106" s="190" t="s">
        <v>163</v>
      </c>
      <c r="AU106" s="190" t="s">
        <v>85</v>
      </c>
      <c r="AY106" s="18" t="s">
        <v>160</v>
      </c>
      <c r="BE106" s="191">
        <f>IF(N106="základní",J106,0)</f>
        <v>0</v>
      </c>
      <c r="BF106" s="191">
        <f>IF(N106="snížená",J106,0)</f>
        <v>0</v>
      </c>
      <c r="BG106" s="191">
        <f>IF(N106="zákl. přenesená",J106,0)</f>
        <v>0</v>
      </c>
      <c r="BH106" s="191">
        <f>IF(N106="sníž. přenesená",J106,0)</f>
        <v>0</v>
      </c>
      <c r="BI106" s="191">
        <f>IF(N106="nulová",J106,0)</f>
        <v>0</v>
      </c>
      <c r="BJ106" s="18" t="s">
        <v>83</v>
      </c>
      <c r="BK106" s="191">
        <f>ROUND(I106*H106,2)</f>
        <v>0</v>
      </c>
      <c r="BL106" s="18" t="s">
        <v>183</v>
      </c>
      <c r="BM106" s="190" t="s">
        <v>1739</v>
      </c>
    </row>
    <row r="107" spans="1:65" s="2" customFormat="1">
      <c r="A107" s="35"/>
      <c r="B107" s="36"/>
      <c r="C107" s="37"/>
      <c r="D107" s="192" t="s">
        <v>170</v>
      </c>
      <c r="E107" s="37"/>
      <c r="F107" s="193" t="s">
        <v>1740</v>
      </c>
      <c r="G107" s="37"/>
      <c r="H107" s="37"/>
      <c r="I107" s="194"/>
      <c r="J107" s="37"/>
      <c r="K107" s="37"/>
      <c r="L107" s="40"/>
      <c r="M107" s="195"/>
      <c r="N107" s="196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170</v>
      </c>
      <c r="AU107" s="18" t="s">
        <v>85</v>
      </c>
    </row>
    <row r="108" spans="1:65" s="2" customFormat="1" ht="37.9" customHeight="1">
      <c r="A108" s="35"/>
      <c r="B108" s="36"/>
      <c r="C108" s="179" t="s">
        <v>183</v>
      </c>
      <c r="D108" s="179" t="s">
        <v>163</v>
      </c>
      <c r="E108" s="180" t="s">
        <v>283</v>
      </c>
      <c r="F108" s="181" t="s">
        <v>284</v>
      </c>
      <c r="G108" s="182" t="s">
        <v>258</v>
      </c>
      <c r="H108" s="183">
        <v>125.65</v>
      </c>
      <c r="I108" s="184"/>
      <c r="J108" s="185">
        <f>ROUND(I108*H108,2)</f>
        <v>0</v>
      </c>
      <c r="K108" s="181" t="s">
        <v>167</v>
      </c>
      <c r="L108" s="40"/>
      <c r="M108" s="186" t="s">
        <v>19</v>
      </c>
      <c r="N108" s="187" t="s">
        <v>46</v>
      </c>
      <c r="O108" s="65"/>
      <c r="P108" s="188">
        <f>O108*H108</f>
        <v>0</v>
      </c>
      <c r="Q108" s="188">
        <v>0</v>
      </c>
      <c r="R108" s="188">
        <f>Q108*H108</f>
        <v>0</v>
      </c>
      <c r="S108" s="188">
        <v>0.22</v>
      </c>
      <c r="T108" s="189">
        <f>S108*H108</f>
        <v>27.643000000000001</v>
      </c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R108" s="190" t="s">
        <v>183</v>
      </c>
      <c r="AT108" s="190" t="s">
        <v>163</v>
      </c>
      <c r="AU108" s="190" t="s">
        <v>85</v>
      </c>
      <c r="AY108" s="18" t="s">
        <v>160</v>
      </c>
      <c r="BE108" s="191">
        <f>IF(N108="základní",J108,0)</f>
        <v>0</v>
      </c>
      <c r="BF108" s="191">
        <f>IF(N108="snížená",J108,0)</f>
        <v>0</v>
      </c>
      <c r="BG108" s="191">
        <f>IF(N108="zákl. přenesená",J108,0)</f>
        <v>0</v>
      </c>
      <c r="BH108" s="191">
        <f>IF(N108="sníž. přenesená",J108,0)</f>
        <v>0</v>
      </c>
      <c r="BI108" s="191">
        <f>IF(N108="nulová",J108,0)</f>
        <v>0</v>
      </c>
      <c r="BJ108" s="18" t="s">
        <v>83</v>
      </c>
      <c r="BK108" s="191">
        <f>ROUND(I108*H108,2)</f>
        <v>0</v>
      </c>
      <c r="BL108" s="18" t="s">
        <v>183</v>
      </c>
      <c r="BM108" s="190" t="s">
        <v>1741</v>
      </c>
    </row>
    <row r="109" spans="1:65" s="2" customFormat="1">
      <c r="A109" s="35"/>
      <c r="B109" s="36"/>
      <c r="C109" s="37"/>
      <c r="D109" s="192" t="s">
        <v>170</v>
      </c>
      <c r="E109" s="37"/>
      <c r="F109" s="193" t="s">
        <v>286</v>
      </c>
      <c r="G109" s="37"/>
      <c r="H109" s="37"/>
      <c r="I109" s="194"/>
      <c r="J109" s="37"/>
      <c r="K109" s="37"/>
      <c r="L109" s="40"/>
      <c r="M109" s="195"/>
      <c r="N109" s="196"/>
      <c r="O109" s="65"/>
      <c r="P109" s="65"/>
      <c r="Q109" s="65"/>
      <c r="R109" s="65"/>
      <c r="S109" s="65"/>
      <c r="T109" s="66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T109" s="18" t="s">
        <v>170</v>
      </c>
      <c r="AU109" s="18" t="s">
        <v>85</v>
      </c>
    </row>
    <row r="110" spans="1:65" s="2" customFormat="1" ht="24.2" customHeight="1">
      <c r="A110" s="35"/>
      <c r="B110" s="36"/>
      <c r="C110" s="179" t="s">
        <v>159</v>
      </c>
      <c r="D110" s="179" t="s">
        <v>163</v>
      </c>
      <c r="E110" s="180" t="s">
        <v>287</v>
      </c>
      <c r="F110" s="181" t="s">
        <v>288</v>
      </c>
      <c r="G110" s="182" t="s">
        <v>289</v>
      </c>
      <c r="H110" s="183">
        <v>24</v>
      </c>
      <c r="I110" s="184"/>
      <c r="J110" s="185">
        <f>ROUND(I110*H110,2)</f>
        <v>0</v>
      </c>
      <c r="K110" s="181" t="s">
        <v>167</v>
      </c>
      <c r="L110" s="40"/>
      <c r="M110" s="186" t="s">
        <v>19</v>
      </c>
      <c r="N110" s="187" t="s">
        <v>46</v>
      </c>
      <c r="O110" s="65"/>
      <c r="P110" s="188">
        <f>O110*H110</f>
        <v>0</v>
      </c>
      <c r="Q110" s="188">
        <v>0</v>
      </c>
      <c r="R110" s="188">
        <f>Q110*H110</f>
        <v>0</v>
      </c>
      <c r="S110" s="188">
        <v>0.105</v>
      </c>
      <c r="T110" s="189">
        <f>S110*H110</f>
        <v>2.52</v>
      </c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R110" s="190" t="s">
        <v>183</v>
      </c>
      <c r="AT110" s="190" t="s">
        <v>163</v>
      </c>
      <c r="AU110" s="190" t="s">
        <v>85</v>
      </c>
      <c r="AY110" s="18" t="s">
        <v>160</v>
      </c>
      <c r="BE110" s="191">
        <f>IF(N110="základní",J110,0)</f>
        <v>0</v>
      </c>
      <c r="BF110" s="191">
        <f>IF(N110="snížená",J110,0)</f>
        <v>0</v>
      </c>
      <c r="BG110" s="191">
        <f>IF(N110="zákl. přenesená",J110,0)</f>
        <v>0</v>
      </c>
      <c r="BH110" s="191">
        <f>IF(N110="sníž. přenesená",J110,0)</f>
        <v>0</v>
      </c>
      <c r="BI110" s="191">
        <f>IF(N110="nulová",J110,0)</f>
        <v>0</v>
      </c>
      <c r="BJ110" s="18" t="s">
        <v>83</v>
      </c>
      <c r="BK110" s="191">
        <f>ROUND(I110*H110,2)</f>
        <v>0</v>
      </c>
      <c r="BL110" s="18" t="s">
        <v>183</v>
      </c>
      <c r="BM110" s="190" t="s">
        <v>1742</v>
      </c>
    </row>
    <row r="111" spans="1:65" s="2" customFormat="1">
      <c r="A111" s="35"/>
      <c r="B111" s="36"/>
      <c r="C111" s="37"/>
      <c r="D111" s="192" t="s">
        <v>170</v>
      </c>
      <c r="E111" s="37"/>
      <c r="F111" s="193" t="s">
        <v>291</v>
      </c>
      <c r="G111" s="37"/>
      <c r="H111" s="37"/>
      <c r="I111" s="194"/>
      <c r="J111" s="37"/>
      <c r="K111" s="37"/>
      <c r="L111" s="40"/>
      <c r="M111" s="195"/>
      <c r="N111" s="196"/>
      <c r="O111" s="65"/>
      <c r="P111" s="65"/>
      <c r="Q111" s="65"/>
      <c r="R111" s="65"/>
      <c r="S111" s="65"/>
      <c r="T111" s="66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T111" s="18" t="s">
        <v>170</v>
      </c>
      <c r="AU111" s="18" t="s">
        <v>85</v>
      </c>
    </row>
    <row r="112" spans="1:65" s="13" customFormat="1">
      <c r="B112" s="199"/>
      <c r="C112" s="200"/>
      <c r="D112" s="197" t="s">
        <v>212</v>
      </c>
      <c r="E112" s="201" t="s">
        <v>19</v>
      </c>
      <c r="F112" s="202" t="s">
        <v>1743</v>
      </c>
      <c r="G112" s="200"/>
      <c r="H112" s="203">
        <v>24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212</v>
      </c>
      <c r="AU112" s="209" t="s">
        <v>85</v>
      </c>
      <c r="AV112" s="13" t="s">
        <v>85</v>
      </c>
      <c r="AW112" s="13" t="s">
        <v>36</v>
      </c>
      <c r="AX112" s="13" t="s">
        <v>83</v>
      </c>
      <c r="AY112" s="209" t="s">
        <v>160</v>
      </c>
    </row>
    <row r="113" spans="1:65" s="2" customFormat="1" ht="16.5" customHeight="1">
      <c r="A113" s="35"/>
      <c r="B113" s="36"/>
      <c r="C113" s="179" t="s">
        <v>194</v>
      </c>
      <c r="D113" s="179" t="s">
        <v>163</v>
      </c>
      <c r="E113" s="180" t="s">
        <v>293</v>
      </c>
      <c r="F113" s="181" t="s">
        <v>294</v>
      </c>
      <c r="G113" s="182" t="s">
        <v>295</v>
      </c>
      <c r="H113" s="183">
        <v>25.66</v>
      </c>
      <c r="I113" s="184"/>
      <c r="J113" s="185">
        <f>ROUND(I113*H113,2)</f>
        <v>0</v>
      </c>
      <c r="K113" s="181" t="s">
        <v>167</v>
      </c>
      <c r="L113" s="40"/>
      <c r="M113" s="186" t="s">
        <v>19</v>
      </c>
      <c r="N113" s="187" t="s">
        <v>46</v>
      </c>
      <c r="O113" s="65"/>
      <c r="P113" s="188">
        <f>O113*H113</f>
        <v>0</v>
      </c>
      <c r="Q113" s="188">
        <v>3.0000000000000001E-5</v>
      </c>
      <c r="R113" s="188">
        <f>Q113*H113</f>
        <v>7.6980000000000006E-4</v>
      </c>
      <c r="S113" s="188">
        <v>0</v>
      </c>
      <c r="T113" s="189">
        <f>S113*H113</f>
        <v>0</v>
      </c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R113" s="190" t="s">
        <v>183</v>
      </c>
      <c r="AT113" s="190" t="s">
        <v>163</v>
      </c>
      <c r="AU113" s="190" t="s">
        <v>85</v>
      </c>
      <c r="AY113" s="18" t="s">
        <v>160</v>
      </c>
      <c r="BE113" s="191">
        <f>IF(N113="základní",J113,0)</f>
        <v>0</v>
      </c>
      <c r="BF113" s="191">
        <f>IF(N113="snížená",J113,0)</f>
        <v>0</v>
      </c>
      <c r="BG113" s="191">
        <f>IF(N113="zákl. přenesená",J113,0)</f>
        <v>0</v>
      </c>
      <c r="BH113" s="191">
        <f>IF(N113="sníž. přenesená",J113,0)</f>
        <v>0</v>
      </c>
      <c r="BI113" s="191">
        <f>IF(N113="nulová",J113,0)</f>
        <v>0</v>
      </c>
      <c r="BJ113" s="18" t="s">
        <v>83</v>
      </c>
      <c r="BK113" s="191">
        <f>ROUND(I113*H113,2)</f>
        <v>0</v>
      </c>
      <c r="BL113" s="18" t="s">
        <v>183</v>
      </c>
      <c r="BM113" s="190" t="s">
        <v>1744</v>
      </c>
    </row>
    <row r="114" spans="1:65" s="2" customFormat="1">
      <c r="A114" s="35"/>
      <c r="B114" s="36"/>
      <c r="C114" s="37"/>
      <c r="D114" s="192" t="s">
        <v>170</v>
      </c>
      <c r="E114" s="37"/>
      <c r="F114" s="193" t="s">
        <v>297</v>
      </c>
      <c r="G114" s="37"/>
      <c r="H114" s="37"/>
      <c r="I114" s="194"/>
      <c r="J114" s="37"/>
      <c r="K114" s="37"/>
      <c r="L114" s="40"/>
      <c r="M114" s="195"/>
      <c r="N114" s="196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170</v>
      </c>
      <c r="AU114" s="18" t="s">
        <v>85</v>
      </c>
    </row>
    <row r="115" spans="1:65" s="13" customFormat="1">
      <c r="B115" s="199"/>
      <c r="C115" s="200"/>
      <c r="D115" s="197" t="s">
        <v>212</v>
      </c>
      <c r="E115" s="201" t="s">
        <v>19</v>
      </c>
      <c r="F115" s="202" t="s">
        <v>1745</v>
      </c>
      <c r="G115" s="200"/>
      <c r="H115" s="203">
        <v>25.66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212</v>
      </c>
      <c r="AU115" s="209" t="s">
        <v>85</v>
      </c>
      <c r="AV115" s="13" t="s">
        <v>85</v>
      </c>
      <c r="AW115" s="13" t="s">
        <v>36</v>
      </c>
      <c r="AX115" s="13" t="s">
        <v>83</v>
      </c>
      <c r="AY115" s="209" t="s">
        <v>160</v>
      </c>
    </row>
    <row r="116" spans="1:65" s="2" customFormat="1" ht="24.2" customHeight="1">
      <c r="A116" s="35"/>
      <c r="B116" s="36"/>
      <c r="C116" s="179" t="s">
        <v>200</v>
      </c>
      <c r="D116" s="179" t="s">
        <v>163</v>
      </c>
      <c r="E116" s="180" t="s">
        <v>299</v>
      </c>
      <c r="F116" s="181" t="s">
        <v>300</v>
      </c>
      <c r="G116" s="182" t="s">
        <v>301</v>
      </c>
      <c r="H116" s="183">
        <v>3.2080000000000002</v>
      </c>
      <c r="I116" s="184"/>
      <c r="J116" s="185">
        <f>ROUND(I116*H116,2)</f>
        <v>0</v>
      </c>
      <c r="K116" s="181" t="s">
        <v>167</v>
      </c>
      <c r="L116" s="40"/>
      <c r="M116" s="186" t="s">
        <v>19</v>
      </c>
      <c r="N116" s="187" t="s">
        <v>46</v>
      </c>
      <c r="O116" s="65"/>
      <c r="P116" s="188">
        <f>O116*H116</f>
        <v>0</v>
      </c>
      <c r="Q116" s="188">
        <v>0</v>
      </c>
      <c r="R116" s="188">
        <f>Q116*H116</f>
        <v>0</v>
      </c>
      <c r="S116" s="188">
        <v>0</v>
      </c>
      <c r="T116" s="189">
        <f>S116*H116</f>
        <v>0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90" t="s">
        <v>183</v>
      </c>
      <c r="AT116" s="190" t="s">
        <v>163</v>
      </c>
      <c r="AU116" s="190" t="s">
        <v>85</v>
      </c>
      <c r="AY116" s="18" t="s">
        <v>160</v>
      </c>
      <c r="BE116" s="191">
        <f>IF(N116="základní",J116,0)</f>
        <v>0</v>
      </c>
      <c r="BF116" s="191">
        <f>IF(N116="snížená",J116,0)</f>
        <v>0</v>
      </c>
      <c r="BG116" s="191">
        <f>IF(N116="zákl. přenesená",J116,0)</f>
        <v>0</v>
      </c>
      <c r="BH116" s="191">
        <f>IF(N116="sníž. přenesená",J116,0)</f>
        <v>0</v>
      </c>
      <c r="BI116" s="191">
        <f>IF(N116="nulová",J116,0)</f>
        <v>0</v>
      </c>
      <c r="BJ116" s="18" t="s">
        <v>83</v>
      </c>
      <c r="BK116" s="191">
        <f>ROUND(I116*H116,2)</f>
        <v>0</v>
      </c>
      <c r="BL116" s="18" t="s">
        <v>183</v>
      </c>
      <c r="BM116" s="190" t="s">
        <v>1746</v>
      </c>
    </row>
    <row r="117" spans="1:65" s="2" customFormat="1">
      <c r="A117" s="35"/>
      <c r="B117" s="36"/>
      <c r="C117" s="37"/>
      <c r="D117" s="192" t="s">
        <v>170</v>
      </c>
      <c r="E117" s="37"/>
      <c r="F117" s="193" t="s">
        <v>303</v>
      </c>
      <c r="G117" s="37"/>
      <c r="H117" s="37"/>
      <c r="I117" s="194"/>
      <c r="J117" s="37"/>
      <c r="K117" s="37"/>
      <c r="L117" s="40"/>
      <c r="M117" s="195"/>
      <c r="N117" s="196"/>
      <c r="O117" s="65"/>
      <c r="P117" s="65"/>
      <c r="Q117" s="65"/>
      <c r="R117" s="65"/>
      <c r="S117" s="65"/>
      <c r="T117" s="66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8" t="s">
        <v>170</v>
      </c>
      <c r="AU117" s="18" t="s">
        <v>85</v>
      </c>
    </row>
    <row r="118" spans="1:65" s="13" customFormat="1">
      <c r="B118" s="199"/>
      <c r="C118" s="200"/>
      <c r="D118" s="197" t="s">
        <v>212</v>
      </c>
      <c r="E118" s="201" t="s">
        <v>19</v>
      </c>
      <c r="F118" s="202" t="s">
        <v>1747</v>
      </c>
      <c r="G118" s="200"/>
      <c r="H118" s="203">
        <v>3.2080000000000002</v>
      </c>
      <c r="I118" s="204"/>
      <c r="J118" s="200"/>
      <c r="K118" s="200"/>
      <c r="L118" s="205"/>
      <c r="M118" s="206"/>
      <c r="N118" s="207"/>
      <c r="O118" s="207"/>
      <c r="P118" s="207"/>
      <c r="Q118" s="207"/>
      <c r="R118" s="207"/>
      <c r="S118" s="207"/>
      <c r="T118" s="208"/>
      <c r="AT118" s="209" t="s">
        <v>212</v>
      </c>
      <c r="AU118" s="209" t="s">
        <v>85</v>
      </c>
      <c r="AV118" s="13" t="s">
        <v>85</v>
      </c>
      <c r="AW118" s="13" t="s">
        <v>36</v>
      </c>
      <c r="AX118" s="13" t="s">
        <v>83</v>
      </c>
      <c r="AY118" s="209" t="s">
        <v>160</v>
      </c>
    </row>
    <row r="119" spans="1:65" s="2" customFormat="1" ht="49.15" customHeight="1">
      <c r="A119" s="35"/>
      <c r="B119" s="36"/>
      <c r="C119" s="179" t="s">
        <v>206</v>
      </c>
      <c r="D119" s="179" t="s">
        <v>163</v>
      </c>
      <c r="E119" s="180" t="s">
        <v>1237</v>
      </c>
      <c r="F119" s="181" t="s">
        <v>1238</v>
      </c>
      <c r="G119" s="182" t="s">
        <v>289</v>
      </c>
      <c r="H119" s="183">
        <v>4</v>
      </c>
      <c r="I119" s="184"/>
      <c r="J119" s="185">
        <f>ROUND(I119*H119,2)</f>
        <v>0</v>
      </c>
      <c r="K119" s="181" t="s">
        <v>167</v>
      </c>
      <c r="L119" s="40"/>
      <c r="M119" s="186" t="s">
        <v>19</v>
      </c>
      <c r="N119" s="187" t="s">
        <v>46</v>
      </c>
      <c r="O119" s="65"/>
      <c r="P119" s="188">
        <f>O119*H119</f>
        <v>0</v>
      </c>
      <c r="Q119" s="188">
        <v>3.6900000000000002E-2</v>
      </c>
      <c r="R119" s="188">
        <f>Q119*H119</f>
        <v>0.14760000000000001</v>
      </c>
      <c r="S119" s="188">
        <v>0</v>
      </c>
      <c r="T119" s="189">
        <f>S119*H119</f>
        <v>0</v>
      </c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R119" s="190" t="s">
        <v>183</v>
      </c>
      <c r="AT119" s="190" t="s">
        <v>163</v>
      </c>
      <c r="AU119" s="190" t="s">
        <v>85</v>
      </c>
      <c r="AY119" s="18" t="s">
        <v>160</v>
      </c>
      <c r="BE119" s="191">
        <f>IF(N119="základní",J119,0)</f>
        <v>0</v>
      </c>
      <c r="BF119" s="191">
        <f>IF(N119="snížená",J119,0)</f>
        <v>0</v>
      </c>
      <c r="BG119" s="191">
        <f>IF(N119="zákl. přenesená",J119,0)</f>
        <v>0</v>
      </c>
      <c r="BH119" s="191">
        <f>IF(N119="sníž. přenesená",J119,0)</f>
        <v>0</v>
      </c>
      <c r="BI119" s="191">
        <f>IF(N119="nulová",J119,0)</f>
        <v>0</v>
      </c>
      <c r="BJ119" s="18" t="s">
        <v>83</v>
      </c>
      <c r="BK119" s="191">
        <f>ROUND(I119*H119,2)</f>
        <v>0</v>
      </c>
      <c r="BL119" s="18" t="s">
        <v>183</v>
      </c>
      <c r="BM119" s="190" t="s">
        <v>1748</v>
      </c>
    </row>
    <row r="120" spans="1:65" s="2" customFormat="1">
      <c r="A120" s="35"/>
      <c r="B120" s="36"/>
      <c r="C120" s="37"/>
      <c r="D120" s="192" t="s">
        <v>170</v>
      </c>
      <c r="E120" s="37"/>
      <c r="F120" s="193" t="s">
        <v>1240</v>
      </c>
      <c r="G120" s="37"/>
      <c r="H120" s="37"/>
      <c r="I120" s="194"/>
      <c r="J120" s="37"/>
      <c r="K120" s="37"/>
      <c r="L120" s="40"/>
      <c r="M120" s="195"/>
      <c r="N120" s="196"/>
      <c r="O120" s="65"/>
      <c r="P120" s="65"/>
      <c r="Q120" s="65"/>
      <c r="R120" s="65"/>
      <c r="S120" s="65"/>
      <c r="T120" s="66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8" t="s">
        <v>170</v>
      </c>
      <c r="AU120" s="18" t="s">
        <v>85</v>
      </c>
    </row>
    <row r="121" spans="1:65" s="13" customFormat="1">
      <c r="B121" s="199"/>
      <c r="C121" s="200"/>
      <c r="D121" s="197" t="s">
        <v>212</v>
      </c>
      <c r="E121" s="201" t="s">
        <v>19</v>
      </c>
      <c r="F121" s="202" t="s">
        <v>183</v>
      </c>
      <c r="G121" s="200"/>
      <c r="H121" s="203">
        <v>4</v>
      </c>
      <c r="I121" s="204"/>
      <c r="J121" s="200"/>
      <c r="K121" s="200"/>
      <c r="L121" s="205"/>
      <c r="M121" s="206"/>
      <c r="N121" s="207"/>
      <c r="O121" s="207"/>
      <c r="P121" s="207"/>
      <c r="Q121" s="207"/>
      <c r="R121" s="207"/>
      <c r="S121" s="207"/>
      <c r="T121" s="208"/>
      <c r="AT121" s="209" t="s">
        <v>212</v>
      </c>
      <c r="AU121" s="209" t="s">
        <v>85</v>
      </c>
      <c r="AV121" s="13" t="s">
        <v>85</v>
      </c>
      <c r="AW121" s="13" t="s">
        <v>36</v>
      </c>
      <c r="AX121" s="13" t="s">
        <v>83</v>
      </c>
      <c r="AY121" s="209" t="s">
        <v>160</v>
      </c>
    </row>
    <row r="122" spans="1:65" s="2" customFormat="1" ht="49.15" customHeight="1">
      <c r="A122" s="35"/>
      <c r="B122" s="36"/>
      <c r="C122" s="179" t="s">
        <v>214</v>
      </c>
      <c r="D122" s="179" t="s">
        <v>163</v>
      </c>
      <c r="E122" s="180" t="s">
        <v>319</v>
      </c>
      <c r="F122" s="181" t="s">
        <v>320</v>
      </c>
      <c r="G122" s="182" t="s">
        <v>289</v>
      </c>
      <c r="H122" s="183">
        <v>2</v>
      </c>
      <c r="I122" s="184"/>
      <c r="J122" s="185">
        <f>ROUND(I122*H122,2)</f>
        <v>0</v>
      </c>
      <c r="K122" s="181" t="s">
        <v>167</v>
      </c>
      <c r="L122" s="40"/>
      <c r="M122" s="186" t="s">
        <v>19</v>
      </c>
      <c r="N122" s="187" t="s">
        <v>46</v>
      </c>
      <c r="O122" s="65"/>
      <c r="P122" s="188">
        <f>O122*H122</f>
        <v>0</v>
      </c>
      <c r="Q122" s="188">
        <v>1.269E-2</v>
      </c>
      <c r="R122" s="188">
        <f>Q122*H122</f>
        <v>2.538E-2</v>
      </c>
      <c r="S122" s="188">
        <v>0</v>
      </c>
      <c r="T122" s="189">
        <f>S122*H122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190" t="s">
        <v>183</v>
      </c>
      <c r="AT122" s="190" t="s">
        <v>163</v>
      </c>
      <c r="AU122" s="190" t="s">
        <v>85</v>
      </c>
      <c r="AY122" s="18" t="s">
        <v>160</v>
      </c>
      <c r="BE122" s="191">
        <f>IF(N122="základní",J122,0)</f>
        <v>0</v>
      </c>
      <c r="BF122" s="191">
        <f>IF(N122="snížená",J122,0)</f>
        <v>0</v>
      </c>
      <c r="BG122" s="191">
        <f>IF(N122="zákl. přenesená",J122,0)</f>
        <v>0</v>
      </c>
      <c r="BH122" s="191">
        <f>IF(N122="sníž. přenesená",J122,0)</f>
        <v>0</v>
      </c>
      <c r="BI122" s="191">
        <f>IF(N122="nulová",J122,0)</f>
        <v>0</v>
      </c>
      <c r="BJ122" s="18" t="s">
        <v>83</v>
      </c>
      <c r="BK122" s="191">
        <f>ROUND(I122*H122,2)</f>
        <v>0</v>
      </c>
      <c r="BL122" s="18" t="s">
        <v>183</v>
      </c>
      <c r="BM122" s="190" t="s">
        <v>1749</v>
      </c>
    </row>
    <row r="123" spans="1:65" s="2" customFormat="1">
      <c r="A123" s="35"/>
      <c r="B123" s="36"/>
      <c r="C123" s="37"/>
      <c r="D123" s="192" t="s">
        <v>170</v>
      </c>
      <c r="E123" s="37"/>
      <c r="F123" s="193" t="s">
        <v>322</v>
      </c>
      <c r="G123" s="37"/>
      <c r="H123" s="37"/>
      <c r="I123" s="194"/>
      <c r="J123" s="37"/>
      <c r="K123" s="37"/>
      <c r="L123" s="40"/>
      <c r="M123" s="195"/>
      <c r="N123" s="196"/>
      <c r="O123" s="65"/>
      <c r="P123" s="65"/>
      <c r="Q123" s="65"/>
      <c r="R123" s="65"/>
      <c r="S123" s="65"/>
      <c r="T123" s="66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170</v>
      </c>
      <c r="AU123" s="18" t="s">
        <v>85</v>
      </c>
    </row>
    <row r="124" spans="1:65" s="2" customFormat="1" ht="49.15" customHeight="1">
      <c r="A124" s="35"/>
      <c r="B124" s="36"/>
      <c r="C124" s="179" t="s">
        <v>219</v>
      </c>
      <c r="D124" s="179" t="s">
        <v>163</v>
      </c>
      <c r="E124" s="180" t="s">
        <v>325</v>
      </c>
      <c r="F124" s="181" t="s">
        <v>326</v>
      </c>
      <c r="G124" s="182" t="s">
        <v>289</v>
      </c>
      <c r="H124" s="183">
        <v>13</v>
      </c>
      <c r="I124" s="184"/>
      <c r="J124" s="185">
        <f>ROUND(I124*H124,2)</f>
        <v>0</v>
      </c>
      <c r="K124" s="181" t="s">
        <v>167</v>
      </c>
      <c r="L124" s="40"/>
      <c r="M124" s="186" t="s">
        <v>19</v>
      </c>
      <c r="N124" s="187" t="s">
        <v>46</v>
      </c>
      <c r="O124" s="65"/>
      <c r="P124" s="188">
        <f>O124*H124</f>
        <v>0</v>
      </c>
      <c r="Q124" s="188">
        <v>3.6900000000000002E-2</v>
      </c>
      <c r="R124" s="188">
        <f>Q124*H124</f>
        <v>0.47970000000000002</v>
      </c>
      <c r="S124" s="188">
        <v>0</v>
      </c>
      <c r="T124" s="189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190" t="s">
        <v>183</v>
      </c>
      <c r="AT124" s="190" t="s">
        <v>163</v>
      </c>
      <c r="AU124" s="190" t="s">
        <v>85</v>
      </c>
      <c r="AY124" s="18" t="s">
        <v>160</v>
      </c>
      <c r="BE124" s="191">
        <f>IF(N124="základní",J124,0)</f>
        <v>0</v>
      </c>
      <c r="BF124" s="191">
        <f>IF(N124="snížená",J124,0)</f>
        <v>0</v>
      </c>
      <c r="BG124" s="191">
        <f>IF(N124="zákl. přenesená",J124,0)</f>
        <v>0</v>
      </c>
      <c r="BH124" s="191">
        <f>IF(N124="sníž. přenesená",J124,0)</f>
        <v>0</v>
      </c>
      <c r="BI124" s="191">
        <f>IF(N124="nulová",J124,0)</f>
        <v>0</v>
      </c>
      <c r="BJ124" s="18" t="s">
        <v>83</v>
      </c>
      <c r="BK124" s="191">
        <f>ROUND(I124*H124,2)</f>
        <v>0</v>
      </c>
      <c r="BL124" s="18" t="s">
        <v>183</v>
      </c>
      <c r="BM124" s="190" t="s">
        <v>1750</v>
      </c>
    </row>
    <row r="125" spans="1:65" s="2" customFormat="1">
      <c r="A125" s="35"/>
      <c r="B125" s="36"/>
      <c r="C125" s="37"/>
      <c r="D125" s="192" t="s">
        <v>170</v>
      </c>
      <c r="E125" s="37"/>
      <c r="F125" s="193" t="s">
        <v>328</v>
      </c>
      <c r="G125" s="37"/>
      <c r="H125" s="37"/>
      <c r="I125" s="194"/>
      <c r="J125" s="37"/>
      <c r="K125" s="37"/>
      <c r="L125" s="40"/>
      <c r="M125" s="195"/>
      <c r="N125" s="196"/>
      <c r="O125" s="65"/>
      <c r="P125" s="65"/>
      <c r="Q125" s="65"/>
      <c r="R125" s="65"/>
      <c r="S125" s="65"/>
      <c r="T125" s="66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T125" s="18" t="s">
        <v>170</v>
      </c>
      <c r="AU125" s="18" t="s">
        <v>85</v>
      </c>
    </row>
    <row r="126" spans="1:65" s="13" customFormat="1">
      <c r="B126" s="199"/>
      <c r="C126" s="200"/>
      <c r="D126" s="197" t="s">
        <v>212</v>
      </c>
      <c r="E126" s="201" t="s">
        <v>19</v>
      </c>
      <c r="F126" s="202" t="s">
        <v>1751</v>
      </c>
      <c r="G126" s="200"/>
      <c r="H126" s="203">
        <v>13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212</v>
      </c>
      <c r="AU126" s="209" t="s">
        <v>85</v>
      </c>
      <c r="AV126" s="13" t="s">
        <v>85</v>
      </c>
      <c r="AW126" s="13" t="s">
        <v>36</v>
      </c>
      <c r="AX126" s="13" t="s">
        <v>83</v>
      </c>
      <c r="AY126" s="209" t="s">
        <v>160</v>
      </c>
    </row>
    <row r="127" spans="1:65" s="2" customFormat="1" ht="16.5" customHeight="1">
      <c r="A127" s="35"/>
      <c r="B127" s="36"/>
      <c r="C127" s="179" t="s">
        <v>223</v>
      </c>
      <c r="D127" s="179" t="s">
        <v>163</v>
      </c>
      <c r="E127" s="180" t="s">
        <v>331</v>
      </c>
      <c r="F127" s="181" t="s">
        <v>332</v>
      </c>
      <c r="G127" s="182" t="s">
        <v>258</v>
      </c>
      <c r="H127" s="183">
        <v>41</v>
      </c>
      <c r="I127" s="184"/>
      <c r="J127" s="185">
        <f>ROUND(I127*H127,2)</f>
        <v>0</v>
      </c>
      <c r="K127" s="181" t="s">
        <v>167</v>
      </c>
      <c r="L127" s="40"/>
      <c r="M127" s="186" t="s">
        <v>19</v>
      </c>
      <c r="N127" s="187" t="s">
        <v>46</v>
      </c>
      <c r="O127" s="65"/>
      <c r="P127" s="188">
        <f>O127*H127</f>
        <v>0</v>
      </c>
      <c r="Q127" s="188">
        <v>0</v>
      </c>
      <c r="R127" s="188">
        <f>Q127*H127</f>
        <v>0</v>
      </c>
      <c r="S127" s="188">
        <v>0</v>
      </c>
      <c r="T127" s="189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190" t="s">
        <v>183</v>
      </c>
      <c r="AT127" s="190" t="s">
        <v>163</v>
      </c>
      <c r="AU127" s="190" t="s">
        <v>85</v>
      </c>
      <c r="AY127" s="18" t="s">
        <v>160</v>
      </c>
      <c r="BE127" s="191">
        <f>IF(N127="základní",J127,0)</f>
        <v>0</v>
      </c>
      <c r="BF127" s="191">
        <f>IF(N127="snížená",J127,0)</f>
        <v>0</v>
      </c>
      <c r="BG127" s="191">
        <f>IF(N127="zákl. přenesená",J127,0)</f>
        <v>0</v>
      </c>
      <c r="BH127" s="191">
        <f>IF(N127="sníž. přenesená",J127,0)</f>
        <v>0</v>
      </c>
      <c r="BI127" s="191">
        <f>IF(N127="nulová",J127,0)</f>
        <v>0</v>
      </c>
      <c r="BJ127" s="18" t="s">
        <v>83</v>
      </c>
      <c r="BK127" s="191">
        <f>ROUND(I127*H127,2)</f>
        <v>0</v>
      </c>
      <c r="BL127" s="18" t="s">
        <v>183</v>
      </c>
      <c r="BM127" s="190" t="s">
        <v>1752</v>
      </c>
    </row>
    <row r="128" spans="1:65" s="2" customFormat="1">
      <c r="A128" s="35"/>
      <c r="B128" s="36"/>
      <c r="C128" s="37"/>
      <c r="D128" s="192" t="s">
        <v>170</v>
      </c>
      <c r="E128" s="37"/>
      <c r="F128" s="193" t="s">
        <v>334</v>
      </c>
      <c r="G128" s="37"/>
      <c r="H128" s="37"/>
      <c r="I128" s="194"/>
      <c r="J128" s="37"/>
      <c r="K128" s="37"/>
      <c r="L128" s="40"/>
      <c r="M128" s="195"/>
      <c r="N128" s="196"/>
      <c r="O128" s="65"/>
      <c r="P128" s="65"/>
      <c r="Q128" s="65"/>
      <c r="R128" s="65"/>
      <c r="S128" s="65"/>
      <c r="T128" s="66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8" t="s">
        <v>170</v>
      </c>
      <c r="AU128" s="18" t="s">
        <v>85</v>
      </c>
    </row>
    <row r="129" spans="1:65" s="13" customFormat="1">
      <c r="B129" s="199"/>
      <c r="C129" s="200"/>
      <c r="D129" s="197" t="s">
        <v>212</v>
      </c>
      <c r="E129" s="201" t="s">
        <v>19</v>
      </c>
      <c r="F129" s="202" t="s">
        <v>1753</v>
      </c>
      <c r="G129" s="200"/>
      <c r="H129" s="203">
        <v>41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212</v>
      </c>
      <c r="AU129" s="209" t="s">
        <v>85</v>
      </c>
      <c r="AV129" s="13" t="s">
        <v>85</v>
      </c>
      <c r="AW129" s="13" t="s">
        <v>36</v>
      </c>
      <c r="AX129" s="13" t="s">
        <v>83</v>
      </c>
      <c r="AY129" s="209" t="s">
        <v>160</v>
      </c>
    </row>
    <row r="130" spans="1:65" s="2" customFormat="1" ht="24.2" customHeight="1">
      <c r="A130" s="35"/>
      <c r="B130" s="36"/>
      <c r="C130" s="179" t="s">
        <v>8</v>
      </c>
      <c r="D130" s="179" t="s">
        <v>163</v>
      </c>
      <c r="E130" s="180" t="s">
        <v>1754</v>
      </c>
      <c r="F130" s="181" t="s">
        <v>1755</v>
      </c>
      <c r="G130" s="182" t="s">
        <v>339</v>
      </c>
      <c r="H130" s="183">
        <v>2.2999999999999998</v>
      </c>
      <c r="I130" s="184"/>
      <c r="J130" s="185">
        <f>ROUND(I130*H130,2)</f>
        <v>0</v>
      </c>
      <c r="K130" s="181" t="s">
        <v>167</v>
      </c>
      <c r="L130" s="40"/>
      <c r="M130" s="186" t="s">
        <v>19</v>
      </c>
      <c r="N130" s="187" t="s">
        <v>46</v>
      </c>
      <c r="O130" s="65"/>
      <c r="P130" s="188">
        <f>O130*H130</f>
        <v>0</v>
      </c>
      <c r="Q130" s="188">
        <v>0</v>
      </c>
      <c r="R130" s="188">
        <f>Q130*H130</f>
        <v>0</v>
      </c>
      <c r="S130" s="188">
        <v>0</v>
      </c>
      <c r="T130" s="189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190" t="s">
        <v>183</v>
      </c>
      <c r="AT130" s="190" t="s">
        <v>163</v>
      </c>
      <c r="AU130" s="190" t="s">
        <v>85</v>
      </c>
      <c r="AY130" s="18" t="s">
        <v>160</v>
      </c>
      <c r="BE130" s="191">
        <f>IF(N130="základní",J130,0)</f>
        <v>0</v>
      </c>
      <c r="BF130" s="191">
        <f>IF(N130="snížená",J130,0)</f>
        <v>0</v>
      </c>
      <c r="BG130" s="191">
        <f>IF(N130="zákl. přenesená",J130,0)</f>
        <v>0</v>
      </c>
      <c r="BH130" s="191">
        <f>IF(N130="sníž. přenesená",J130,0)</f>
        <v>0</v>
      </c>
      <c r="BI130" s="191">
        <f>IF(N130="nulová",J130,0)</f>
        <v>0</v>
      </c>
      <c r="BJ130" s="18" t="s">
        <v>83</v>
      </c>
      <c r="BK130" s="191">
        <f>ROUND(I130*H130,2)</f>
        <v>0</v>
      </c>
      <c r="BL130" s="18" t="s">
        <v>183</v>
      </c>
      <c r="BM130" s="190" t="s">
        <v>1756</v>
      </c>
    </row>
    <row r="131" spans="1:65" s="2" customFormat="1">
      <c r="A131" s="35"/>
      <c r="B131" s="36"/>
      <c r="C131" s="37"/>
      <c r="D131" s="192" t="s">
        <v>170</v>
      </c>
      <c r="E131" s="37"/>
      <c r="F131" s="193" t="s">
        <v>1757</v>
      </c>
      <c r="G131" s="37"/>
      <c r="H131" s="37"/>
      <c r="I131" s="194"/>
      <c r="J131" s="37"/>
      <c r="K131" s="37"/>
      <c r="L131" s="40"/>
      <c r="M131" s="195"/>
      <c r="N131" s="196"/>
      <c r="O131" s="65"/>
      <c r="P131" s="65"/>
      <c r="Q131" s="65"/>
      <c r="R131" s="65"/>
      <c r="S131" s="65"/>
      <c r="T131" s="66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8" t="s">
        <v>170</v>
      </c>
      <c r="AU131" s="18" t="s">
        <v>85</v>
      </c>
    </row>
    <row r="132" spans="1:65" s="13" customFormat="1">
      <c r="B132" s="199"/>
      <c r="C132" s="200"/>
      <c r="D132" s="197" t="s">
        <v>212</v>
      </c>
      <c r="E132" s="201" t="s">
        <v>19</v>
      </c>
      <c r="F132" s="202" t="s">
        <v>1758</v>
      </c>
      <c r="G132" s="200"/>
      <c r="H132" s="203">
        <v>2.2999999999999998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212</v>
      </c>
      <c r="AU132" s="209" t="s">
        <v>85</v>
      </c>
      <c r="AV132" s="13" t="s">
        <v>85</v>
      </c>
      <c r="AW132" s="13" t="s">
        <v>36</v>
      </c>
      <c r="AX132" s="13" t="s">
        <v>83</v>
      </c>
      <c r="AY132" s="209" t="s">
        <v>160</v>
      </c>
    </row>
    <row r="133" spans="1:65" s="2" customFormat="1" ht="24.2" customHeight="1">
      <c r="A133" s="35"/>
      <c r="B133" s="36"/>
      <c r="C133" s="179" t="s">
        <v>233</v>
      </c>
      <c r="D133" s="179" t="s">
        <v>163</v>
      </c>
      <c r="E133" s="180" t="s">
        <v>337</v>
      </c>
      <c r="F133" s="181" t="s">
        <v>338</v>
      </c>
      <c r="G133" s="182" t="s">
        <v>339</v>
      </c>
      <c r="H133" s="183">
        <v>4.4000000000000004</v>
      </c>
      <c r="I133" s="184"/>
      <c r="J133" s="185">
        <f>ROUND(I133*H133,2)</f>
        <v>0</v>
      </c>
      <c r="K133" s="181" t="s">
        <v>167</v>
      </c>
      <c r="L133" s="40"/>
      <c r="M133" s="186" t="s">
        <v>19</v>
      </c>
      <c r="N133" s="187" t="s">
        <v>46</v>
      </c>
      <c r="O133" s="65"/>
      <c r="P133" s="188">
        <f>O133*H133</f>
        <v>0</v>
      </c>
      <c r="Q133" s="188">
        <v>0</v>
      </c>
      <c r="R133" s="188">
        <f>Q133*H133</f>
        <v>0</v>
      </c>
      <c r="S133" s="188">
        <v>0</v>
      </c>
      <c r="T133" s="189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190" t="s">
        <v>183</v>
      </c>
      <c r="AT133" s="190" t="s">
        <v>163</v>
      </c>
      <c r="AU133" s="190" t="s">
        <v>85</v>
      </c>
      <c r="AY133" s="18" t="s">
        <v>160</v>
      </c>
      <c r="BE133" s="191">
        <f>IF(N133="základní",J133,0)</f>
        <v>0</v>
      </c>
      <c r="BF133" s="191">
        <f>IF(N133="snížená",J133,0)</f>
        <v>0</v>
      </c>
      <c r="BG133" s="191">
        <f>IF(N133="zákl. přenesená",J133,0)</f>
        <v>0</v>
      </c>
      <c r="BH133" s="191">
        <f>IF(N133="sníž. přenesená",J133,0)</f>
        <v>0</v>
      </c>
      <c r="BI133" s="191">
        <f>IF(N133="nulová",J133,0)</f>
        <v>0</v>
      </c>
      <c r="BJ133" s="18" t="s">
        <v>83</v>
      </c>
      <c r="BK133" s="191">
        <f>ROUND(I133*H133,2)</f>
        <v>0</v>
      </c>
      <c r="BL133" s="18" t="s">
        <v>183</v>
      </c>
      <c r="BM133" s="190" t="s">
        <v>1759</v>
      </c>
    </row>
    <row r="134" spans="1:65" s="2" customFormat="1">
      <c r="A134" s="35"/>
      <c r="B134" s="36"/>
      <c r="C134" s="37"/>
      <c r="D134" s="192" t="s">
        <v>170</v>
      </c>
      <c r="E134" s="37"/>
      <c r="F134" s="193" t="s">
        <v>341</v>
      </c>
      <c r="G134" s="37"/>
      <c r="H134" s="37"/>
      <c r="I134" s="194"/>
      <c r="J134" s="37"/>
      <c r="K134" s="37"/>
      <c r="L134" s="40"/>
      <c r="M134" s="195"/>
      <c r="N134" s="196"/>
      <c r="O134" s="65"/>
      <c r="P134" s="65"/>
      <c r="Q134" s="65"/>
      <c r="R134" s="65"/>
      <c r="S134" s="65"/>
      <c r="T134" s="66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8" t="s">
        <v>170</v>
      </c>
      <c r="AU134" s="18" t="s">
        <v>85</v>
      </c>
    </row>
    <row r="135" spans="1:65" s="13" customFormat="1">
      <c r="B135" s="199"/>
      <c r="C135" s="200"/>
      <c r="D135" s="197" t="s">
        <v>212</v>
      </c>
      <c r="E135" s="201" t="s">
        <v>19</v>
      </c>
      <c r="F135" s="202" t="s">
        <v>1760</v>
      </c>
      <c r="G135" s="200"/>
      <c r="H135" s="203">
        <v>4.4000000000000004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212</v>
      </c>
      <c r="AU135" s="209" t="s">
        <v>85</v>
      </c>
      <c r="AV135" s="13" t="s">
        <v>85</v>
      </c>
      <c r="AW135" s="13" t="s">
        <v>36</v>
      </c>
      <c r="AX135" s="13" t="s">
        <v>83</v>
      </c>
      <c r="AY135" s="209" t="s">
        <v>160</v>
      </c>
    </row>
    <row r="136" spans="1:65" s="2" customFormat="1" ht="24.2" customHeight="1">
      <c r="A136" s="35"/>
      <c r="B136" s="36"/>
      <c r="C136" s="179" t="s">
        <v>324</v>
      </c>
      <c r="D136" s="179" t="s">
        <v>163</v>
      </c>
      <c r="E136" s="180" t="s">
        <v>1761</v>
      </c>
      <c r="F136" s="181" t="s">
        <v>1762</v>
      </c>
      <c r="G136" s="182" t="s">
        <v>339</v>
      </c>
      <c r="H136" s="183">
        <v>1.38</v>
      </c>
      <c r="I136" s="184"/>
      <c r="J136" s="185">
        <f>ROUND(I136*H136,2)</f>
        <v>0</v>
      </c>
      <c r="K136" s="181" t="s">
        <v>167</v>
      </c>
      <c r="L136" s="40"/>
      <c r="M136" s="186" t="s">
        <v>19</v>
      </c>
      <c r="N136" s="187" t="s">
        <v>46</v>
      </c>
      <c r="O136" s="65"/>
      <c r="P136" s="188">
        <f>O136*H136</f>
        <v>0</v>
      </c>
      <c r="Q136" s="188">
        <v>0</v>
      </c>
      <c r="R136" s="188">
        <f>Q136*H136</f>
        <v>0</v>
      </c>
      <c r="S136" s="188">
        <v>0</v>
      </c>
      <c r="T136" s="189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190" t="s">
        <v>183</v>
      </c>
      <c r="AT136" s="190" t="s">
        <v>163</v>
      </c>
      <c r="AU136" s="190" t="s">
        <v>85</v>
      </c>
      <c r="AY136" s="18" t="s">
        <v>160</v>
      </c>
      <c r="BE136" s="191">
        <f>IF(N136="základní",J136,0)</f>
        <v>0</v>
      </c>
      <c r="BF136" s="191">
        <f>IF(N136="snížená",J136,0)</f>
        <v>0</v>
      </c>
      <c r="BG136" s="191">
        <f>IF(N136="zákl. přenesená",J136,0)</f>
        <v>0</v>
      </c>
      <c r="BH136" s="191">
        <f>IF(N136="sníž. přenesená",J136,0)</f>
        <v>0</v>
      </c>
      <c r="BI136" s="191">
        <f>IF(N136="nulová",J136,0)</f>
        <v>0</v>
      </c>
      <c r="BJ136" s="18" t="s">
        <v>83</v>
      </c>
      <c r="BK136" s="191">
        <f>ROUND(I136*H136,2)</f>
        <v>0</v>
      </c>
      <c r="BL136" s="18" t="s">
        <v>183</v>
      </c>
      <c r="BM136" s="190" t="s">
        <v>1763</v>
      </c>
    </row>
    <row r="137" spans="1:65" s="2" customFormat="1">
      <c r="A137" s="35"/>
      <c r="B137" s="36"/>
      <c r="C137" s="37"/>
      <c r="D137" s="192" t="s">
        <v>170</v>
      </c>
      <c r="E137" s="37"/>
      <c r="F137" s="193" t="s">
        <v>1764</v>
      </c>
      <c r="G137" s="37"/>
      <c r="H137" s="37"/>
      <c r="I137" s="194"/>
      <c r="J137" s="37"/>
      <c r="K137" s="37"/>
      <c r="L137" s="40"/>
      <c r="M137" s="195"/>
      <c r="N137" s="196"/>
      <c r="O137" s="65"/>
      <c r="P137" s="65"/>
      <c r="Q137" s="65"/>
      <c r="R137" s="65"/>
      <c r="S137" s="65"/>
      <c r="T137" s="66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8" t="s">
        <v>170</v>
      </c>
      <c r="AU137" s="18" t="s">
        <v>85</v>
      </c>
    </row>
    <row r="138" spans="1:65" s="13" customFormat="1">
      <c r="B138" s="199"/>
      <c r="C138" s="200"/>
      <c r="D138" s="197" t="s">
        <v>212</v>
      </c>
      <c r="E138" s="201" t="s">
        <v>19</v>
      </c>
      <c r="F138" s="202" t="s">
        <v>1765</v>
      </c>
      <c r="G138" s="200"/>
      <c r="H138" s="203">
        <v>1.38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212</v>
      </c>
      <c r="AU138" s="209" t="s">
        <v>85</v>
      </c>
      <c r="AV138" s="13" t="s">
        <v>85</v>
      </c>
      <c r="AW138" s="13" t="s">
        <v>36</v>
      </c>
      <c r="AX138" s="13" t="s">
        <v>83</v>
      </c>
      <c r="AY138" s="209" t="s">
        <v>160</v>
      </c>
    </row>
    <row r="139" spans="1:65" s="2" customFormat="1" ht="24.2" customHeight="1">
      <c r="A139" s="35"/>
      <c r="B139" s="36"/>
      <c r="C139" s="179" t="s">
        <v>330</v>
      </c>
      <c r="D139" s="179" t="s">
        <v>163</v>
      </c>
      <c r="E139" s="180" t="s">
        <v>344</v>
      </c>
      <c r="F139" s="181" t="s">
        <v>345</v>
      </c>
      <c r="G139" s="182" t="s">
        <v>339</v>
      </c>
      <c r="H139" s="183">
        <v>2.64</v>
      </c>
      <c r="I139" s="184"/>
      <c r="J139" s="185">
        <f>ROUND(I139*H139,2)</f>
        <v>0</v>
      </c>
      <c r="K139" s="181" t="s">
        <v>167</v>
      </c>
      <c r="L139" s="40"/>
      <c r="M139" s="186" t="s">
        <v>19</v>
      </c>
      <c r="N139" s="187" t="s">
        <v>46</v>
      </c>
      <c r="O139" s="65"/>
      <c r="P139" s="188">
        <f>O139*H139</f>
        <v>0</v>
      </c>
      <c r="Q139" s="188">
        <v>0</v>
      </c>
      <c r="R139" s="188">
        <f>Q139*H139</f>
        <v>0</v>
      </c>
      <c r="S139" s="188">
        <v>0</v>
      </c>
      <c r="T139" s="189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190" t="s">
        <v>183</v>
      </c>
      <c r="AT139" s="190" t="s">
        <v>163</v>
      </c>
      <c r="AU139" s="190" t="s">
        <v>85</v>
      </c>
      <c r="AY139" s="18" t="s">
        <v>160</v>
      </c>
      <c r="BE139" s="191">
        <f>IF(N139="základní",J139,0)</f>
        <v>0</v>
      </c>
      <c r="BF139" s="191">
        <f>IF(N139="snížená",J139,0)</f>
        <v>0</v>
      </c>
      <c r="BG139" s="191">
        <f>IF(N139="zákl. přenesená",J139,0)</f>
        <v>0</v>
      </c>
      <c r="BH139" s="191">
        <f>IF(N139="sníž. přenesená",J139,0)</f>
        <v>0</v>
      </c>
      <c r="BI139" s="191">
        <f>IF(N139="nulová",J139,0)</f>
        <v>0</v>
      </c>
      <c r="BJ139" s="18" t="s">
        <v>83</v>
      </c>
      <c r="BK139" s="191">
        <f>ROUND(I139*H139,2)</f>
        <v>0</v>
      </c>
      <c r="BL139" s="18" t="s">
        <v>183</v>
      </c>
      <c r="BM139" s="190" t="s">
        <v>1766</v>
      </c>
    </row>
    <row r="140" spans="1:65" s="2" customFormat="1">
      <c r="A140" s="35"/>
      <c r="B140" s="36"/>
      <c r="C140" s="37"/>
      <c r="D140" s="192" t="s">
        <v>170</v>
      </c>
      <c r="E140" s="37"/>
      <c r="F140" s="193" t="s">
        <v>347</v>
      </c>
      <c r="G140" s="37"/>
      <c r="H140" s="37"/>
      <c r="I140" s="194"/>
      <c r="J140" s="37"/>
      <c r="K140" s="37"/>
      <c r="L140" s="40"/>
      <c r="M140" s="195"/>
      <c r="N140" s="196"/>
      <c r="O140" s="65"/>
      <c r="P140" s="65"/>
      <c r="Q140" s="65"/>
      <c r="R140" s="65"/>
      <c r="S140" s="65"/>
      <c r="T140" s="66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8" t="s">
        <v>170</v>
      </c>
      <c r="AU140" s="18" t="s">
        <v>85</v>
      </c>
    </row>
    <row r="141" spans="1:65" s="13" customFormat="1">
      <c r="B141" s="199"/>
      <c r="C141" s="200"/>
      <c r="D141" s="197" t="s">
        <v>212</v>
      </c>
      <c r="E141" s="201" t="s">
        <v>19</v>
      </c>
      <c r="F141" s="202" t="s">
        <v>1767</v>
      </c>
      <c r="G141" s="200"/>
      <c r="H141" s="203">
        <v>2.64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212</v>
      </c>
      <c r="AU141" s="209" t="s">
        <v>85</v>
      </c>
      <c r="AV141" s="13" t="s">
        <v>85</v>
      </c>
      <c r="AW141" s="13" t="s">
        <v>36</v>
      </c>
      <c r="AX141" s="13" t="s">
        <v>83</v>
      </c>
      <c r="AY141" s="209" t="s">
        <v>160</v>
      </c>
    </row>
    <row r="142" spans="1:65" s="2" customFormat="1" ht="24.2" customHeight="1">
      <c r="A142" s="35"/>
      <c r="B142" s="36"/>
      <c r="C142" s="179" t="s">
        <v>336</v>
      </c>
      <c r="D142" s="179" t="s">
        <v>163</v>
      </c>
      <c r="E142" s="180" t="s">
        <v>1768</v>
      </c>
      <c r="F142" s="181" t="s">
        <v>1769</v>
      </c>
      <c r="G142" s="182" t="s">
        <v>339</v>
      </c>
      <c r="H142" s="183">
        <v>0.92</v>
      </c>
      <c r="I142" s="184"/>
      <c r="J142" s="185">
        <f>ROUND(I142*H142,2)</f>
        <v>0</v>
      </c>
      <c r="K142" s="181" t="s">
        <v>167</v>
      </c>
      <c r="L142" s="40"/>
      <c r="M142" s="186" t="s">
        <v>19</v>
      </c>
      <c r="N142" s="187" t="s">
        <v>46</v>
      </c>
      <c r="O142" s="65"/>
      <c r="P142" s="188">
        <f>O142*H142</f>
        <v>0</v>
      </c>
      <c r="Q142" s="188">
        <v>0</v>
      </c>
      <c r="R142" s="188">
        <f>Q142*H142</f>
        <v>0</v>
      </c>
      <c r="S142" s="188">
        <v>0</v>
      </c>
      <c r="T142" s="189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190" t="s">
        <v>183</v>
      </c>
      <c r="AT142" s="190" t="s">
        <v>163</v>
      </c>
      <c r="AU142" s="190" t="s">
        <v>85</v>
      </c>
      <c r="AY142" s="18" t="s">
        <v>160</v>
      </c>
      <c r="BE142" s="191">
        <f>IF(N142="základní",J142,0)</f>
        <v>0</v>
      </c>
      <c r="BF142" s="191">
        <f>IF(N142="snížená",J142,0)</f>
        <v>0</v>
      </c>
      <c r="BG142" s="191">
        <f>IF(N142="zákl. přenesená",J142,0)</f>
        <v>0</v>
      </c>
      <c r="BH142" s="191">
        <f>IF(N142="sníž. přenesená",J142,0)</f>
        <v>0</v>
      </c>
      <c r="BI142" s="191">
        <f>IF(N142="nulová",J142,0)</f>
        <v>0</v>
      </c>
      <c r="BJ142" s="18" t="s">
        <v>83</v>
      </c>
      <c r="BK142" s="191">
        <f>ROUND(I142*H142,2)</f>
        <v>0</v>
      </c>
      <c r="BL142" s="18" t="s">
        <v>183</v>
      </c>
      <c r="BM142" s="190" t="s">
        <v>1770</v>
      </c>
    </row>
    <row r="143" spans="1:65" s="2" customFormat="1">
      <c r="A143" s="35"/>
      <c r="B143" s="36"/>
      <c r="C143" s="37"/>
      <c r="D143" s="192" t="s">
        <v>170</v>
      </c>
      <c r="E143" s="37"/>
      <c r="F143" s="193" t="s">
        <v>1771</v>
      </c>
      <c r="G143" s="37"/>
      <c r="H143" s="37"/>
      <c r="I143" s="194"/>
      <c r="J143" s="37"/>
      <c r="K143" s="37"/>
      <c r="L143" s="40"/>
      <c r="M143" s="195"/>
      <c r="N143" s="196"/>
      <c r="O143" s="65"/>
      <c r="P143" s="65"/>
      <c r="Q143" s="65"/>
      <c r="R143" s="65"/>
      <c r="S143" s="65"/>
      <c r="T143" s="66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8" t="s">
        <v>170</v>
      </c>
      <c r="AU143" s="18" t="s">
        <v>85</v>
      </c>
    </row>
    <row r="144" spans="1:65" s="13" customFormat="1">
      <c r="B144" s="199"/>
      <c r="C144" s="200"/>
      <c r="D144" s="197" t="s">
        <v>212</v>
      </c>
      <c r="E144" s="201" t="s">
        <v>19</v>
      </c>
      <c r="F144" s="202" t="s">
        <v>1772</v>
      </c>
      <c r="G144" s="200"/>
      <c r="H144" s="203">
        <v>0.92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212</v>
      </c>
      <c r="AU144" s="209" t="s">
        <v>85</v>
      </c>
      <c r="AV144" s="13" t="s">
        <v>85</v>
      </c>
      <c r="AW144" s="13" t="s">
        <v>36</v>
      </c>
      <c r="AX144" s="13" t="s">
        <v>83</v>
      </c>
      <c r="AY144" s="209" t="s">
        <v>160</v>
      </c>
    </row>
    <row r="145" spans="1:65" s="2" customFormat="1" ht="24.2" customHeight="1">
      <c r="A145" s="35"/>
      <c r="B145" s="36"/>
      <c r="C145" s="179" t="s">
        <v>343</v>
      </c>
      <c r="D145" s="179" t="s">
        <v>163</v>
      </c>
      <c r="E145" s="180" t="s">
        <v>350</v>
      </c>
      <c r="F145" s="181" t="s">
        <v>351</v>
      </c>
      <c r="G145" s="182" t="s">
        <v>339</v>
      </c>
      <c r="H145" s="183">
        <v>1.76</v>
      </c>
      <c r="I145" s="184"/>
      <c r="J145" s="185">
        <f>ROUND(I145*H145,2)</f>
        <v>0</v>
      </c>
      <c r="K145" s="181" t="s">
        <v>167</v>
      </c>
      <c r="L145" s="40"/>
      <c r="M145" s="186" t="s">
        <v>19</v>
      </c>
      <c r="N145" s="187" t="s">
        <v>46</v>
      </c>
      <c r="O145" s="65"/>
      <c r="P145" s="188">
        <f>O145*H145</f>
        <v>0</v>
      </c>
      <c r="Q145" s="188">
        <v>0</v>
      </c>
      <c r="R145" s="188">
        <f>Q145*H145</f>
        <v>0</v>
      </c>
      <c r="S145" s="188">
        <v>0</v>
      </c>
      <c r="T145" s="189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190" t="s">
        <v>183</v>
      </c>
      <c r="AT145" s="190" t="s">
        <v>163</v>
      </c>
      <c r="AU145" s="190" t="s">
        <v>85</v>
      </c>
      <c r="AY145" s="18" t="s">
        <v>160</v>
      </c>
      <c r="BE145" s="191">
        <f>IF(N145="základní",J145,0)</f>
        <v>0</v>
      </c>
      <c r="BF145" s="191">
        <f>IF(N145="snížená",J145,0)</f>
        <v>0</v>
      </c>
      <c r="BG145" s="191">
        <f>IF(N145="zákl. přenesená",J145,0)</f>
        <v>0</v>
      </c>
      <c r="BH145" s="191">
        <f>IF(N145="sníž. přenesená",J145,0)</f>
        <v>0</v>
      </c>
      <c r="BI145" s="191">
        <f>IF(N145="nulová",J145,0)</f>
        <v>0</v>
      </c>
      <c r="BJ145" s="18" t="s">
        <v>83</v>
      </c>
      <c r="BK145" s="191">
        <f>ROUND(I145*H145,2)</f>
        <v>0</v>
      </c>
      <c r="BL145" s="18" t="s">
        <v>183</v>
      </c>
      <c r="BM145" s="190" t="s">
        <v>1773</v>
      </c>
    </row>
    <row r="146" spans="1:65" s="2" customFormat="1">
      <c r="A146" s="35"/>
      <c r="B146" s="36"/>
      <c r="C146" s="37"/>
      <c r="D146" s="192" t="s">
        <v>170</v>
      </c>
      <c r="E146" s="37"/>
      <c r="F146" s="193" t="s">
        <v>353</v>
      </c>
      <c r="G146" s="37"/>
      <c r="H146" s="37"/>
      <c r="I146" s="194"/>
      <c r="J146" s="37"/>
      <c r="K146" s="37"/>
      <c r="L146" s="40"/>
      <c r="M146" s="195"/>
      <c r="N146" s="196"/>
      <c r="O146" s="65"/>
      <c r="P146" s="65"/>
      <c r="Q146" s="65"/>
      <c r="R146" s="65"/>
      <c r="S146" s="65"/>
      <c r="T146" s="66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8" t="s">
        <v>170</v>
      </c>
      <c r="AU146" s="18" t="s">
        <v>85</v>
      </c>
    </row>
    <row r="147" spans="1:65" s="13" customFormat="1">
      <c r="B147" s="199"/>
      <c r="C147" s="200"/>
      <c r="D147" s="197" t="s">
        <v>212</v>
      </c>
      <c r="E147" s="201" t="s">
        <v>19</v>
      </c>
      <c r="F147" s="202" t="s">
        <v>1774</v>
      </c>
      <c r="G147" s="200"/>
      <c r="H147" s="203">
        <v>1.76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212</v>
      </c>
      <c r="AU147" s="209" t="s">
        <v>85</v>
      </c>
      <c r="AV147" s="13" t="s">
        <v>85</v>
      </c>
      <c r="AW147" s="13" t="s">
        <v>36</v>
      </c>
      <c r="AX147" s="13" t="s">
        <v>83</v>
      </c>
      <c r="AY147" s="209" t="s">
        <v>160</v>
      </c>
    </row>
    <row r="148" spans="1:65" s="2" customFormat="1" ht="33" customHeight="1">
      <c r="A148" s="35"/>
      <c r="B148" s="36"/>
      <c r="C148" s="179" t="s">
        <v>349</v>
      </c>
      <c r="D148" s="179" t="s">
        <v>163</v>
      </c>
      <c r="E148" s="180" t="s">
        <v>356</v>
      </c>
      <c r="F148" s="181" t="s">
        <v>357</v>
      </c>
      <c r="G148" s="182" t="s">
        <v>339</v>
      </c>
      <c r="H148" s="183">
        <v>51.75</v>
      </c>
      <c r="I148" s="184"/>
      <c r="J148" s="185">
        <f>ROUND(I148*H148,2)</f>
        <v>0</v>
      </c>
      <c r="K148" s="181" t="s">
        <v>167</v>
      </c>
      <c r="L148" s="40"/>
      <c r="M148" s="186" t="s">
        <v>19</v>
      </c>
      <c r="N148" s="187" t="s">
        <v>46</v>
      </c>
      <c r="O148" s="65"/>
      <c r="P148" s="188">
        <f>O148*H148</f>
        <v>0</v>
      </c>
      <c r="Q148" s="188">
        <v>0</v>
      </c>
      <c r="R148" s="188">
        <f>Q148*H148</f>
        <v>0</v>
      </c>
      <c r="S148" s="188">
        <v>0</v>
      </c>
      <c r="T148" s="189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190" t="s">
        <v>183</v>
      </c>
      <c r="AT148" s="190" t="s">
        <v>163</v>
      </c>
      <c r="AU148" s="190" t="s">
        <v>85</v>
      </c>
      <c r="AY148" s="18" t="s">
        <v>160</v>
      </c>
      <c r="BE148" s="191">
        <f>IF(N148="základní",J148,0)</f>
        <v>0</v>
      </c>
      <c r="BF148" s="191">
        <f>IF(N148="snížená",J148,0)</f>
        <v>0</v>
      </c>
      <c r="BG148" s="191">
        <f>IF(N148="zákl. přenesená",J148,0)</f>
        <v>0</v>
      </c>
      <c r="BH148" s="191">
        <f>IF(N148="sníž. přenesená",J148,0)</f>
        <v>0</v>
      </c>
      <c r="BI148" s="191">
        <f>IF(N148="nulová",J148,0)</f>
        <v>0</v>
      </c>
      <c r="BJ148" s="18" t="s">
        <v>83</v>
      </c>
      <c r="BK148" s="191">
        <f>ROUND(I148*H148,2)</f>
        <v>0</v>
      </c>
      <c r="BL148" s="18" t="s">
        <v>183</v>
      </c>
      <c r="BM148" s="190" t="s">
        <v>1775</v>
      </c>
    </row>
    <row r="149" spans="1:65" s="2" customFormat="1">
      <c r="A149" s="35"/>
      <c r="B149" s="36"/>
      <c r="C149" s="37"/>
      <c r="D149" s="192" t="s">
        <v>170</v>
      </c>
      <c r="E149" s="37"/>
      <c r="F149" s="193" t="s">
        <v>359</v>
      </c>
      <c r="G149" s="37"/>
      <c r="H149" s="37"/>
      <c r="I149" s="194"/>
      <c r="J149" s="37"/>
      <c r="K149" s="37"/>
      <c r="L149" s="40"/>
      <c r="M149" s="195"/>
      <c r="N149" s="196"/>
      <c r="O149" s="65"/>
      <c r="P149" s="65"/>
      <c r="Q149" s="65"/>
      <c r="R149" s="65"/>
      <c r="S149" s="65"/>
      <c r="T149" s="66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8" t="s">
        <v>170</v>
      </c>
      <c r="AU149" s="18" t="s">
        <v>85</v>
      </c>
    </row>
    <row r="150" spans="1:65" s="13" customFormat="1">
      <c r="B150" s="199"/>
      <c r="C150" s="200"/>
      <c r="D150" s="197" t="s">
        <v>212</v>
      </c>
      <c r="E150" s="201" t="s">
        <v>19</v>
      </c>
      <c r="F150" s="202" t="s">
        <v>1776</v>
      </c>
      <c r="G150" s="200"/>
      <c r="H150" s="203">
        <v>51.75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212</v>
      </c>
      <c r="AU150" s="209" t="s">
        <v>85</v>
      </c>
      <c r="AV150" s="13" t="s">
        <v>85</v>
      </c>
      <c r="AW150" s="13" t="s">
        <v>36</v>
      </c>
      <c r="AX150" s="13" t="s">
        <v>83</v>
      </c>
      <c r="AY150" s="209" t="s">
        <v>160</v>
      </c>
    </row>
    <row r="151" spans="1:65" s="2" customFormat="1" ht="33" customHeight="1">
      <c r="A151" s="35"/>
      <c r="B151" s="36"/>
      <c r="C151" s="179" t="s">
        <v>355</v>
      </c>
      <c r="D151" s="179" t="s">
        <v>163</v>
      </c>
      <c r="E151" s="180" t="s">
        <v>361</v>
      </c>
      <c r="F151" s="181" t="s">
        <v>362</v>
      </c>
      <c r="G151" s="182" t="s">
        <v>339</v>
      </c>
      <c r="H151" s="183">
        <v>146.91499999999999</v>
      </c>
      <c r="I151" s="184"/>
      <c r="J151" s="185">
        <f>ROUND(I151*H151,2)</f>
        <v>0</v>
      </c>
      <c r="K151" s="181" t="s">
        <v>167</v>
      </c>
      <c r="L151" s="40"/>
      <c r="M151" s="186" t="s">
        <v>19</v>
      </c>
      <c r="N151" s="187" t="s">
        <v>46</v>
      </c>
      <c r="O151" s="65"/>
      <c r="P151" s="188">
        <f>O151*H151</f>
        <v>0</v>
      </c>
      <c r="Q151" s="188">
        <v>0</v>
      </c>
      <c r="R151" s="188">
        <f>Q151*H151</f>
        <v>0</v>
      </c>
      <c r="S151" s="188">
        <v>0</v>
      </c>
      <c r="T151" s="189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190" t="s">
        <v>183</v>
      </c>
      <c r="AT151" s="190" t="s">
        <v>163</v>
      </c>
      <c r="AU151" s="190" t="s">
        <v>85</v>
      </c>
      <c r="AY151" s="18" t="s">
        <v>160</v>
      </c>
      <c r="BE151" s="191">
        <f>IF(N151="základní",J151,0)</f>
        <v>0</v>
      </c>
      <c r="BF151" s="191">
        <f>IF(N151="snížená",J151,0)</f>
        <v>0</v>
      </c>
      <c r="BG151" s="191">
        <f>IF(N151="zákl. přenesená",J151,0)</f>
        <v>0</v>
      </c>
      <c r="BH151" s="191">
        <f>IF(N151="sníž. přenesená",J151,0)</f>
        <v>0</v>
      </c>
      <c r="BI151" s="191">
        <f>IF(N151="nulová",J151,0)</f>
        <v>0</v>
      </c>
      <c r="BJ151" s="18" t="s">
        <v>83</v>
      </c>
      <c r="BK151" s="191">
        <f>ROUND(I151*H151,2)</f>
        <v>0</v>
      </c>
      <c r="BL151" s="18" t="s">
        <v>183</v>
      </c>
      <c r="BM151" s="190" t="s">
        <v>1777</v>
      </c>
    </row>
    <row r="152" spans="1:65" s="2" customFormat="1">
      <c r="A152" s="35"/>
      <c r="B152" s="36"/>
      <c r="C152" s="37"/>
      <c r="D152" s="192" t="s">
        <v>170</v>
      </c>
      <c r="E152" s="37"/>
      <c r="F152" s="193" t="s">
        <v>364</v>
      </c>
      <c r="G152" s="37"/>
      <c r="H152" s="37"/>
      <c r="I152" s="194"/>
      <c r="J152" s="37"/>
      <c r="K152" s="37"/>
      <c r="L152" s="40"/>
      <c r="M152" s="195"/>
      <c r="N152" s="196"/>
      <c r="O152" s="65"/>
      <c r="P152" s="65"/>
      <c r="Q152" s="65"/>
      <c r="R152" s="65"/>
      <c r="S152" s="65"/>
      <c r="T152" s="66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8" t="s">
        <v>170</v>
      </c>
      <c r="AU152" s="18" t="s">
        <v>85</v>
      </c>
    </row>
    <row r="153" spans="1:65" s="13" customFormat="1">
      <c r="B153" s="199"/>
      <c r="C153" s="200"/>
      <c r="D153" s="197" t="s">
        <v>212</v>
      </c>
      <c r="E153" s="201" t="s">
        <v>19</v>
      </c>
      <c r="F153" s="202" t="s">
        <v>1778</v>
      </c>
      <c r="G153" s="200"/>
      <c r="H153" s="203">
        <v>146.91499999999999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212</v>
      </c>
      <c r="AU153" s="209" t="s">
        <v>85</v>
      </c>
      <c r="AV153" s="13" t="s">
        <v>85</v>
      </c>
      <c r="AW153" s="13" t="s">
        <v>36</v>
      </c>
      <c r="AX153" s="13" t="s">
        <v>83</v>
      </c>
      <c r="AY153" s="209" t="s">
        <v>160</v>
      </c>
    </row>
    <row r="154" spans="1:65" s="2" customFormat="1" ht="24.2" customHeight="1">
      <c r="A154" s="35"/>
      <c r="B154" s="36"/>
      <c r="C154" s="179" t="s">
        <v>213</v>
      </c>
      <c r="D154" s="179" t="s">
        <v>163</v>
      </c>
      <c r="E154" s="180" t="s">
        <v>366</v>
      </c>
      <c r="F154" s="181" t="s">
        <v>367</v>
      </c>
      <c r="G154" s="182" t="s">
        <v>339</v>
      </c>
      <c r="H154" s="183">
        <v>31.05</v>
      </c>
      <c r="I154" s="184"/>
      <c r="J154" s="185">
        <f>ROUND(I154*H154,2)</f>
        <v>0</v>
      </c>
      <c r="K154" s="181" t="s">
        <v>167</v>
      </c>
      <c r="L154" s="40"/>
      <c r="M154" s="186" t="s">
        <v>19</v>
      </c>
      <c r="N154" s="187" t="s">
        <v>46</v>
      </c>
      <c r="O154" s="65"/>
      <c r="P154" s="188">
        <f>O154*H154</f>
        <v>0</v>
      </c>
      <c r="Q154" s="188">
        <v>0</v>
      </c>
      <c r="R154" s="188">
        <f>Q154*H154</f>
        <v>0</v>
      </c>
      <c r="S154" s="188">
        <v>0</v>
      </c>
      <c r="T154" s="189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190" t="s">
        <v>183</v>
      </c>
      <c r="AT154" s="190" t="s">
        <v>163</v>
      </c>
      <c r="AU154" s="190" t="s">
        <v>85</v>
      </c>
      <c r="AY154" s="18" t="s">
        <v>160</v>
      </c>
      <c r="BE154" s="191">
        <f>IF(N154="základní",J154,0)</f>
        <v>0</v>
      </c>
      <c r="BF154" s="191">
        <f>IF(N154="snížená",J154,0)</f>
        <v>0</v>
      </c>
      <c r="BG154" s="191">
        <f>IF(N154="zákl. přenesená",J154,0)</f>
        <v>0</v>
      </c>
      <c r="BH154" s="191">
        <f>IF(N154="sníž. přenesená",J154,0)</f>
        <v>0</v>
      </c>
      <c r="BI154" s="191">
        <f>IF(N154="nulová",J154,0)</f>
        <v>0</v>
      </c>
      <c r="BJ154" s="18" t="s">
        <v>83</v>
      </c>
      <c r="BK154" s="191">
        <f>ROUND(I154*H154,2)</f>
        <v>0</v>
      </c>
      <c r="BL154" s="18" t="s">
        <v>183</v>
      </c>
      <c r="BM154" s="190" t="s">
        <v>1779</v>
      </c>
    </row>
    <row r="155" spans="1:65" s="2" customFormat="1">
      <c r="A155" s="35"/>
      <c r="B155" s="36"/>
      <c r="C155" s="37"/>
      <c r="D155" s="192" t="s">
        <v>170</v>
      </c>
      <c r="E155" s="37"/>
      <c r="F155" s="193" t="s">
        <v>369</v>
      </c>
      <c r="G155" s="37"/>
      <c r="H155" s="37"/>
      <c r="I155" s="194"/>
      <c r="J155" s="37"/>
      <c r="K155" s="37"/>
      <c r="L155" s="40"/>
      <c r="M155" s="195"/>
      <c r="N155" s="196"/>
      <c r="O155" s="65"/>
      <c r="P155" s="65"/>
      <c r="Q155" s="65"/>
      <c r="R155" s="65"/>
      <c r="S155" s="65"/>
      <c r="T155" s="66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8" t="s">
        <v>170</v>
      </c>
      <c r="AU155" s="18" t="s">
        <v>85</v>
      </c>
    </row>
    <row r="156" spans="1:65" s="13" customFormat="1">
      <c r="B156" s="199"/>
      <c r="C156" s="200"/>
      <c r="D156" s="197" t="s">
        <v>212</v>
      </c>
      <c r="E156" s="201" t="s">
        <v>19</v>
      </c>
      <c r="F156" s="202" t="s">
        <v>1780</v>
      </c>
      <c r="G156" s="200"/>
      <c r="H156" s="203">
        <v>31.05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212</v>
      </c>
      <c r="AU156" s="209" t="s">
        <v>85</v>
      </c>
      <c r="AV156" s="13" t="s">
        <v>85</v>
      </c>
      <c r="AW156" s="13" t="s">
        <v>36</v>
      </c>
      <c r="AX156" s="13" t="s">
        <v>83</v>
      </c>
      <c r="AY156" s="209" t="s">
        <v>160</v>
      </c>
    </row>
    <row r="157" spans="1:65" s="2" customFormat="1" ht="24.2" customHeight="1">
      <c r="A157" s="35"/>
      <c r="B157" s="36"/>
      <c r="C157" s="179" t="s">
        <v>7</v>
      </c>
      <c r="D157" s="179" t="s">
        <v>163</v>
      </c>
      <c r="E157" s="180" t="s">
        <v>370</v>
      </c>
      <c r="F157" s="181" t="s">
        <v>371</v>
      </c>
      <c r="G157" s="182" t="s">
        <v>339</v>
      </c>
      <c r="H157" s="183">
        <v>88.149000000000001</v>
      </c>
      <c r="I157" s="184"/>
      <c r="J157" s="185">
        <f>ROUND(I157*H157,2)</f>
        <v>0</v>
      </c>
      <c r="K157" s="181" t="s">
        <v>167</v>
      </c>
      <c r="L157" s="40"/>
      <c r="M157" s="186" t="s">
        <v>19</v>
      </c>
      <c r="N157" s="187" t="s">
        <v>46</v>
      </c>
      <c r="O157" s="65"/>
      <c r="P157" s="188">
        <f>O157*H157</f>
        <v>0</v>
      </c>
      <c r="Q157" s="188">
        <v>0</v>
      </c>
      <c r="R157" s="188">
        <f>Q157*H157</f>
        <v>0</v>
      </c>
      <c r="S157" s="188">
        <v>0</v>
      </c>
      <c r="T157" s="189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190" t="s">
        <v>183</v>
      </c>
      <c r="AT157" s="190" t="s">
        <v>163</v>
      </c>
      <c r="AU157" s="190" t="s">
        <v>85</v>
      </c>
      <c r="AY157" s="18" t="s">
        <v>160</v>
      </c>
      <c r="BE157" s="191">
        <f>IF(N157="základní",J157,0)</f>
        <v>0</v>
      </c>
      <c r="BF157" s="191">
        <f>IF(N157="snížená",J157,0)</f>
        <v>0</v>
      </c>
      <c r="BG157" s="191">
        <f>IF(N157="zákl. přenesená",J157,0)</f>
        <v>0</v>
      </c>
      <c r="BH157" s="191">
        <f>IF(N157="sníž. přenesená",J157,0)</f>
        <v>0</v>
      </c>
      <c r="BI157" s="191">
        <f>IF(N157="nulová",J157,0)</f>
        <v>0</v>
      </c>
      <c r="BJ157" s="18" t="s">
        <v>83</v>
      </c>
      <c r="BK157" s="191">
        <f>ROUND(I157*H157,2)</f>
        <v>0</v>
      </c>
      <c r="BL157" s="18" t="s">
        <v>183</v>
      </c>
      <c r="BM157" s="190" t="s">
        <v>1781</v>
      </c>
    </row>
    <row r="158" spans="1:65" s="2" customFormat="1">
      <c r="A158" s="35"/>
      <c r="B158" s="36"/>
      <c r="C158" s="37"/>
      <c r="D158" s="192" t="s">
        <v>170</v>
      </c>
      <c r="E158" s="37"/>
      <c r="F158" s="193" t="s">
        <v>373</v>
      </c>
      <c r="G158" s="37"/>
      <c r="H158" s="37"/>
      <c r="I158" s="194"/>
      <c r="J158" s="37"/>
      <c r="K158" s="37"/>
      <c r="L158" s="40"/>
      <c r="M158" s="195"/>
      <c r="N158" s="196"/>
      <c r="O158" s="65"/>
      <c r="P158" s="65"/>
      <c r="Q158" s="65"/>
      <c r="R158" s="65"/>
      <c r="S158" s="65"/>
      <c r="T158" s="66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8" t="s">
        <v>170</v>
      </c>
      <c r="AU158" s="18" t="s">
        <v>85</v>
      </c>
    </row>
    <row r="159" spans="1:65" s="13" customFormat="1">
      <c r="B159" s="199"/>
      <c r="C159" s="200"/>
      <c r="D159" s="197" t="s">
        <v>212</v>
      </c>
      <c r="E159" s="201" t="s">
        <v>19</v>
      </c>
      <c r="F159" s="202" t="s">
        <v>1782</v>
      </c>
      <c r="G159" s="200"/>
      <c r="H159" s="203">
        <v>88.149000000000001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212</v>
      </c>
      <c r="AU159" s="209" t="s">
        <v>85</v>
      </c>
      <c r="AV159" s="13" t="s">
        <v>85</v>
      </c>
      <c r="AW159" s="13" t="s">
        <v>36</v>
      </c>
      <c r="AX159" s="13" t="s">
        <v>83</v>
      </c>
      <c r="AY159" s="209" t="s">
        <v>160</v>
      </c>
    </row>
    <row r="160" spans="1:65" s="2" customFormat="1" ht="33" customHeight="1">
      <c r="A160" s="35"/>
      <c r="B160" s="36"/>
      <c r="C160" s="179" t="s">
        <v>309</v>
      </c>
      <c r="D160" s="179" t="s">
        <v>163</v>
      </c>
      <c r="E160" s="180" t="s">
        <v>376</v>
      </c>
      <c r="F160" s="181" t="s">
        <v>377</v>
      </c>
      <c r="G160" s="182" t="s">
        <v>339</v>
      </c>
      <c r="H160" s="183">
        <v>20.7</v>
      </c>
      <c r="I160" s="184"/>
      <c r="J160" s="185">
        <f>ROUND(I160*H160,2)</f>
        <v>0</v>
      </c>
      <c r="K160" s="181" t="s">
        <v>167</v>
      </c>
      <c r="L160" s="40"/>
      <c r="M160" s="186" t="s">
        <v>19</v>
      </c>
      <c r="N160" s="187" t="s">
        <v>46</v>
      </c>
      <c r="O160" s="65"/>
      <c r="P160" s="188">
        <f>O160*H160</f>
        <v>0</v>
      </c>
      <c r="Q160" s="188">
        <v>0</v>
      </c>
      <c r="R160" s="188">
        <f>Q160*H160</f>
        <v>0</v>
      </c>
      <c r="S160" s="188">
        <v>0</v>
      </c>
      <c r="T160" s="189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190" t="s">
        <v>183</v>
      </c>
      <c r="AT160" s="190" t="s">
        <v>163</v>
      </c>
      <c r="AU160" s="190" t="s">
        <v>85</v>
      </c>
      <c r="AY160" s="18" t="s">
        <v>160</v>
      </c>
      <c r="BE160" s="191">
        <f>IF(N160="základní",J160,0)</f>
        <v>0</v>
      </c>
      <c r="BF160" s="191">
        <f>IF(N160="snížená",J160,0)</f>
        <v>0</v>
      </c>
      <c r="BG160" s="191">
        <f>IF(N160="zákl. přenesená",J160,0)</f>
        <v>0</v>
      </c>
      <c r="BH160" s="191">
        <f>IF(N160="sníž. přenesená",J160,0)</f>
        <v>0</v>
      </c>
      <c r="BI160" s="191">
        <f>IF(N160="nulová",J160,0)</f>
        <v>0</v>
      </c>
      <c r="BJ160" s="18" t="s">
        <v>83</v>
      </c>
      <c r="BK160" s="191">
        <f>ROUND(I160*H160,2)</f>
        <v>0</v>
      </c>
      <c r="BL160" s="18" t="s">
        <v>183</v>
      </c>
      <c r="BM160" s="190" t="s">
        <v>1783</v>
      </c>
    </row>
    <row r="161" spans="1:65" s="2" customFormat="1">
      <c r="A161" s="35"/>
      <c r="B161" s="36"/>
      <c r="C161" s="37"/>
      <c r="D161" s="192" t="s">
        <v>170</v>
      </c>
      <c r="E161" s="37"/>
      <c r="F161" s="193" t="s">
        <v>379</v>
      </c>
      <c r="G161" s="37"/>
      <c r="H161" s="37"/>
      <c r="I161" s="194"/>
      <c r="J161" s="37"/>
      <c r="K161" s="37"/>
      <c r="L161" s="40"/>
      <c r="M161" s="195"/>
      <c r="N161" s="196"/>
      <c r="O161" s="65"/>
      <c r="P161" s="65"/>
      <c r="Q161" s="65"/>
      <c r="R161" s="65"/>
      <c r="S161" s="65"/>
      <c r="T161" s="66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8" t="s">
        <v>170</v>
      </c>
      <c r="AU161" s="18" t="s">
        <v>85</v>
      </c>
    </row>
    <row r="162" spans="1:65" s="13" customFormat="1">
      <c r="B162" s="199"/>
      <c r="C162" s="200"/>
      <c r="D162" s="197" t="s">
        <v>212</v>
      </c>
      <c r="E162" s="201" t="s">
        <v>19</v>
      </c>
      <c r="F162" s="202" t="s">
        <v>1784</v>
      </c>
      <c r="G162" s="200"/>
      <c r="H162" s="203">
        <v>20.7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212</v>
      </c>
      <c r="AU162" s="209" t="s">
        <v>85</v>
      </c>
      <c r="AV162" s="13" t="s">
        <v>85</v>
      </c>
      <c r="AW162" s="13" t="s">
        <v>36</v>
      </c>
      <c r="AX162" s="13" t="s">
        <v>83</v>
      </c>
      <c r="AY162" s="209" t="s">
        <v>160</v>
      </c>
    </row>
    <row r="163" spans="1:65" s="2" customFormat="1" ht="33" customHeight="1">
      <c r="A163" s="35"/>
      <c r="B163" s="36"/>
      <c r="C163" s="179" t="s">
        <v>375</v>
      </c>
      <c r="D163" s="179" t="s">
        <v>163</v>
      </c>
      <c r="E163" s="180" t="s">
        <v>382</v>
      </c>
      <c r="F163" s="181" t="s">
        <v>383</v>
      </c>
      <c r="G163" s="182" t="s">
        <v>339</v>
      </c>
      <c r="H163" s="183">
        <v>58.765999999999998</v>
      </c>
      <c r="I163" s="184"/>
      <c r="J163" s="185">
        <f>ROUND(I163*H163,2)</f>
        <v>0</v>
      </c>
      <c r="K163" s="181" t="s">
        <v>167</v>
      </c>
      <c r="L163" s="40"/>
      <c r="M163" s="186" t="s">
        <v>19</v>
      </c>
      <c r="N163" s="187" t="s">
        <v>46</v>
      </c>
      <c r="O163" s="65"/>
      <c r="P163" s="188">
        <f>O163*H163</f>
        <v>0</v>
      </c>
      <c r="Q163" s="188">
        <v>0</v>
      </c>
      <c r="R163" s="188">
        <f>Q163*H163</f>
        <v>0</v>
      </c>
      <c r="S163" s="188">
        <v>0</v>
      </c>
      <c r="T163" s="189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190" t="s">
        <v>183</v>
      </c>
      <c r="AT163" s="190" t="s">
        <v>163</v>
      </c>
      <c r="AU163" s="190" t="s">
        <v>85</v>
      </c>
      <c r="AY163" s="18" t="s">
        <v>160</v>
      </c>
      <c r="BE163" s="191">
        <f>IF(N163="základní",J163,0)</f>
        <v>0</v>
      </c>
      <c r="BF163" s="191">
        <f>IF(N163="snížená",J163,0)</f>
        <v>0</v>
      </c>
      <c r="BG163" s="191">
        <f>IF(N163="zákl. přenesená",J163,0)</f>
        <v>0</v>
      </c>
      <c r="BH163" s="191">
        <f>IF(N163="sníž. přenesená",J163,0)</f>
        <v>0</v>
      </c>
      <c r="BI163" s="191">
        <f>IF(N163="nulová",J163,0)</f>
        <v>0</v>
      </c>
      <c r="BJ163" s="18" t="s">
        <v>83</v>
      </c>
      <c r="BK163" s="191">
        <f>ROUND(I163*H163,2)</f>
        <v>0</v>
      </c>
      <c r="BL163" s="18" t="s">
        <v>183</v>
      </c>
      <c r="BM163" s="190" t="s">
        <v>1785</v>
      </c>
    </row>
    <row r="164" spans="1:65" s="2" customFormat="1">
      <c r="A164" s="35"/>
      <c r="B164" s="36"/>
      <c r="C164" s="37"/>
      <c r="D164" s="192" t="s">
        <v>170</v>
      </c>
      <c r="E164" s="37"/>
      <c r="F164" s="193" t="s">
        <v>385</v>
      </c>
      <c r="G164" s="37"/>
      <c r="H164" s="37"/>
      <c r="I164" s="194"/>
      <c r="J164" s="37"/>
      <c r="K164" s="37"/>
      <c r="L164" s="40"/>
      <c r="M164" s="195"/>
      <c r="N164" s="196"/>
      <c r="O164" s="65"/>
      <c r="P164" s="65"/>
      <c r="Q164" s="65"/>
      <c r="R164" s="65"/>
      <c r="S164" s="65"/>
      <c r="T164" s="66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8" t="s">
        <v>170</v>
      </c>
      <c r="AU164" s="18" t="s">
        <v>85</v>
      </c>
    </row>
    <row r="165" spans="1:65" s="13" customFormat="1">
      <c r="B165" s="199"/>
      <c r="C165" s="200"/>
      <c r="D165" s="197" t="s">
        <v>212</v>
      </c>
      <c r="E165" s="201" t="s">
        <v>19</v>
      </c>
      <c r="F165" s="202" t="s">
        <v>1786</v>
      </c>
      <c r="G165" s="200"/>
      <c r="H165" s="203">
        <v>58.765999999999998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212</v>
      </c>
      <c r="AU165" s="209" t="s">
        <v>85</v>
      </c>
      <c r="AV165" s="13" t="s">
        <v>85</v>
      </c>
      <c r="AW165" s="13" t="s">
        <v>36</v>
      </c>
      <c r="AX165" s="13" t="s">
        <v>83</v>
      </c>
      <c r="AY165" s="209" t="s">
        <v>160</v>
      </c>
    </row>
    <row r="166" spans="1:65" s="2" customFormat="1" ht="24.2" customHeight="1">
      <c r="A166" s="35"/>
      <c r="B166" s="36"/>
      <c r="C166" s="179" t="s">
        <v>381</v>
      </c>
      <c r="D166" s="179" t="s">
        <v>163</v>
      </c>
      <c r="E166" s="180" t="s">
        <v>388</v>
      </c>
      <c r="F166" s="181" t="s">
        <v>389</v>
      </c>
      <c r="G166" s="182" t="s">
        <v>339</v>
      </c>
      <c r="H166" s="183">
        <v>32.18</v>
      </c>
      <c r="I166" s="184"/>
      <c r="J166" s="185">
        <f>ROUND(I166*H166,2)</f>
        <v>0</v>
      </c>
      <c r="K166" s="181" t="s">
        <v>167</v>
      </c>
      <c r="L166" s="40"/>
      <c r="M166" s="186" t="s">
        <v>19</v>
      </c>
      <c r="N166" s="187" t="s">
        <v>46</v>
      </c>
      <c r="O166" s="65"/>
      <c r="P166" s="188">
        <f>O166*H166</f>
        <v>0</v>
      </c>
      <c r="Q166" s="188">
        <v>0</v>
      </c>
      <c r="R166" s="188">
        <f>Q166*H166</f>
        <v>0</v>
      </c>
      <c r="S166" s="188">
        <v>0</v>
      </c>
      <c r="T166" s="18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190" t="s">
        <v>183</v>
      </c>
      <c r="AT166" s="190" t="s">
        <v>163</v>
      </c>
      <c r="AU166" s="190" t="s">
        <v>85</v>
      </c>
      <c r="AY166" s="18" t="s">
        <v>160</v>
      </c>
      <c r="BE166" s="191">
        <f>IF(N166="základní",J166,0)</f>
        <v>0</v>
      </c>
      <c r="BF166" s="191">
        <f>IF(N166="snížená",J166,0)</f>
        <v>0</v>
      </c>
      <c r="BG166" s="191">
        <f>IF(N166="zákl. přenesená",J166,0)</f>
        <v>0</v>
      </c>
      <c r="BH166" s="191">
        <f>IF(N166="sníž. přenesená",J166,0)</f>
        <v>0</v>
      </c>
      <c r="BI166" s="191">
        <f>IF(N166="nulová",J166,0)</f>
        <v>0</v>
      </c>
      <c r="BJ166" s="18" t="s">
        <v>83</v>
      </c>
      <c r="BK166" s="191">
        <f>ROUND(I166*H166,2)</f>
        <v>0</v>
      </c>
      <c r="BL166" s="18" t="s">
        <v>183</v>
      </c>
      <c r="BM166" s="190" t="s">
        <v>1787</v>
      </c>
    </row>
    <row r="167" spans="1:65" s="2" customFormat="1">
      <c r="A167" s="35"/>
      <c r="B167" s="36"/>
      <c r="C167" s="37"/>
      <c r="D167" s="192" t="s">
        <v>170</v>
      </c>
      <c r="E167" s="37"/>
      <c r="F167" s="193" t="s">
        <v>391</v>
      </c>
      <c r="G167" s="37"/>
      <c r="H167" s="37"/>
      <c r="I167" s="194"/>
      <c r="J167" s="37"/>
      <c r="K167" s="37"/>
      <c r="L167" s="40"/>
      <c r="M167" s="195"/>
      <c r="N167" s="196"/>
      <c r="O167" s="65"/>
      <c r="P167" s="65"/>
      <c r="Q167" s="65"/>
      <c r="R167" s="65"/>
      <c r="S167" s="65"/>
      <c r="T167" s="66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8" t="s">
        <v>170</v>
      </c>
      <c r="AU167" s="18" t="s">
        <v>85</v>
      </c>
    </row>
    <row r="168" spans="1:65" s="13" customFormat="1">
      <c r="B168" s="199"/>
      <c r="C168" s="200"/>
      <c r="D168" s="197" t="s">
        <v>212</v>
      </c>
      <c r="E168" s="201" t="s">
        <v>19</v>
      </c>
      <c r="F168" s="202" t="s">
        <v>1788</v>
      </c>
      <c r="G168" s="200"/>
      <c r="H168" s="203">
        <v>32.18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212</v>
      </c>
      <c r="AU168" s="209" t="s">
        <v>85</v>
      </c>
      <c r="AV168" s="13" t="s">
        <v>85</v>
      </c>
      <c r="AW168" s="13" t="s">
        <v>36</v>
      </c>
      <c r="AX168" s="13" t="s">
        <v>83</v>
      </c>
      <c r="AY168" s="209" t="s">
        <v>160</v>
      </c>
    </row>
    <row r="169" spans="1:65" s="2" customFormat="1" ht="21.75" customHeight="1">
      <c r="A169" s="35"/>
      <c r="B169" s="36"/>
      <c r="C169" s="179" t="s">
        <v>387</v>
      </c>
      <c r="D169" s="179" t="s">
        <v>163</v>
      </c>
      <c r="E169" s="180" t="s">
        <v>394</v>
      </c>
      <c r="F169" s="181" t="s">
        <v>395</v>
      </c>
      <c r="G169" s="182" t="s">
        <v>258</v>
      </c>
      <c r="H169" s="183">
        <v>99.63</v>
      </c>
      <c r="I169" s="184"/>
      <c r="J169" s="185">
        <f>ROUND(I169*H169,2)</f>
        <v>0</v>
      </c>
      <c r="K169" s="181" t="s">
        <v>167</v>
      </c>
      <c r="L169" s="40"/>
      <c r="M169" s="186" t="s">
        <v>19</v>
      </c>
      <c r="N169" s="187" t="s">
        <v>46</v>
      </c>
      <c r="O169" s="65"/>
      <c r="P169" s="188">
        <f>O169*H169</f>
        <v>0</v>
      </c>
      <c r="Q169" s="188">
        <v>8.4000000000000003E-4</v>
      </c>
      <c r="R169" s="188">
        <f>Q169*H169</f>
        <v>8.3689200000000005E-2</v>
      </c>
      <c r="S169" s="188">
        <v>0</v>
      </c>
      <c r="T169" s="189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190" t="s">
        <v>183</v>
      </c>
      <c r="AT169" s="190" t="s">
        <v>163</v>
      </c>
      <c r="AU169" s="190" t="s">
        <v>85</v>
      </c>
      <c r="AY169" s="18" t="s">
        <v>160</v>
      </c>
      <c r="BE169" s="191">
        <f>IF(N169="základní",J169,0)</f>
        <v>0</v>
      </c>
      <c r="BF169" s="191">
        <f>IF(N169="snížená",J169,0)</f>
        <v>0</v>
      </c>
      <c r="BG169" s="191">
        <f>IF(N169="zákl. přenesená",J169,0)</f>
        <v>0</v>
      </c>
      <c r="BH169" s="191">
        <f>IF(N169="sníž. přenesená",J169,0)</f>
        <v>0</v>
      </c>
      <c r="BI169" s="191">
        <f>IF(N169="nulová",J169,0)</f>
        <v>0</v>
      </c>
      <c r="BJ169" s="18" t="s">
        <v>83</v>
      </c>
      <c r="BK169" s="191">
        <f>ROUND(I169*H169,2)</f>
        <v>0</v>
      </c>
      <c r="BL169" s="18" t="s">
        <v>183</v>
      </c>
      <c r="BM169" s="190" t="s">
        <v>1789</v>
      </c>
    </row>
    <row r="170" spans="1:65" s="2" customFormat="1">
      <c r="A170" s="35"/>
      <c r="B170" s="36"/>
      <c r="C170" s="37"/>
      <c r="D170" s="192" t="s">
        <v>170</v>
      </c>
      <c r="E170" s="37"/>
      <c r="F170" s="193" t="s">
        <v>397</v>
      </c>
      <c r="G170" s="37"/>
      <c r="H170" s="37"/>
      <c r="I170" s="194"/>
      <c r="J170" s="37"/>
      <c r="K170" s="37"/>
      <c r="L170" s="40"/>
      <c r="M170" s="195"/>
      <c r="N170" s="196"/>
      <c r="O170" s="65"/>
      <c r="P170" s="65"/>
      <c r="Q170" s="65"/>
      <c r="R170" s="65"/>
      <c r="S170" s="65"/>
      <c r="T170" s="66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8" t="s">
        <v>170</v>
      </c>
      <c r="AU170" s="18" t="s">
        <v>85</v>
      </c>
    </row>
    <row r="171" spans="1:65" s="13" customFormat="1">
      <c r="B171" s="199"/>
      <c r="C171" s="200"/>
      <c r="D171" s="197" t="s">
        <v>212</v>
      </c>
      <c r="E171" s="201" t="s">
        <v>19</v>
      </c>
      <c r="F171" s="202" t="s">
        <v>1790</v>
      </c>
      <c r="G171" s="200"/>
      <c r="H171" s="203">
        <v>99.63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212</v>
      </c>
      <c r="AU171" s="209" t="s">
        <v>85</v>
      </c>
      <c r="AV171" s="13" t="s">
        <v>85</v>
      </c>
      <c r="AW171" s="13" t="s">
        <v>36</v>
      </c>
      <c r="AX171" s="13" t="s">
        <v>83</v>
      </c>
      <c r="AY171" s="209" t="s">
        <v>160</v>
      </c>
    </row>
    <row r="172" spans="1:65" s="2" customFormat="1" ht="24.2" customHeight="1">
      <c r="A172" s="35"/>
      <c r="B172" s="36"/>
      <c r="C172" s="179" t="s">
        <v>393</v>
      </c>
      <c r="D172" s="179" t="s">
        <v>163</v>
      </c>
      <c r="E172" s="180" t="s">
        <v>400</v>
      </c>
      <c r="F172" s="181" t="s">
        <v>401</v>
      </c>
      <c r="G172" s="182" t="s">
        <v>258</v>
      </c>
      <c r="H172" s="183">
        <v>276.13</v>
      </c>
      <c r="I172" s="184"/>
      <c r="J172" s="185">
        <f>ROUND(I172*H172,2)</f>
        <v>0</v>
      </c>
      <c r="K172" s="181" t="s">
        <v>167</v>
      </c>
      <c r="L172" s="40"/>
      <c r="M172" s="186" t="s">
        <v>19</v>
      </c>
      <c r="N172" s="187" t="s">
        <v>46</v>
      </c>
      <c r="O172" s="65"/>
      <c r="P172" s="188">
        <f>O172*H172</f>
        <v>0</v>
      </c>
      <c r="Q172" s="188">
        <v>8.4999999999999995E-4</v>
      </c>
      <c r="R172" s="188">
        <f>Q172*H172</f>
        <v>0.23471049999999999</v>
      </c>
      <c r="S172" s="188">
        <v>0</v>
      </c>
      <c r="T172" s="18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190" t="s">
        <v>183</v>
      </c>
      <c r="AT172" s="190" t="s">
        <v>163</v>
      </c>
      <c r="AU172" s="190" t="s">
        <v>85</v>
      </c>
      <c r="AY172" s="18" t="s">
        <v>160</v>
      </c>
      <c r="BE172" s="191">
        <f>IF(N172="základní",J172,0)</f>
        <v>0</v>
      </c>
      <c r="BF172" s="191">
        <f>IF(N172="snížená",J172,0)</f>
        <v>0</v>
      </c>
      <c r="BG172" s="191">
        <f>IF(N172="zákl. přenesená",J172,0)</f>
        <v>0</v>
      </c>
      <c r="BH172" s="191">
        <f>IF(N172="sníž. přenesená",J172,0)</f>
        <v>0</v>
      </c>
      <c r="BI172" s="191">
        <f>IF(N172="nulová",J172,0)</f>
        <v>0</v>
      </c>
      <c r="BJ172" s="18" t="s">
        <v>83</v>
      </c>
      <c r="BK172" s="191">
        <f>ROUND(I172*H172,2)</f>
        <v>0</v>
      </c>
      <c r="BL172" s="18" t="s">
        <v>183</v>
      </c>
      <c r="BM172" s="190" t="s">
        <v>1791</v>
      </c>
    </row>
    <row r="173" spans="1:65" s="2" customFormat="1">
      <c r="A173" s="35"/>
      <c r="B173" s="36"/>
      <c r="C173" s="37"/>
      <c r="D173" s="192" t="s">
        <v>170</v>
      </c>
      <c r="E173" s="37"/>
      <c r="F173" s="193" t="s">
        <v>403</v>
      </c>
      <c r="G173" s="37"/>
      <c r="H173" s="37"/>
      <c r="I173" s="194"/>
      <c r="J173" s="37"/>
      <c r="K173" s="37"/>
      <c r="L173" s="40"/>
      <c r="M173" s="195"/>
      <c r="N173" s="196"/>
      <c r="O173" s="65"/>
      <c r="P173" s="65"/>
      <c r="Q173" s="65"/>
      <c r="R173" s="65"/>
      <c r="S173" s="65"/>
      <c r="T173" s="66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8" t="s">
        <v>170</v>
      </c>
      <c r="AU173" s="18" t="s">
        <v>85</v>
      </c>
    </row>
    <row r="174" spans="1:65" s="13" customFormat="1">
      <c r="B174" s="199"/>
      <c r="C174" s="200"/>
      <c r="D174" s="197" t="s">
        <v>212</v>
      </c>
      <c r="E174" s="201" t="s">
        <v>19</v>
      </c>
      <c r="F174" s="202" t="s">
        <v>1792</v>
      </c>
      <c r="G174" s="200"/>
      <c r="H174" s="203">
        <v>276.13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212</v>
      </c>
      <c r="AU174" s="209" t="s">
        <v>85</v>
      </c>
      <c r="AV174" s="13" t="s">
        <v>85</v>
      </c>
      <c r="AW174" s="13" t="s">
        <v>36</v>
      </c>
      <c r="AX174" s="13" t="s">
        <v>83</v>
      </c>
      <c r="AY174" s="209" t="s">
        <v>160</v>
      </c>
    </row>
    <row r="175" spans="1:65" s="2" customFormat="1" ht="24.2" customHeight="1">
      <c r="A175" s="35"/>
      <c r="B175" s="36"/>
      <c r="C175" s="179" t="s">
        <v>399</v>
      </c>
      <c r="D175" s="179" t="s">
        <v>163</v>
      </c>
      <c r="E175" s="180" t="s">
        <v>406</v>
      </c>
      <c r="F175" s="181" t="s">
        <v>407</v>
      </c>
      <c r="G175" s="182" t="s">
        <v>258</v>
      </c>
      <c r="H175" s="183">
        <v>99.63</v>
      </c>
      <c r="I175" s="184"/>
      <c r="J175" s="185">
        <f>ROUND(I175*H175,2)</f>
        <v>0</v>
      </c>
      <c r="K175" s="181" t="s">
        <v>167</v>
      </c>
      <c r="L175" s="40"/>
      <c r="M175" s="186" t="s">
        <v>19</v>
      </c>
      <c r="N175" s="187" t="s">
        <v>46</v>
      </c>
      <c r="O175" s="65"/>
      <c r="P175" s="188">
        <f>O175*H175</f>
        <v>0</v>
      </c>
      <c r="Q175" s="188">
        <v>0</v>
      </c>
      <c r="R175" s="188">
        <f>Q175*H175</f>
        <v>0</v>
      </c>
      <c r="S175" s="188">
        <v>0</v>
      </c>
      <c r="T175" s="18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190" t="s">
        <v>183</v>
      </c>
      <c r="AT175" s="190" t="s">
        <v>163</v>
      </c>
      <c r="AU175" s="190" t="s">
        <v>85</v>
      </c>
      <c r="AY175" s="18" t="s">
        <v>160</v>
      </c>
      <c r="BE175" s="191">
        <f>IF(N175="základní",J175,0)</f>
        <v>0</v>
      </c>
      <c r="BF175" s="191">
        <f>IF(N175="snížená",J175,0)</f>
        <v>0</v>
      </c>
      <c r="BG175" s="191">
        <f>IF(N175="zákl. přenesená",J175,0)</f>
        <v>0</v>
      </c>
      <c r="BH175" s="191">
        <f>IF(N175="sníž. přenesená",J175,0)</f>
        <v>0</v>
      </c>
      <c r="BI175" s="191">
        <f>IF(N175="nulová",J175,0)</f>
        <v>0</v>
      </c>
      <c r="BJ175" s="18" t="s">
        <v>83</v>
      </c>
      <c r="BK175" s="191">
        <f>ROUND(I175*H175,2)</f>
        <v>0</v>
      </c>
      <c r="BL175" s="18" t="s">
        <v>183</v>
      </c>
      <c r="BM175" s="190" t="s">
        <v>1793</v>
      </c>
    </row>
    <row r="176" spans="1:65" s="2" customFormat="1">
      <c r="A176" s="35"/>
      <c r="B176" s="36"/>
      <c r="C176" s="37"/>
      <c r="D176" s="192" t="s">
        <v>170</v>
      </c>
      <c r="E176" s="37"/>
      <c r="F176" s="193" t="s">
        <v>409</v>
      </c>
      <c r="G176" s="37"/>
      <c r="H176" s="37"/>
      <c r="I176" s="194"/>
      <c r="J176" s="37"/>
      <c r="K176" s="37"/>
      <c r="L176" s="40"/>
      <c r="M176" s="195"/>
      <c r="N176" s="196"/>
      <c r="O176" s="65"/>
      <c r="P176" s="65"/>
      <c r="Q176" s="65"/>
      <c r="R176" s="65"/>
      <c r="S176" s="65"/>
      <c r="T176" s="66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8" t="s">
        <v>170</v>
      </c>
      <c r="AU176" s="18" t="s">
        <v>85</v>
      </c>
    </row>
    <row r="177" spans="1:65" s="2" customFormat="1" ht="24.2" customHeight="1">
      <c r="A177" s="35"/>
      <c r="B177" s="36"/>
      <c r="C177" s="179" t="s">
        <v>405</v>
      </c>
      <c r="D177" s="179" t="s">
        <v>163</v>
      </c>
      <c r="E177" s="180" t="s">
        <v>411</v>
      </c>
      <c r="F177" s="181" t="s">
        <v>412</v>
      </c>
      <c r="G177" s="182" t="s">
        <v>258</v>
      </c>
      <c r="H177" s="183">
        <v>276.13</v>
      </c>
      <c r="I177" s="184"/>
      <c r="J177" s="185">
        <f>ROUND(I177*H177,2)</f>
        <v>0</v>
      </c>
      <c r="K177" s="181" t="s">
        <v>167</v>
      </c>
      <c r="L177" s="40"/>
      <c r="M177" s="186" t="s">
        <v>19</v>
      </c>
      <c r="N177" s="187" t="s">
        <v>46</v>
      </c>
      <c r="O177" s="65"/>
      <c r="P177" s="188">
        <f>O177*H177</f>
        <v>0</v>
      </c>
      <c r="Q177" s="188">
        <v>0</v>
      </c>
      <c r="R177" s="188">
        <f>Q177*H177</f>
        <v>0</v>
      </c>
      <c r="S177" s="188">
        <v>0</v>
      </c>
      <c r="T177" s="189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190" t="s">
        <v>183</v>
      </c>
      <c r="AT177" s="190" t="s">
        <v>163</v>
      </c>
      <c r="AU177" s="190" t="s">
        <v>85</v>
      </c>
      <c r="AY177" s="18" t="s">
        <v>160</v>
      </c>
      <c r="BE177" s="191">
        <f>IF(N177="základní",J177,0)</f>
        <v>0</v>
      </c>
      <c r="BF177" s="191">
        <f>IF(N177="snížená",J177,0)</f>
        <v>0</v>
      </c>
      <c r="BG177" s="191">
        <f>IF(N177="zákl. přenesená",J177,0)</f>
        <v>0</v>
      </c>
      <c r="BH177" s="191">
        <f>IF(N177="sníž. přenesená",J177,0)</f>
        <v>0</v>
      </c>
      <c r="BI177" s="191">
        <f>IF(N177="nulová",J177,0)</f>
        <v>0</v>
      </c>
      <c r="BJ177" s="18" t="s">
        <v>83</v>
      </c>
      <c r="BK177" s="191">
        <f>ROUND(I177*H177,2)</f>
        <v>0</v>
      </c>
      <c r="BL177" s="18" t="s">
        <v>183</v>
      </c>
      <c r="BM177" s="190" t="s">
        <v>1794</v>
      </c>
    </row>
    <row r="178" spans="1:65" s="2" customFormat="1">
      <c r="A178" s="35"/>
      <c r="B178" s="36"/>
      <c r="C178" s="37"/>
      <c r="D178" s="192" t="s">
        <v>170</v>
      </c>
      <c r="E178" s="37"/>
      <c r="F178" s="193" t="s">
        <v>414</v>
      </c>
      <c r="G178" s="37"/>
      <c r="H178" s="37"/>
      <c r="I178" s="194"/>
      <c r="J178" s="37"/>
      <c r="K178" s="37"/>
      <c r="L178" s="40"/>
      <c r="M178" s="195"/>
      <c r="N178" s="196"/>
      <c r="O178" s="65"/>
      <c r="P178" s="65"/>
      <c r="Q178" s="65"/>
      <c r="R178" s="65"/>
      <c r="S178" s="65"/>
      <c r="T178" s="66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8" t="s">
        <v>170</v>
      </c>
      <c r="AU178" s="18" t="s">
        <v>85</v>
      </c>
    </row>
    <row r="179" spans="1:65" s="2" customFormat="1" ht="16.5" customHeight="1">
      <c r="A179" s="35"/>
      <c r="B179" s="36"/>
      <c r="C179" s="179" t="s">
        <v>410</v>
      </c>
      <c r="D179" s="179" t="s">
        <v>163</v>
      </c>
      <c r="E179" s="180" t="s">
        <v>416</v>
      </c>
      <c r="F179" s="181" t="s">
        <v>417</v>
      </c>
      <c r="G179" s="182" t="s">
        <v>258</v>
      </c>
      <c r="H179" s="183">
        <v>12.72</v>
      </c>
      <c r="I179" s="184"/>
      <c r="J179" s="185">
        <f>ROUND(I179*H179,2)</f>
        <v>0</v>
      </c>
      <c r="K179" s="181" t="s">
        <v>167</v>
      </c>
      <c r="L179" s="40"/>
      <c r="M179" s="186" t="s">
        <v>19</v>
      </c>
      <c r="N179" s="187" t="s">
        <v>46</v>
      </c>
      <c r="O179" s="65"/>
      <c r="P179" s="188">
        <f>O179*H179</f>
        <v>0</v>
      </c>
      <c r="Q179" s="188">
        <v>6.9999999999999999E-4</v>
      </c>
      <c r="R179" s="188">
        <f>Q179*H179</f>
        <v>8.9040000000000005E-3</v>
      </c>
      <c r="S179" s="188">
        <v>0</v>
      </c>
      <c r="T179" s="189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190" t="s">
        <v>183</v>
      </c>
      <c r="AT179" s="190" t="s">
        <v>163</v>
      </c>
      <c r="AU179" s="190" t="s">
        <v>85</v>
      </c>
      <c r="AY179" s="18" t="s">
        <v>160</v>
      </c>
      <c r="BE179" s="191">
        <f>IF(N179="základní",J179,0)</f>
        <v>0</v>
      </c>
      <c r="BF179" s="191">
        <f>IF(N179="snížená",J179,0)</f>
        <v>0</v>
      </c>
      <c r="BG179" s="191">
        <f>IF(N179="zákl. přenesená",J179,0)</f>
        <v>0</v>
      </c>
      <c r="BH179" s="191">
        <f>IF(N179="sníž. přenesená",J179,0)</f>
        <v>0</v>
      </c>
      <c r="BI179" s="191">
        <f>IF(N179="nulová",J179,0)</f>
        <v>0</v>
      </c>
      <c r="BJ179" s="18" t="s">
        <v>83</v>
      </c>
      <c r="BK179" s="191">
        <f>ROUND(I179*H179,2)</f>
        <v>0</v>
      </c>
      <c r="BL179" s="18" t="s">
        <v>183</v>
      </c>
      <c r="BM179" s="190" t="s">
        <v>1795</v>
      </c>
    </row>
    <row r="180" spans="1:65" s="2" customFormat="1">
      <c r="A180" s="35"/>
      <c r="B180" s="36"/>
      <c r="C180" s="37"/>
      <c r="D180" s="192" t="s">
        <v>170</v>
      </c>
      <c r="E180" s="37"/>
      <c r="F180" s="193" t="s">
        <v>419</v>
      </c>
      <c r="G180" s="37"/>
      <c r="H180" s="37"/>
      <c r="I180" s="194"/>
      <c r="J180" s="37"/>
      <c r="K180" s="37"/>
      <c r="L180" s="40"/>
      <c r="M180" s="195"/>
      <c r="N180" s="196"/>
      <c r="O180" s="65"/>
      <c r="P180" s="65"/>
      <c r="Q180" s="65"/>
      <c r="R180" s="65"/>
      <c r="S180" s="65"/>
      <c r="T180" s="66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8" t="s">
        <v>170</v>
      </c>
      <c r="AU180" s="18" t="s">
        <v>85</v>
      </c>
    </row>
    <row r="181" spans="1:65" s="13" customFormat="1">
      <c r="B181" s="199"/>
      <c r="C181" s="200"/>
      <c r="D181" s="197" t="s">
        <v>212</v>
      </c>
      <c r="E181" s="201" t="s">
        <v>19</v>
      </c>
      <c r="F181" s="202" t="s">
        <v>1796</v>
      </c>
      <c r="G181" s="200"/>
      <c r="H181" s="203">
        <v>12.72</v>
      </c>
      <c r="I181" s="204"/>
      <c r="J181" s="200"/>
      <c r="K181" s="200"/>
      <c r="L181" s="205"/>
      <c r="M181" s="206"/>
      <c r="N181" s="207"/>
      <c r="O181" s="207"/>
      <c r="P181" s="207"/>
      <c r="Q181" s="207"/>
      <c r="R181" s="207"/>
      <c r="S181" s="207"/>
      <c r="T181" s="208"/>
      <c r="AT181" s="209" t="s">
        <v>212</v>
      </c>
      <c r="AU181" s="209" t="s">
        <v>85</v>
      </c>
      <c r="AV181" s="13" t="s">
        <v>85</v>
      </c>
      <c r="AW181" s="13" t="s">
        <v>36</v>
      </c>
      <c r="AX181" s="13" t="s">
        <v>83</v>
      </c>
      <c r="AY181" s="209" t="s">
        <v>160</v>
      </c>
    </row>
    <row r="182" spans="1:65" s="2" customFormat="1" ht="24.2" customHeight="1">
      <c r="A182" s="35"/>
      <c r="B182" s="36"/>
      <c r="C182" s="179" t="s">
        <v>415</v>
      </c>
      <c r="D182" s="179" t="s">
        <v>163</v>
      </c>
      <c r="E182" s="180" t="s">
        <v>422</v>
      </c>
      <c r="F182" s="181" t="s">
        <v>423</v>
      </c>
      <c r="G182" s="182" t="s">
        <v>258</v>
      </c>
      <c r="H182" s="183">
        <v>12.72</v>
      </c>
      <c r="I182" s="184"/>
      <c r="J182" s="185">
        <f>ROUND(I182*H182,2)</f>
        <v>0</v>
      </c>
      <c r="K182" s="181" t="s">
        <v>167</v>
      </c>
      <c r="L182" s="40"/>
      <c r="M182" s="186" t="s">
        <v>19</v>
      </c>
      <c r="N182" s="187" t="s">
        <v>46</v>
      </c>
      <c r="O182" s="65"/>
      <c r="P182" s="188">
        <f>O182*H182</f>
        <v>0</v>
      </c>
      <c r="Q182" s="188">
        <v>0</v>
      </c>
      <c r="R182" s="188">
        <f>Q182*H182</f>
        <v>0</v>
      </c>
      <c r="S182" s="188">
        <v>0</v>
      </c>
      <c r="T182" s="189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190" t="s">
        <v>183</v>
      </c>
      <c r="AT182" s="190" t="s">
        <v>163</v>
      </c>
      <c r="AU182" s="190" t="s">
        <v>85</v>
      </c>
      <c r="AY182" s="18" t="s">
        <v>160</v>
      </c>
      <c r="BE182" s="191">
        <f>IF(N182="základní",J182,0)</f>
        <v>0</v>
      </c>
      <c r="BF182" s="191">
        <f>IF(N182="snížená",J182,0)</f>
        <v>0</v>
      </c>
      <c r="BG182" s="191">
        <f>IF(N182="zákl. přenesená",J182,0)</f>
        <v>0</v>
      </c>
      <c r="BH182" s="191">
        <f>IF(N182="sníž. přenesená",J182,0)</f>
        <v>0</v>
      </c>
      <c r="BI182" s="191">
        <f>IF(N182="nulová",J182,0)</f>
        <v>0</v>
      </c>
      <c r="BJ182" s="18" t="s">
        <v>83</v>
      </c>
      <c r="BK182" s="191">
        <f>ROUND(I182*H182,2)</f>
        <v>0</v>
      </c>
      <c r="BL182" s="18" t="s">
        <v>183</v>
      </c>
      <c r="BM182" s="190" t="s">
        <v>1797</v>
      </c>
    </row>
    <row r="183" spans="1:65" s="2" customFormat="1">
      <c r="A183" s="35"/>
      <c r="B183" s="36"/>
      <c r="C183" s="37"/>
      <c r="D183" s="192" t="s">
        <v>170</v>
      </c>
      <c r="E183" s="37"/>
      <c r="F183" s="193" t="s">
        <v>425</v>
      </c>
      <c r="G183" s="37"/>
      <c r="H183" s="37"/>
      <c r="I183" s="194"/>
      <c r="J183" s="37"/>
      <c r="K183" s="37"/>
      <c r="L183" s="40"/>
      <c r="M183" s="195"/>
      <c r="N183" s="196"/>
      <c r="O183" s="65"/>
      <c r="P183" s="65"/>
      <c r="Q183" s="65"/>
      <c r="R183" s="65"/>
      <c r="S183" s="65"/>
      <c r="T183" s="66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8" t="s">
        <v>170</v>
      </c>
      <c r="AU183" s="18" t="s">
        <v>85</v>
      </c>
    </row>
    <row r="184" spans="1:65" s="2" customFormat="1" ht="21.75" customHeight="1">
      <c r="A184" s="35"/>
      <c r="B184" s="36"/>
      <c r="C184" s="179" t="s">
        <v>421</v>
      </c>
      <c r="D184" s="179" t="s">
        <v>163</v>
      </c>
      <c r="E184" s="180" t="s">
        <v>427</v>
      </c>
      <c r="F184" s="181" t="s">
        <v>428</v>
      </c>
      <c r="G184" s="182" t="s">
        <v>339</v>
      </c>
      <c r="H184" s="183">
        <v>42.4</v>
      </c>
      <c r="I184" s="184"/>
      <c r="J184" s="185">
        <f>ROUND(I184*H184,2)</f>
        <v>0</v>
      </c>
      <c r="K184" s="181" t="s">
        <v>167</v>
      </c>
      <c r="L184" s="40"/>
      <c r="M184" s="186" t="s">
        <v>19</v>
      </c>
      <c r="N184" s="187" t="s">
        <v>46</v>
      </c>
      <c r="O184" s="65"/>
      <c r="P184" s="188">
        <f>O184*H184</f>
        <v>0</v>
      </c>
      <c r="Q184" s="188">
        <v>4.6000000000000001E-4</v>
      </c>
      <c r="R184" s="188">
        <f>Q184*H184</f>
        <v>1.9504000000000001E-2</v>
      </c>
      <c r="S184" s="188">
        <v>0</v>
      </c>
      <c r="T184" s="189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190" t="s">
        <v>183</v>
      </c>
      <c r="AT184" s="190" t="s">
        <v>163</v>
      </c>
      <c r="AU184" s="190" t="s">
        <v>85</v>
      </c>
      <c r="AY184" s="18" t="s">
        <v>160</v>
      </c>
      <c r="BE184" s="191">
        <f>IF(N184="základní",J184,0)</f>
        <v>0</v>
      </c>
      <c r="BF184" s="191">
        <f>IF(N184="snížená",J184,0)</f>
        <v>0</v>
      </c>
      <c r="BG184" s="191">
        <f>IF(N184="zákl. přenesená",J184,0)</f>
        <v>0</v>
      </c>
      <c r="BH184" s="191">
        <f>IF(N184="sníž. přenesená",J184,0)</f>
        <v>0</v>
      </c>
      <c r="BI184" s="191">
        <f>IF(N184="nulová",J184,0)</f>
        <v>0</v>
      </c>
      <c r="BJ184" s="18" t="s">
        <v>83</v>
      </c>
      <c r="BK184" s="191">
        <f>ROUND(I184*H184,2)</f>
        <v>0</v>
      </c>
      <c r="BL184" s="18" t="s">
        <v>183</v>
      </c>
      <c r="BM184" s="190" t="s">
        <v>1798</v>
      </c>
    </row>
    <row r="185" spans="1:65" s="2" customFormat="1">
      <c r="A185" s="35"/>
      <c r="B185" s="36"/>
      <c r="C185" s="37"/>
      <c r="D185" s="192" t="s">
        <v>170</v>
      </c>
      <c r="E185" s="37"/>
      <c r="F185" s="193" t="s">
        <v>430</v>
      </c>
      <c r="G185" s="37"/>
      <c r="H185" s="37"/>
      <c r="I185" s="194"/>
      <c r="J185" s="37"/>
      <c r="K185" s="37"/>
      <c r="L185" s="40"/>
      <c r="M185" s="195"/>
      <c r="N185" s="196"/>
      <c r="O185" s="65"/>
      <c r="P185" s="65"/>
      <c r="Q185" s="65"/>
      <c r="R185" s="65"/>
      <c r="S185" s="65"/>
      <c r="T185" s="66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8" t="s">
        <v>170</v>
      </c>
      <c r="AU185" s="18" t="s">
        <v>85</v>
      </c>
    </row>
    <row r="186" spans="1:65" s="13" customFormat="1">
      <c r="B186" s="199"/>
      <c r="C186" s="200"/>
      <c r="D186" s="197" t="s">
        <v>212</v>
      </c>
      <c r="E186" s="201" t="s">
        <v>19</v>
      </c>
      <c r="F186" s="202" t="s">
        <v>1799</v>
      </c>
      <c r="G186" s="200"/>
      <c r="H186" s="203">
        <v>42.4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212</v>
      </c>
      <c r="AU186" s="209" t="s">
        <v>85</v>
      </c>
      <c r="AV186" s="13" t="s">
        <v>85</v>
      </c>
      <c r="AW186" s="13" t="s">
        <v>36</v>
      </c>
      <c r="AX186" s="13" t="s">
        <v>83</v>
      </c>
      <c r="AY186" s="209" t="s">
        <v>160</v>
      </c>
    </row>
    <row r="187" spans="1:65" s="2" customFormat="1" ht="24.2" customHeight="1">
      <c r="A187" s="35"/>
      <c r="B187" s="36"/>
      <c r="C187" s="179" t="s">
        <v>426</v>
      </c>
      <c r="D187" s="179" t="s">
        <v>163</v>
      </c>
      <c r="E187" s="180" t="s">
        <v>433</v>
      </c>
      <c r="F187" s="181" t="s">
        <v>434</v>
      </c>
      <c r="G187" s="182" t="s">
        <v>339</v>
      </c>
      <c r="H187" s="183">
        <v>42.4</v>
      </c>
      <c r="I187" s="184"/>
      <c r="J187" s="185">
        <f>ROUND(I187*H187,2)</f>
        <v>0</v>
      </c>
      <c r="K187" s="181" t="s">
        <v>167</v>
      </c>
      <c r="L187" s="40"/>
      <c r="M187" s="186" t="s">
        <v>19</v>
      </c>
      <c r="N187" s="187" t="s">
        <v>46</v>
      </c>
      <c r="O187" s="65"/>
      <c r="P187" s="188">
        <f>O187*H187</f>
        <v>0</v>
      </c>
      <c r="Q187" s="188">
        <v>0</v>
      </c>
      <c r="R187" s="188">
        <f>Q187*H187</f>
        <v>0</v>
      </c>
      <c r="S187" s="188">
        <v>0</v>
      </c>
      <c r="T187" s="18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190" t="s">
        <v>183</v>
      </c>
      <c r="AT187" s="190" t="s">
        <v>163</v>
      </c>
      <c r="AU187" s="190" t="s">
        <v>85</v>
      </c>
      <c r="AY187" s="18" t="s">
        <v>160</v>
      </c>
      <c r="BE187" s="191">
        <f>IF(N187="základní",J187,0)</f>
        <v>0</v>
      </c>
      <c r="BF187" s="191">
        <f>IF(N187="snížená",J187,0)</f>
        <v>0</v>
      </c>
      <c r="BG187" s="191">
        <f>IF(N187="zákl. přenesená",J187,0)</f>
        <v>0</v>
      </c>
      <c r="BH187" s="191">
        <f>IF(N187="sníž. přenesená",J187,0)</f>
        <v>0</v>
      </c>
      <c r="BI187" s="191">
        <f>IF(N187="nulová",J187,0)</f>
        <v>0</v>
      </c>
      <c r="BJ187" s="18" t="s">
        <v>83</v>
      </c>
      <c r="BK187" s="191">
        <f>ROUND(I187*H187,2)</f>
        <v>0</v>
      </c>
      <c r="BL187" s="18" t="s">
        <v>183</v>
      </c>
      <c r="BM187" s="190" t="s">
        <v>1800</v>
      </c>
    </row>
    <row r="188" spans="1:65" s="2" customFormat="1">
      <c r="A188" s="35"/>
      <c r="B188" s="36"/>
      <c r="C188" s="37"/>
      <c r="D188" s="192" t="s">
        <v>170</v>
      </c>
      <c r="E188" s="37"/>
      <c r="F188" s="193" t="s">
        <v>436</v>
      </c>
      <c r="G188" s="37"/>
      <c r="H188" s="37"/>
      <c r="I188" s="194"/>
      <c r="J188" s="37"/>
      <c r="K188" s="37"/>
      <c r="L188" s="40"/>
      <c r="M188" s="195"/>
      <c r="N188" s="196"/>
      <c r="O188" s="65"/>
      <c r="P188" s="65"/>
      <c r="Q188" s="65"/>
      <c r="R188" s="65"/>
      <c r="S188" s="65"/>
      <c r="T188" s="66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8" t="s">
        <v>170</v>
      </c>
      <c r="AU188" s="18" t="s">
        <v>85</v>
      </c>
    </row>
    <row r="189" spans="1:65" s="2" customFormat="1" ht="37.9" customHeight="1">
      <c r="A189" s="35"/>
      <c r="B189" s="36"/>
      <c r="C189" s="179" t="s">
        <v>432</v>
      </c>
      <c r="D189" s="179" t="s">
        <v>163</v>
      </c>
      <c r="E189" s="180" t="s">
        <v>438</v>
      </c>
      <c r="F189" s="181" t="s">
        <v>439</v>
      </c>
      <c r="G189" s="182" t="s">
        <v>339</v>
      </c>
      <c r="H189" s="183">
        <v>91.272999999999996</v>
      </c>
      <c r="I189" s="184"/>
      <c r="J189" s="185">
        <f>ROUND(I189*H189,2)</f>
        <v>0</v>
      </c>
      <c r="K189" s="181" t="s">
        <v>167</v>
      </c>
      <c r="L189" s="40"/>
      <c r="M189" s="186" t="s">
        <v>19</v>
      </c>
      <c r="N189" s="187" t="s">
        <v>46</v>
      </c>
      <c r="O189" s="65"/>
      <c r="P189" s="188">
        <f>O189*H189</f>
        <v>0</v>
      </c>
      <c r="Q189" s="188">
        <v>0</v>
      </c>
      <c r="R189" s="188">
        <f>Q189*H189</f>
        <v>0</v>
      </c>
      <c r="S189" s="188">
        <v>0</v>
      </c>
      <c r="T189" s="189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190" t="s">
        <v>183</v>
      </c>
      <c r="AT189" s="190" t="s">
        <v>163</v>
      </c>
      <c r="AU189" s="190" t="s">
        <v>85</v>
      </c>
      <c r="AY189" s="18" t="s">
        <v>160</v>
      </c>
      <c r="BE189" s="191">
        <f>IF(N189="základní",J189,0)</f>
        <v>0</v>
      </c>
      <c r="BF189" s="191">
        <f>IF(N189="snížená",J189,0)</f>
        <v>0</v>
      </c>
      <c r="BG189" s="191">
        <f>IF(N189="zákl. přenesená",J189,0)</f>
        <v>0</v>
      </c>
      <c r="BH189" s="191">
        <f>IF(N189="sníž. přenesená",J189,0)</f>
        <v>0</v>
      </c>
      <c r="BI189" s="191">
        <f>IF(N189="nulová",J189,0)</f>
        <v>0</v>
      </c>
      <c r="BJ189" s="18" t="s">
        <v>83</v>
      </c>
      <c r="BK189" s="191">
        <f>ROUND(I189*H189,2)</f>
        <v>0</v>
      </c>
      <c r="BL189" s="18" t="s">
        <v>183</v>
      </c>
      <c r="BM189" s="190" t="s">
        <v>1801</v>
      </c>
    </row>
    <row r="190" spans="1:65" s="2" customFormat="1">
      <c r="A190" s="35"/>
      <c r="B190" s="36"/>
      <c r="C190" s="37"/>
      <c r="D190" s="192" t="s">
        <v>170</v>
      </c>
      <c r="E190" s="37"/>
      <c r="F190" s="193" t="s">
        <v>441</v>
      </c>
      <c r="G190" s="37"/>
      <c r="H190" s="37"/>
      <c r="I190" s="194"/>
      <c r="J190" s="37"/>
      <c r="K190" s="37"/>
      <c r="L190" s="40"/>
      <c r="M190" s="195"/>
      <c r="N190" s="196"/>
      <c r="O190" s="65"/>
      <c r="P190" s="65"/>
      <c r="Q190" s="65"/>
      <c r="R190" s="65"/>
      <c r="S190" s="65"/>
      <c r="T190" s="66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8" t="s">
        <v>170</v>
      </c>
      <c r="AU190" s="18" t="s">
        <v>85</v>
      </c>
    </row>
    <row r="191" spans="1:65" s="13" customFormat="1">
      <c r="B191" s="199"/>
      <c r="C191" s="200"/>
      <c r="D191" s="197" t="s">
        <v>212</v>
      </c>
      <c r="E191" s="201" t="s">
        <v>19</v>
      </c>
      <c r="F191" s="202" t="s">
        <v>1802</v>
      </c>
      <c r="G191" s="200"/>
      <c r="H191" s="203">
        <v>62.825000000000003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212</v>
      </c>
      <c r="AU191" s="209" t="s">
        <v>85</v>
      </c>
      <c r="AV191" s="13" t="s">
        <v>85</v>
      </c>
      <c r="AW191" s="13" t="s">
        <v>36</v>
      </c>
      <c r="AX191" s="13" t="s">
        <v>75</v>
      </c>
      <c r="AY191" s="209" t="s">
        <v>160</v>
      </c>
    </row>
    <row r="192" spans="1:65" s="13" customFormat="1">
      <c r="B192" s="199"/>
      <c r="C192" s="200"/>
      <c r="D192" s="197" t="s">
        <v>212</v>
      </c>
      <c r="E192" s="201" t="s">
        <v>19</v>
      </c>
      <c r="F192" s="202" t="s">
        <v>1803</v>
      </c>
      <c r="G192" s="200"/>
      <c r="H192" s="203">
        <v>13.952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212</v>
      </c>
      <c r="AU192" s="209" t="s">
        <v>85</v>
      </c>
      <c r="AV192" s="13" t="s">
        <v>85</v>
      </c>
      <c r="AW192" s="13" t="s">
        <v>36</v>
      </c>
      <c r="AX192" s="13" t="s">
        <v>75</v>
      </c>
      <c r="AY192" s="209" t="s">
        <v>160</v>
      </c>
    </row>
    <row r="193" spans="1:65" s="13" customFormat="1">
      <c r="B193" s="199"/>
      <c r="C193" s="200"/>
      <c r="D193" s="197" t="s">
        <v>212</v>
      </c>
      <c r="E193" s="201" t="s">
        <v>19</v>
      </c>
      <c r="F193" s="202" t="s">
        <v>1804</v>
      </c>
      <c r="G193" s="200"/>
      <c r="H193" s="203">
        <v>96.641999999999996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212</v>
      </c>
      <c r="AU193" s="209" t="s">
        <v>85</v>
      </c>
      <c r="AV193" s="13" t="s">
        <v>85</v>
      </c>
      <c r="AW193" s="13" t="s">
        <v>36</v>
      </c>
      <c r="AX193" s="13" t="s">
        <v>75</v>
      </c>
      <c r="AY193" s="209" t="s">
        <v>160</v>
      </c>
    </row>
    <row r="194" spans="1:65" s="13" customFormat="1">
      <c r="B194" s="199"/>
      <c r="C194" s="200"/>
      <c r="D194" s="197" t="s">
        <v>212</v>
      </c>
      <c r="E194" s="201" t="s">
        <v>19</v>
      </c>
      <c r="F194" s="202" t="s">
        <v>1805</v>
      </c>
      <c r="G194" s="200"/>
      <c r="H194" s="203">
        <v>-82.146000000000001</v>
      </c>
      <c r="I194" s="204"/>
      <c r="J194" s="200"/>
      <c r="K194" s="200"/>
      <c r="L194" s="205"/>
      <c r="M194" s="206"/>
      <c r="N194" s="207"/>
      <c r="O194" s="207"/>
      <c r="P194" s="207"/>
      <c r="Q194" s="207"/>
      <c r="R194" s="207"/>
      <c r="S194" s="207"/>
      <c r="T194" s="208"/>
      <c r="AT194" s="209" t="s">
        <v>212</v>
      </c>
      <c r="AU194" s="209" t="s">
        <v>85</v>
      </c>
      <c r="AV194" s="13" t="s">
        <v>85</v>
      </c>
      <c r="AW194" s="13" t="s">
        <v>36</v>
      </c>
      <c r="AX194" s="13" t="s">
        <v>75</v>
      </c>
      <c r="AY194" s="209" t="s">
        <v>160</v>
      </c>
    </row>
    <row r="195" spans="1:65" s="14" customFormat="1">
      <c r="B195" s="214"/>
      <c r="C195" s="215"/>
      <c r="D195" s="197" t="s">
        <v>212</v>
      </c>
      <c r="E195" s="216" t="s">
        <v>19</v>
      </c>
      <c r="F195" s="217" t="s">
        <v>282</v>
      </c>
      <c r="G195" s="215"/>
      <c r="H195" s="218">
        <v>91.272999999999996</v>
      </c>
      <c r="I195" s="219"/>
      <c r="J195" s="215"/>
      <c r="K195" s="215"/>
      <c r="L195" s="220"/>
      <c r="M195" s="221"/>
      <c r="N195" s="222"/>
      <c r="O195" s="222"/>
      <c r="P195" s="222"/>
      <c r="Q195" s="222"/>
      <c r="R195" s="222"/>
      <c r="S195" s="222"/>
      <c r="T195" s="223"/>
      <c r="AT195" s="224" t="s">
        <v>212</v>
      </c>
      <c r="AU195" s="224" t="s">
        <v>85</v>
      </c>
      <c r="AV195" s="14" t="s">
        <v>183</v>
      </c>
      <c r="AW195" s="14" t="s">
        <v>36</v>
      </c>
      <c r="AX195" s="14" t="s">
        <v>83</v>
      </c>
      <c r="AY195" s="224" t="s">
        <v>160</v>
      </c>
    </row>
    <row r="196" spans="1:65" s="2" customFormat="1" ht="37.9" customHeight="1">
      <c r="A196" s="35"/>
      <c r="B196" s="36"/>
      <c r="C196" s="179" t="s">
        <v>437</v>
      </c>
      <c r="D196" s="179" t="s">
        <v>163</v>
      </c>
      <c r="E196" s="180" t="s">
        <v>447</v>
      </c>
      <c r="F196" s="181" t="s">
        <v>448</v>
      </c>
      <c r="G196" s="182" t="s">
        <v>339</v>
      </c>
      <c r="H196" s="183">
        <v>912.73</v>
      </c>
      <c r="I196" s="184"/>
      <c r="J196" s="185">
        <f>ROUND(I196*H196,2)</f>
        <v>0</v>
      </c>
      <c r="K196" s="181" t="s">
        <v>167</v>
      </c>
      <c r="L196" s="40"/>
      <c r="M196" s="186" t="s">
        <v>19</v>
      </c>
      <c r="N196" s="187" t="s">
        <v>46</v>
      </c>
      <c r="O196" s="65"/>
      <c r="P196" s="188">
        <f>O196*H196</f>
        <v>0</v>
      </c>
      <c r="Q196" s="188">
        <v>0</v>
      </c>
      <c r="R196" s="188">
        <f>Q196*H196</f>
        <v>0</v>
      </c>
      <c r="S196" s="188">
        <v>0</v>
      </c>
      <c r="T196" s="189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190" t="s">
        <v>183</v>
      </c>
      <c r="AT196" s="190" t="s">
        <v>163</v>
      </c>
      <c r="AU196" s="190" t="s">
        <v>85</v>
      </c>
      <c r="AY196" s="18" t="s">
        <v>160</v>
      </c>
      <c r="BE196" s="191">
        <f>IF(N196="základní",J196,0)</f>
        <v>0</v>
      </c>
      <c r="BF196" s="191">
        <f>IF(N196="snížená",J196,0)</f>
        <v>0</v>
      </c>
      <c r="BG196" s="191">
        <f>IF(N196="zákl. přenesená",J196,0)</f>
        <v>0</v>
      </c>
      <c r="BH196" s="191">
        <f>IF(N196="sníž. přenesená",J196,0)</f>
        <v>0</v>
      </c>
      <c r="BI196" s="191">
        <f>IF(N196="nulová",J196,0)</f>
        <v>0</v>
      </c>
      <c r="BJ196" s="18" t="s">
        <v>83</v>
      </c>
      <c r="BK196" s="191">
        <f>ROUND(I196*H196,2)</f>
        <v>0</v>
      </c>
      <c r="BL196" s="18" t="s">
        <v>183</v>
      </c>
      <c r="BM196" s="190" t="s">
        <v>1806</v>
      </c>
    </row>
    <row r="197" spans="1:65" s="2" customFormat="1">
      <c r="A197" s="35"/>
      <c r="B197" s="36"/>
      <c r="C197" s="37"/>
      <c r="D197" s="192" t="s">
        <v>170</v>
      </c>
      <c r="E197" s="37"/>
      <c r="F197" s="193" t="s">
        <v>450</v>
      </c>
      <c r="G197" s="37"/>
      <c r="H197" s="37"/>
      <c r="I197" s="194"/>
      <c r="J197" s="37"/>
      <c r="K197" s="37"/>
      <c r="L197" s="40"/>
      <c r="M197" s="195"/>
      <c r="N197" s="196"/>
      <c r="O197" s="65"/>
      <c r="P197" s="65"/>
      <c r="Q197" s="65"/>
      <c r="R197" s="65"/>
      <c r="S197" s="65"/>
      <c r="T197" s="66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8" t="s">
        <v>170</v>
      </c>
      <c r="AU197" s="18" t="s">
        <v>85</v>
      </c>
    </row>
    <row r="198" spans="1:65" s="13" customFormat="1">
      <c r="B198" s="199"/>
      <c r="C198" s="200"/>
      <c r="D198" s="197" t="s">
        <v>212</v>
      </c>
      <c r="E198" s="200"/>
      <c r="F198" s="202" t="s">
        <v>1807</v>
      </c>
      <c r="G198" s="200"/>
      <c r="H198" s="203">
        <v>912.73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212</v>
      </c>
      <c r="AU198" s="209" t="s">
        <v>85</v>
      </c>
      <c r="AV198" s="13" t="s">
        <v>85</v>
      </c>
      <c r="AW198" s="13" t="s">
        <v>4</v>
      </c>
      <c r="AX198" s="13" t="s">
        <v>83</v>
      </c>
      <c r="AY198" s="209" t="s">
        <v>160</v>
      </c>
    </row>
    <row r="199" spans="1:65" s="2" customFormat="1" ht="37.9" customHeight="1">
      <c r="A199" s="35"/>
      <c r="B199" s="36"/>
      <c r="C199" s="179" t="s">
        <v>446</v>
      </c>
      <c r="D199" s="179" t="s">
        <v>163</v>
      </c>
      <c r="E199" s="180" t="s">
        <v>453</v>
      </c>
      <c r="F199" s="181" t="s">
        <v>454</v>
      </c>
      <c r="G199" s="182" t="s">
        <v>339</v>
      </c>
      <c r="H199" s="183">
        <v>82.146000000000001</v>
      </c>
      <c r="I199" s="184"/>
      <c r="J199" s="185">
        <f>ROUND(I199*H199,2)</f>
        <v>0</v>
      </c>
      <c r="K199" s="181" t="s">
        <v>167</v>
      </c>
      <c r="L199" s="40"/>
      <c r="M199" s="186" t="s">
        <v>19</v>
      </c>
      <c r="N199" s="187" t="s">
        <v>46</v>
      </c>
      <c r="O199" s="65"/>
      <c r="P199" s="188">
        <f>O199*H199</f>
        <v>0</v>
      </c>
      <c r="Q199" s="188">
        <v>0</v>
      </c>
      <c r="R199" s="188">
        <f>Q199*H199</f>
        <v>0</v>
      </c>
      <c r="S199" s="188">
        <v>0</v>
      </c>
      <c r="T199" s="189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190" t="s">
        <v>183</v>
      </c>
      <c r="AT199" s="190" t="s">
        <v>163</v>
      </c>
      <c r="AU199" s="190" t="s">
        <v>85</v>
      </c>
      <c r="AY199" s="18" t="s">
        <v>160</v>
      </c>
      <c r="BE199" s="191">
        <f>IF(N199="základní",J199,0)</f>
        <v>0</v>
      </c>
      <c r="BF199" s="191">
        <f>IF(N199="snížená",J199,0)</f>
        <v>0</v>
      </c>
      <c r="BG199" s="191">
        <f>IF(N199="zákl. přenesená",J199,0)</f>
        <v>0</v>
      </c>
      <c r="BH199" s="191">
        <f>IF(N199="sníž. přenesená",J199,0)</f>
        <v>0</v>
      </c>
      <c r="BI199" s="191">
        <f>IF(N199="nulová",J199,0)</f>
        <v>0</v>
      </c>
      <c r="BJ199" s="18" t="s">
        <v>83</v>
      </c>
      <c r="BK199" s="191">
        <f>ROUND(I199*H199,2)</f>
        <v>0</v>
      </c>
      <c r="BL199" s="18" t="s">
        <v>183</v>
      </c>
      <c r="BM199" s="190" t="s">
        <v>1808</v>
      </c>
    </row>
    <row r="200" spans="1:65" s="2" customFormat="1">
      <c r="A200" s="35"/>
      <c r="B200" s="36"/>
      <c r="C200" s="37"/>
      <c r="D200" s="192" t="s">
        <v>170</v>
      </c>
      <c r="E200" s="37"/>
      <c r="F200" s="193" t="s">
        <v>456</v>
      </c>
      <c r="G200" s="37"/>
      <c r="H200" s="37"/>
      <c r="I200" s="194"/>
      <c r="J200" s="37"/>
      <c r="K200" s="37"/>
      <c r="L200" s="40"/>
      <c r="M200" s="195"/>
      <c r="N200" s="196"/>
      <c r="O200" s="65"/>
      <c r="P200" s="65"/>
      <c r="Q200" s="65"/>
      <c r="R200" s="65"/>
      <c r="S200" s="65"/>
      <c r="T200" s="66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8" t="s">
        <v>170</v>
      </c>
      <c r="AU200" s="18" t="s">
        <v>85</v>
      </c>
    </row>
    <row r="201" spans="1:65" s="13" customFormat="1">
      <c r="B201" s="199"/>
      <c r="C201" s="200"/>
      <c r="D201" s="197" t="s">
        <v>212</v>
      </c>
      <c r="E201" s="201" t="s">
        <v>19</v>
      </c>
      <c r="F201" s="202" t="s">
        <v>1809</v>
      </c>
      <c r="G201" s="200"/>
      <c r="H201" s="203">
        <v>82.146000000000001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212</v>
      </c>
      <c r="AU201" s="209" t="s">
        <v>85</v>
      </c>
      <c r="AV201" s="13" t="s">
        <v>85</v>
      </c>
      <c r="AW201" s="13" t="s">
        <v>36</v>
      </c>
      <c r="AX201" s="13" t="s">
        <v>83</v>
      </c>
      <c r="AY201" s="209" t="s">
        <v>160</v>
      </c>
    </row>
    <row r="202" spans="1:65" s="2" customFormat="1" ht="37.9" customHeight="1">
      <c r="A202" s="35"/>
      <c r="B202" s="36"/>
      <c r="C202" s="179" t="s">
        <v>452</v>
      </c>
      <c r="D202" s="179" t="s">
        <v>163</v>
      </c>
      <c r="E202" s="180" t="s">
        <v>459</v>
      </c>
      <c r="F202" s="181" t="s">
        <v>460</v>
      </c>
      <c r="G202" s="182" t="s">
        <v>339</v>
      </c>
      <c r="H202" s="183">
        <v>821.46</v>
      </c>
      <c r="I202" s="184"/>
      <c r="J202" s="185">
        <f>ROUND(I202*H202,2)</f>
        <v>0</v>
      </c>
      <c r="K202" s="181" t="s">
        <v>167</v>
      </c>
      <c r="L202" s="40"/>
      <c r="M202" s="186" t="s">
        <v>19</v>
      </c>
      <c r="N202" s="187" t="s">
        <v>46</v>
      </c>
      <c r="O202" s="65"/>
      <c r="P202" s="188">
        <f>O202*H202</f>
        <v>0</v>
      </c>
      <c r="Q202" s="188">
        <v>0</v>
      </c>
      <c r="R202" s="188">
        <f>Q202*H202</f>
        <v>0</v>
      </c>
      <c r="S202" s="188">
        <v>0</v>
      </c>
      <c r="T202" s="189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190" t="s">
        <v>183</v>
      </c>
      <c r="AT202" s="190" t="s">
        <v>163</v>
      </c>
      <c r="AU202" s="190" t="s">
        <v>85</v>
      </c>
      <c r="AY202" s="18" t="s">
        <v>160</v>
      </c>
      <c r="BE202" s="191">
        <f>IF(N202="základní",J202,0)</f>
        <v>0</v>
      </c>
      <c r="BF202" s="191">
        <f>IF(N202="snížená",J202,0)</f>
        <v>0</v>
      </c>
      <c r="BG202" s="191">
        <f>IF(N202="zákl. přenesená",J202,0)</f>
        <v>0</v>
      </c>
      <c r="BH202" s="191">
        <f>IF(N202="sníž. přenesená",J202,0)</f>
        <v>0</v>
      </c>
      <c r="BI202" s="191">
        <f>IF(N202="nulová",J202,0)</f>
        <v>0</v>
      </c>
      <c r="BJ202" s="18" t="s">
        <v>83</v>
      </c>
      <c r="BK202" s="191">
        <f>ROUND(I202*H202,2)</f>
        <v>0</v>
      </c>
      <c r="BL202" s="18" t="s">
        <v>183</v>
      </c>
      <c r="BM202" s="190" t="s">
        <v>1810</v>
      </c>
    </row>
    <row r="203" spans="1:65" s="2" customFormat="1">
      <c r="A203" s="35"/>
      <c r="B203" s="36"/>
      <c r="C203" s="37"/>
      <c r="D203" s="192" t="s">
        <v>170</v>
      </c>
      <c r="E203" s="37"/>
      <c r="F203" s="193" t="s">
        <v>462</v>
      </c>
      <c r="G203" s="37"/>
      <c r="H203" s="37"/>
      <c r="I203" s="194"/>
      <c r="J203" s="37"/>
      <c r="K203" s="37"/>
      <c r="L203" s="40"/>
      <c r="M203" s="195"/>
      <c r="N203" s="196"/>
      <c r="O203" s="65"/>
      <c r="P203" s="65"/>
      <c r="Q203" s="65"/>
      <c r="R203" s="65"/>
      <c r="S203" s="65"/>
      <c r="T203" s="66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8" t="s">
        <v>170</v>
      </c>
      <c r="AU203" s="18" t="s">
        <v>85</v>
      </c>
    </row>
    <row r="204" spans="1:65" s="13" customFormat="1">
      <c r="B204" s="199"/>
      <c r="C204" s="200"/>
      <c r="D204" s="197" t="s">
        <v>212</v>
      </c>
      <c r="E204" s="200"/>
      <c r="F204" s="202" t="s">
        <v>1811</v>
      </c>
      <c r="G204" s="200"/>
      <c r="H204" s="203">
        <v>821.46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212</v>
      </c>
      <c r="AU204" s="209" t="s">
        <v>85</v>
      </c>
      <c r="AV204" s="13" t="s">
        <v>85</v>
      </c>
      <c r="AW204" s="13" t="s">
        <v>4</v>
      </c>
      <c r="AX204" s="13" t="s">
        <v>83</v>
      </c>
      <c r="AY204" s="209" t="s">
        <v>160</v>
      </c>
    </row>
    <row r="205" spans="1:65" s="2" customFormat="1" ht="24.2" customHeight="1">
      <c r="A205" s="35"/>
      <c r="B205" s="36"/>
      <c r="C205" s="179" t="s">
        <v>458</v>
      </c>
      <c r="D205" s="179" t="s">
        <v>163</v>
      </c>
      <c r="E205" s="180" t="s">
        <v>465</v>
      </c>
      <c r="F205" s="181" t="s">
        <v>466</v>
      </c>
      <c r="G205" s="182" t="s">
        <v>339</v>
      </c>
      <c r="H205" s="183">
        <v>91.272999999999996</v>
      </c>
      <c r="I205" s="184"/>
      <c r="J205" s="185">
        <f>ROUND(I205*H205,2)</f>
        <v>0</v>
      </c>
      <c r="K205" s="181" t="s">
        <v>167</v>
      </c>
      <c r="L205" s="40"/>
      <c r="M205" s="186" t="s">
        <v>19</v>
      </c>
      <c r="N205" s="187" t="s">
        <v>46</v>
      </c>
      <c r="O205" s="65"/>
      <c r="P205" s="188">
        <f>O205*H205</f>
        <v>0</v>
      </c>
      <c r="Q205" s="188">
        <v>0</v>
      </c>
      <c r="R205" s="188">
        <f>Q205*H205</f>
        <v>0</v>
      </c>
      <c r="S205" s="188">
        <v>0</v>
      </c>
      <c r="T205" s="189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190" t="s">
        <v>183</v>
      </c>
      <c r="AT205" s="190" t="s">
        <v>163</v>
      </c>
      <c r="AU205" s="190" t="s">
        <v>85</v>
      </c>
      <c r="AY205" s="18" t="s">
        <v>160</v>
      </c>
      <c r="BE205" s="191">
        <f>IF(N205="základní",J205,0)</f>
        <v>0</v>
      </c>
      <c r="BF205" s="191">
        <f>IF(N205="snížená",J205,0)</f>
        <v>0</v>
      </c>
      <c r="BG205" s="191">
        <f>IF(N205="zákl. přenesená",J205,0)</f>
        <v>0</v>
      </c>
      <c r="BH205" s="191">
        <f>IF(N205="sníž. přenesená",J205,0)</f>
        <v>0</v>
      </c>
      <c r="BI205" s="191">
        <f>IF(N205="nulová",J205,0)</f>
        <v>0</v>
      </c>
      <c r="BJ205" s="18" t="s">
        <v>83</v>
      </c>
      <c r="BK205" s="191">
        <f>ROUND(I205*H205,2)</f>
        <v>0</v>
      </c>
      <c r="BL205" s="18" t="s">
        <v>183</v>
      </c>
      <c r="BM205" s="190" t="s">
        <v>1812</v>
      </c>
    </row>
    <row r="206" spans="1:65" s="2" customFormat="1">
      <c r="A206" s="35"/>
      <c r="B206" s="36"/>
      <c r="C206" s="37"/>
      <c r="D206" s="192" t="s">
        <v>170</v>
      </c>
      <c r="E206" s="37"/>
      <c r="F206" s="193" t="s">
        <v>468</v>
      </c>
      <c r="G206" s="37"/>
      <c r="H206" s="37"/>
      <c r="I206" s="194"/>
      <c r="J206" s="37"/>
      <c r="K206" s="37"/>
      <c r="L206" s="40"/>
      <c r="M206" s="195"/>
      <c r="N206" s="196"/>
      <c r="O206" s="65"/>
      <c r="P206" s="65"/>
      <c r="Q206" s="65"/>
      <c r="R206" s="65"/>
      <c r="S206" s="65"/>
      <c r="T206" s="66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T206" s="18" t="s">
        <v>170</v>
      </c>
      <c r="AU206" s="18" t="s">
        <v>85</v>
      </c>
    </row>
    <row r="207" spans="1:65" s="2" customFormat="1" ht="24.2" customHeight="1">
      <c r="A207" s="35"/>
      <c r="B207" s="36"/>
      <c r="C207" s="179" t="s">
        <v>464</v>
      </c>
      <c r="D207" s="179" t="s">
        <v>163</v>
      </c>
      <c r="E207" s="180" t="s">
        <v>470</v>
      </c>
      <c r="F207" s="181" t="s">
        <v>471</v>
      </c>
      <c r="G207" s="182" t="s">
        <v>339</v>
      </c>
      <c r="H207" s="183">
        <v>82.146000000000001</v>
      </c>
      <c r="I207" s="184"/>
      <c r="J207" s="185">
        <f>ROUND(I207*H207,2)</f>
        <v>0</v>
      </c>
      <c r="K207" s="181" t="s">
        <v>167</v>
      </c>
      <c r="L207" s="40"/>
      <c r="M207" s="186" t="s">
        <v>19</v>
      </c>
      <c r="N207" s="187" t="s">
        <v>46</v>
      </c>
      <c r="O207" s="65"/>
      <c r="P207" s="188">
        <f>O207*H207</f>
        <v>0</v>
      </c>
      <c r="Q207" s="188">
        <v>0</v>
      </c>
      <c r="R207" s="188">
        <f>Q207*H207</f>
        <v>0</v>
      </c>
      <c r="S207" s="188">
        <v>0</v>
      </c>
      <c r="T207" s="189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190" t="s">
        <v>183</v>
      </c>
      <c r="AT207" s="190" t="s">
        <v>163</v>
      </c>
      <c r="AU207" s="190" t="s">
        <v>85</v>
      </c>
      <c r="AY207" s="18" t="s">
        <v>160</v>
      </c>
      <c r="BE207" s="191">
        <f>IF(N207="základní",J207,0)</f>
        <v>0</v>
      </c>
      <c r="BF207" s="191">
        <f>IF(N207="snížená",J207,0)</f>
        <v>0</v>
      </c>
      <c r="BG207" s="191">
        <f>IF(N207="zákl. přenesená",J207,0)</f>
        <v>0</v>
      </c>
      <c r="BH207" s="191">
        <f>IF(N207="sníž. přenesená",J207,0)</f>
        <v>0</v>
      </c>
      <c r="BI207" s="191">
        <f>IF(N207="nulová",J207,0)</f>
        <v>0</v>
      </c>
      <c r="BJ207" s="18" t="s">
        <v>83</v>
      </c>
      <c r="BK207" s="191">
        <f>ROUND(I207*H207,2)</f>
        <v>0</v>
      </c>
      <c r="BL207" s="18" t="s">
        <v>183</v>
      </c>
      <c r="BM207" s="190" t="s">
        <v>1813</v>
      </c>
    </row>
    <row r="208" spans="1:65" s="2" customFormat="1">
      <c r="A208" s="35"/>
      <c r="B208" s="36"/>
      <c r="C208" s="37"/>
      <c r="D208" s="192" t="s">
        <v>170</v>
      </c>
      <c r="E208" s="37"/>
      <c r="F208" s="193" t="s">
        <v>473</v>
      </c>
      <c r="G208" s="37"/>
      <c r="H208" s="37"/>
      <c r="I208" s="194"/>
      <c r="J208" s="37"/>
      <c r="K208" s="37"/>
      <c r="L208" s="40"/>
      <c r="M208" s="195"/>
      <c r="N208" s="196"/>
      <c r="O208" s="65"/>
      <c r="P208" s="65"/>
      <c r="Q208" s="65"/>
      <c r="R208" s="65"/>
      <c r="S208" s="65"/>
      <c r="T208" s="66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8" t="s">
        <v>170</v>
      </c>
      <c r="AU208" s="18" t="s">
        <v>85</v>
      </c>
    </row>
    <row r="209" spans="1:65" s="2" customFormat="1" ht="24.2" customHeight="1">
      <c r="A209" s="35"/>
      <c r="B209" s="36"/>
      <c r="C209" s="179" t="s">
        <v>469</v>
      </c>
      <c r="D209" s="179" t="s">
        <v>163</v>
      </c>
      <c r="E209" s="180" t="s">
        <v>475</v>
      </c>
      <c r="F209" s="181" t="s">
        <v>476</v>
      </c>
      <c r="G209" s="182" t="s">
        <v>339</v>
      </c>
      <c r="H209" s="183">
        <v>173.41900000000001</v>
      </c>
      <c r="I209" s="184"/>
      <c r="J209" s="185">
        <f>ROUND(I209*H209,2)</f>
        <v>0</v>
      </c>
      <c r="K209" s="181" t="s">
        <v>167</v>
      </c>
      <c r="L209" s="40"/>
      <c r="M209" s="186" t="s">
        <v>19</v>
      </c>
      <c r="N209" s="187" t="s">
        <v>46</v>
      </c>
      <c r="O209" s="65"/>
      <c r="P209" s="188">
        <f>O209*H209</f>
        <v>0</v>
      </c>
      <c r="Q209" s="188">
        <v>0</v>
      </c>
      <c r="R209" s="188">
        <f>Q209*H209</f>
        <v>0</v>
      </c>
      <c r="S209" s="188">
        <v>0</v>
      </c>
      <c r="T209" s="189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190" t="s">
        <v>183</v>
      </c>
      <c r="AT209" s="190" t="s">
        <v>163</v>
      </c>
      <c r="AU209" s="190" t="s">
        <v>85</v>
      </c>
      <c r="AY209" s="18" t="s">
        <v>160</v>
      </c>
      <c r="BE209" s="191">
        <f>IF(N209="základní",J209,0)</f>
        <v>0</v>
      </c>
      <c r="BF209" s="191">
        <f>IF(N209="snížená",J209,0)</f>
        <v>0</v>
      </c>
      <c r="BG209" s="191">
        <f>IF(N209="zákl. přenesená",J209,0)</f>
        <v>0</v>
      </c>
      <c r="BH209" s="191">
        <f>IF(N209="sníž. přenesená",J209,0)</f>
        <v>0</v>
      </c>
      <c r="BI209" s="191">
        <f>IF(N209="nulová",J209,0)</f>
        <v>0</v>
      </c>
      <c r="BJ209" s="18" t="s">
        <v>83</v>
      </c>
      <c r="BK209" s="191">
        <f>ROUND(I209*H209,2)</f>
        <v>0</v>
      </c>
      <c r="BL209" s="18" t="s">
        <v>183</v>
      </c>
      <c r="BM209" s="190" t="s">
        <v>1814</v>
      </c>
    </row>
    <row r="210" spans="1:65" s="2" customFormat="1">
      <c r="A210" s="35"/>
      <c r="B210" s="36"/>
      <c r="C210" s="37"/>
      <c r="D210" s="192" t="s">
        <v>170</v>
      </c>
      <c r="E210" s="37"/>
      <c r="F210" s="193" t="s">
        <v>478</v>
      </c>
      <c r="G210" s="37"/>
      <c r="H210" s="37"/>
      <c r="I210" s="194"/>
      <c r="J210" s="37"/>
      <c r="K210" s="37"/>
      <c r="L210" s="40"/>
      <c r="M210" s="195"/>
      <c r="N210" s="196"/>
      <c r="O210" s="65"/>
      <c r="P210" s="65"/>
      <c r="Q210" s="65"/>
      <c r="R210" s="65"/>
      <c r="S210" s="65"/>
      <c r="T210" s="66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8" t="s">
        <v>170</v>
      </c>
      <c r="AU210" s="18" t="s">
        <v>85</v>
      </c>
    </row>
    <row r="211" spans="1:65" s="13" customFormat="1">
      <c r="B211" s="199"/>
      <c r="C211" s="200"/>
      <c r="D211" s="197" t="s">
        <v>212</v>
      </c>
      <c r="E211" s="201" t="s">
        <v>19</v>
      </c>
      <c r="F211" s="202" t="s">
        <v>1815</v>
      </c>
      <c r="G211" s="200"/>
      <c r="H211" s="203">
        <v>173.41900000000001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212</v>
      </c>
      <c r="AU211" s="209" t="s">
        <v>85</v>
      </c>
      <c r="AV211" s="13" t="s">
        <v>85</v>
      </c>
      <c r="AW211" s="13" t="s">
        <v>36</v>
      </c>
      <c r="AX211" s="13" t="s">
        <v>83</v>
      </c>
      <c r="AY211" s="209" t="s">
        <v>160</v>
      </c>
    </row>
    <row r="212" spans="1:65" s="2" customFormat="1" ht="24.2" customHeight="1">
      <c r="A212" s="35"/>
      <c r="B212" s="36"/>
      <c r="C212" s="179" t="s">
        <v>474</v>
      </c>
      <c r="D212" s="179" t="s">
        <v>163</v>
      </c>
      <c r="E212" s="180" t="s">
        <v>481</v>
      </c>
      <c r="F212" s="181" t="s">
        <v>482</v>
      </c>
      <c r="G212" s="182" t="s">
        <v>483</v>
      </c>
      <c r="H212" s="183">
        <v>346.83800000000002</v>
      </c>
      <c r="I212" s="184"/>
      <c r="J212" s="185">
        <f>ROUND(I212*H212,2)</f>
        <v>0</v>
      </c>
      <c r="K212" s="181" t="s">
        <v>167</v>
      </c>
      <c r="L212" s="40"/>
      <c r="M212" s="186" t="s">
        <v>19</v>
      </c>
      <c r="N212" s="187" t="s">
        <v>46</v>
      </c>
      <c r="O212" s="65"/>
      <c r="P212" s="188">
        <f>O212*H212</f>
        <v>0</v>
      </c>
      <c r="Q212" s="188">
        <v>0</v>
      </c>
      <c r="R212" s="188">
        <f>Q212*H212</f>
        <v>0</v>
      </c>
      <c r="S212" s="188">
        <v>0</v>
      </c>
      <c r="T212" s="189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190" t="s">
        <v>183</v>
      </c>
      <c r="AT212" s="190" t="s">
        <v>163</v>
      </c>
      <c r="AU212" s="190" t="s">
        <v>85</v>
      </c>
      <c r="AY212" s="18" t="s">
        <v>160</v>
      </c>
      <c r="BE212" s="191">
        <f>IF(N212="základní",J212,0)</f>
        <v>0</v>
      </c>
      <c r="BF212" s="191">
        <f>IF(N212="snížená",J212,0)</f>
        <v>0</v>
      </c>
      <c r="BG212" s="191">
        <f>IF(N212="zákl. přenesená",J212,0)</f>
        <v>0</v>
      </c>
      <c r="BH212" s="191">
        <f>IF(N212="sníž. přenesená",J212,0)</f>
        <v>0</v>
      </c>
      <c r="BI212" s="191">
        <f>IF(N212="nulová",J212,0)</f>
        <v>0</v>
      </c>
      <c r="BJ212" s="18" t="s">
        <v>83</v>
      </c>
      <c r="BK212" s="191">
        <f>ROUND(I212*H212,2)</f>
        <v>0</v>
      </c>
      <c r="BL212" s="18" t="s">
        <v>183</v>
      </c>
      <c r="BM212" s="190" t="s">
        <v>1816</v>
      </c>
    </row>
    <row r="213" spans="1:65" s="2" customFormat="1">
      <c r="A213" s="35"/>
      <c r="B213" s="36"/>
      <c r="C213" s="37"/>
      <c r="D213" s="192" t="s">
        <v>170</v>
      </c>
      <c r="E213" s="37"/>
      <c r="F213" s="193" t="s">
        <v>485</v>
      </c>
      <c r="G213" s="37"/>
      <c r="H213" s="37"/>
      <c r="I213" s="194"/>
      <c r="J213" s="37"/>
      <c r="K213" s="37"/>
      <c r="L213" s="40"/>
      <c r="M213" s="195"/>
      <c r="N213" s="196"/>
      <c r="O213" s="65"/>
      <c r="P213" s="65"/>
      <c r="Q213" s="65"/>
      <c r="R213" s="65"/>
      <c r="S213" s="65"/>
      <c r="T213" s="66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8" t="s">
        <v>170</v>
      </c>
      <c r="AU213" s="18" t="s">
        <v>85</v>
      </c>
    </row>
    <row r="214" spans="1:65" s="13" customFormat="1">
      <c r="B214" s="199"/>
      <c r="C214" s="200"/>
      <c r="D214" s="197" t="s">
        <v>212</v>
      </c>
      <c r="E214" s="200"/>
      <c r="F214" s="202" t="s">
        <v>1817</v>
      </c>
      <c r="G214" s="200"/>
      <c r="H214" s="203">
        <v>346.83800000000002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212</v>
      </c>
      <c r="AU214" s="209" t="s">
        <v>85</v>
      </c>
      <c r="AV214" s="13" t="s">
        <v>85</v>
      </c>
      <c r="AW214" s="13" t="s">
        <v>4</v>
      </c>
      <c r="AX214" s="13" t="s">
        <v>83</v>
      </c>
      <c r="AY214" s="209" t="s">
        <v>160</v>
      </c>
    </row>
    <row r="215" spans="1:65" s="2" customFormat="1" ht="24.2" customHeight="1">
      <c r="A215" s="35"/>
      <c r="B215" s="36"/>
      <c r="C215" s="179" t="s">
        <v>480</v>
      </c>
      <c r="D215" s="179" t="s">
        <v>163</v>
      </c>
      <c r="E215" s="180" t="s">
        <v>488</v>
      </c>
      <c r="F215" s="181" t="s">
        <v>489</v>
      </c>
      <c r="G215" s="182" t="s">
        <v>339</v>
      </c>
      <c r="H215" s="183">
        <v>300.13600000000002</v>
      </c>
      <c r="I215" s="184"/>
      <c r="J215" s="185">
        <f>ROUND(I215*H215,2)</f>
        <v>0</v>
      </c>
      <c r="K215" s="181" t="s">
        <v>167</v>
      </c>
      <c r="L215" s="40"/>
      <c r="M215" s="186" t="s">
        <v>19</v>
      </c>
      <c r="N215" s="187" t="s">
        <v>46</v>
      </c>
      <c r="O215" s="65"/>
      <c r="P215" s="188">
        <f>O215*H215</f>
        <v>0</v>
      </c>
      <c r="Q215" s="188">
        <v>0</v>
      </c>
      <c r="R215" s="188">
        <f>Q215*H215</f>
        <v>0</v>
      </c>
      <c r="S215" s="188">
        <v>0</v>
      </c>
      <c r="T215" s="18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190" t="s">
        <v>183</v>
      </c>
      <c r="AT215" s="190" t="s">
        <v>163</v>
      </c>
      <c r="AU215" s="190" t="s">
        <v>85</v>
      </c>
      <c r="AY215" s="18" t="s">
        <v>160</v>
      </c>
      <c r="BE215" s="191">
        <f>IF(N215="základní",J215,0)</f>
        <v>0</v>
      </c>
      <c r="BF215" s="191">
        <f>IF(N215="snížená",J215,0)</f>
        <v>0</v>
      </c>
      <c r="BG215" s="191">
        <f>IF(N215="zákl. přenesená",J215,0)</f>
        <v>0</v>
      </c>
      <c r="BH215" s="191">
        <f>IF(N215="sníž. přenesená",J215,0)</f>
        <v>0</v>
      </c>
      <c r="BI215" s="191">
        <f>IF(N215="nulová",J215,0)</f>
        <v>0</v>
      </c>
      <c r="BJ215" s="18" t="s">
        <v>83</v>
      </c>
      <c r="BK215" s="191">
        <f>ROUND(I215*H215,2)</f>
        <v>0</v>
      </c>
      <c r="BL215" s="18" t="s">
        <v>183</v>
      </c>
      <c r="BM215" s="190" t="s">
        <v>1818</v>
      </c>
    </row>
    <row r="216" spans="1:65" s="2" customFormat="1">
      <c r="A216" s="35"/>
      <c r="B216" s="36"/>
      <c r="C216" s="37"/>
      <c r="D216" s="192" t="s">
        <v>170</v>
      </c>
      <c r="E216" s="37"/>
      <c r="F216" s="193" t="s">
        <v>491</v>
      </c>
      <c r="G216" s="37"/>
      <c r="H216" s="37"/>
      <c r="I216" s="194"/>
      <c r="J216" s="37"/>
      <c r="K216" s="37"/>
      <c r="L216" s="40"/>
      <c r="M216" s="195"/>
      <c r="N216" s="196"/>
      <c r="O216" s="65"/>
      <c r="P216" s="65"/>
      <c r="Q216" s="65"/>
      <c r="R216" s="65"/>
      <c r="S216" s="65"/>
      <c r="T216" s="66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T216" s="18" t="s">
        <v>170</v>
      </c>
      <c r="AU216" s="18" t="s">
        <v>85</v>
      </c>
    </row>
    <row r="217" spans="1:65" s="13" customFormat="1">
      <c r="B217" s="199"/>
      <c r="C217" s="200"/>
      <c r="D217" s="197" t="s">
        <v>212</v>
      </c>
      <c r="E217" s="201" t="s">
        <v>19</v>
      </c>
      <c r="F217" s="202" t="s">
        <v>1819</v>
      </c>
      <c r="G217" s="200"/>
      <c r="H217" s="203">
        <v>62.825000000000003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212</v>
      </c>
      <c r="AU217" s="209" t="s">
        <v>85</v>
      </c>
      <c r="AV217" s="13" t="s">
        <v>85</v>
      </c>
      <c r="AW217" s="13" t="s">
        <v>36</v>
      </c>
      <c r="AX217" s="13" t="s">
        <v>75</v>
      </c>
      <c r="AY217" s="209" t="s">
        <v>160</v>
      </c>
    </row>
    <row r="218" spans="1:65" s="13" customFormat="1">
      <c r="B218" s="199"/>
      <c r="C218" s="200"/>
      <c r="D218" s="197" t="s">
        <v>212</v>
      </c>
      <c r="E218" s="201" t="s">
        <v>19</v>
      </c>
      <c r="F218" s="202" t="s">
        <v>1820</v>
      </c>
      <c r="G218" s="200"/>
      <c r="H218" s="203">
        <v>237.31100000000001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212</v>
      </c>
      <c r="AU218" s="209" t="s">
        <v>85</v>
      </c>
      <c r="AV218" s="13" t="s">
        <v>85</v>
      </c>
      <c r="AW218" s="13" t="s">
        <v>36</v>
      </c>
      <c r="AX218" s="13" t="s">
        <v>75</v>
      </c>
      <c r="AY218" s="209" t="s">
        <v>160</v>
      </c>
    </row>
    <row r="219" spans="1:65" s="14" customFormat="1">
      <c r="B219" s="214"/>
      <c r="C219" s="215"/>
      <c r="D219" s="197" t="s">
        <v>212</v>
      </c>
      <c r="E219" s="216" t="s">
        <v>19</v>
      </c>
      <c r="F219" s="217" t="s">
        <v>282</v>
      </c>
      <c r="G219" s="215"/>
      <c r="H219" s="218">
        <v>300.13600000000002</v>
      </c>
      <c r="I219" s="219"/>
      <c r="J219" s="215"/>
      <c r="K219" s="215"/>
      <c r="L219" s="220"/>
      <c r="M219" s="221"/>
      <c r="N219" s="222"/>
      <c r="O219" s="222"/>
      <c r="P219" s="222"/>
      <c r="Q219" s="222"/>
      <c r="R219" s="222"/>
      <c r="S219" s="222"/>
      <c r="T219" s="223"/>
      <c r="AT219" s="224" t="s">
        <v>212</v>
      </c>
      <c r="AU219" s="224" t="s">
        <v>85</v>
      </c>
      <c r="AV219" s="14" t="s">
        <v>183</v>
      </c>
      <c r="AW219" s="14" t="s">
        <v>36</v>
      </c>
      <c r="AX219" s="14" t="s">
        <v>83</v>
      </c>
      <c r="AY219" s="224" t="s">
        <v>160</v>
      </c>
    </row>
    <row r="220" spans="1:65" s="2" customFormat="1" ht="16.5" customHeight="1">
      <c r="A220" s="35"/>
      <c r="B220" s="36"/>
      <c r="C220" s="225" t="s">
        <v>487</v>
      </c>
      <c r="D220" s="225" t="s">
        <v>495</v>
      </c>
      <c r="E220" s="226" t="s">
        <v>496</v>
      </c>
      <c r="F220" s="227" t="s">
        <v>497</v>
      </c>
      <c r="G220" s="228" t="s">
        <v>483</v>
      </c>
      <c r="H220" s="229">
        <v>125.65</v>
      </c>
      <c r="I220" s="230"/>
      <c r="J220" s="231">
        <f>ROUND(I220*H220,2)</f>
        <v>0</v>
      </c>
      <c r="K220" s="227" t="s">
        <v>167</v>
      </c>
      <c r="L220" s="232"/>
      <c r="M220" s="233" t="s">
        <v>19</v>
      </c>
      <c r="N220" s="234" t="s">
        <v>46</v>
      </c>
      <c r="O220" s="65"/>
      <c r="P220" s="188">
        <f>O220*H220</f>
        <v>0</v>
      </c>
      <c r="Q220" s="188">
        <v>0</v>
      </c>
      <c r="R220" s="188">
        <f>Q220*H220</f>
        <v>0</v>
      </c>
      <c r="S220" s="188">
        <v>0</v>
      </c>
      <c r="T220" s="189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190" t="s">
        <v>206</v>
      </c>
      <c r="AT220" s="190" t="s">
        <v>495</v>
      </c>
      <c r="AU220" s="190" t="s">
        <v>85</v>
      </c>
      <c r="AY220" s="18" t="s">
        <v>160</v>
      </c>
      <c r="BE220" s="191">
        <f>IF(N220="základní",J220,0)</f>
        <v>0</v>
      </c>
      <c r="BF220" s="191">
        <f>IF(N220="snížená",J220,0)</f>
        <v>0</v>
      </c>
      <c r="BG220" s="191">
        <f>IF(N220="zákl. přenesená",J220,0)</f>
        <v>0</v>
      </c>
      <c r="BH220" s="191">
        <f>IF(N220="sníž. přenesená",J220,0)</f>
        <v>0</v>
      </c>
      <c r="BI220" s="191">
        <f>IF(N220="nulová",J220,0)</f>
        <v>0</v>
      </c>
      <c r="BJ220" s="18" t="s">
        <v>83</v>
      </c>
      <c r="BK220" s="191">
        <f>ROUND(I220*H220,2)</f>
        <v>0</v>
      </c>
      <c r="BL220" s="18" t="s">
        <v>183</v>
      </c>
      <c r="BM220" s="190" t="s">
        <v>1821</v>
      </c>
    </row>
    <row r="221" spans="1:65" s="2" customFormat="1" ht="39">
      <c r="A221" s="35"/>
      <c r="B221" s="36"/>
      <c r="C221" s="37"/>
      <c r="D221" s="197" t="s">
        <v>172</v>
      </c>
      <c r="E221" s="37"/>
      <c r="F221" s="198" t="s">
        <v>499</v>
      </c>
      <c r="G221" s="37"/>
      <c r="H221" s="37"/>
      <c r="I221" s="194"/>
      <c r="J221" s="37"/>
      <c r="K221" s="37"/>
      <c r="L221" s="40"/>
      <c r="M221" s="195"/>
      <c r="N221" s="196"/>
      <c r="O221" s="65"/>
      <c r="P221" s="65"/>
      <c r="Q221" s="65"/>
      <c r="R221" s="65"/>
      <c r="S221" s="65"/>
      <c r="T221" s="66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8" t="s">
        <v>172</v>
      </c>
      <c r="AU221" s="18" t="s">
        <v>85</v>
      </c>
    </row>
    <row r="222" spans="1:65" s="13" customFormat="1">
      <c r="B222" s="199"/>
      <c r="C222" s="200"/>
      <c r="D222" s="197" t="s">
        <v>212</v>
      </c>
      <c r="E222" s="201" t="s">
        <v>19</v>
      </c>
      <c r="F222" s="202" t="s">
        <v>1822</v>
      </c>
      <c r="G222" s="200"/>
      <c r="H222" s="203">
        <v>62.825000000000003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212</v>
      </c>
      <c r="AU222" s="209" t="s">
        <v>85</v>
      </c>
      <c r="AV222" s="13" t="s">
        <v>85</v>
      </c>
      <c r="AW222" s="13" t="s">
        <v>36</v>
      </c>
      <c r="AX222" s="13" t="s">
        <v>83</v>
      </c>
      <c r="AY222" s="209" t="s">
        <v>160</v>
      </c>
    </row>
    <row r="223" spans="1:65" s="13" customFormat="1">
      <c r="B223" s="199"/>
      <c r="C223" s="200"/>
      <c r="D223" s="197" t="s">
        <v>212</v>
      </c>
      <c r="E223" s="200"/>
      <c r="F223" s="202" t="s">
        <v>1823</v>
      </c>
      <c r="G223" s="200"/>
      <c r="H223" s="203">
        <v>125.65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212</v>
      </c>
      <c r="AU223" s="209" t="s">
        <v>85</v>
      </c>
      <c r="AV223" s="13" t="s">
        <v>85</v>
      </c>
      <c r="AW223" s="13" t="s">
        <v>4</v>
      </c>
      <c r="AX223" s="13" t="s">
        <v>83</v>
      </c>
      <c r="AY223" s="209" t="s">
        <v>160</v>
      </c>
    </row>
    <row r="224" spans="1:65" s="2" customFormat="1" ht="37.9" customHeight="1">
      <c r="A224" s="35"/>
      <c r="B224" s="36"/>
      <c r="C224" s="179" t="s">
        <v>494</v>
      </c>
      <c r="D224" s="179" t="s">
        <v>163</v>
      </c>
      <c r="E224" s="180" t="s">
        <v>503</v>
      </c>
      <c r="F224" s="181" t="s">
        <v>504</v>
      </c>
      <c r="G224" s="182" t="s">
        <v>339</v>
      </c>
      <c r="H224" s="183">
        <v>71.015000000000001</v>
      </c>
      <c r="I224" s="184"/>
      <c r="J224" s="185">
        <f>ROUND(I224*H224,2)</f>
        <v>0</v>
      </c>
      <c r="K224" s="181" t="s">
        <v>167</v>
      </c>
      <c r="L224" s="40"/>
      <c r="M224" s="186" t="s">
        <v>19</v>
      </c>
      <c r="N224" s="187" t="s">
        <v>46</v>
      </c>
      <c r="O224" s="65"/>
      <c r="P224" s="188">
        <f>O224*H224</f>
        <v>0</v>
      </c>
      <c r="Q224" s="188">
        <v>0</v>
      </c>
      <c r="R224" s="188">
        <f>Q224*H224</f>
        <v>0</v>
      </c>
      <c r="S224" s="188">
        <v>0</v>
      </c>
      <c r="T224" s="189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190" t="s">
        <v>183</v>
      </c>
      <c r="AT224" s="190" t="s">
        <v>163</v>
      </c>
      <c r="AU224" s="190" t="s">
        <v>85</v>
      </c>
      <c r="AY224" s="18" t="s">
        <v>160</v>
      </c>
      <c r="BE224" s="191">
        <f>IF(N224="základní",J224,0)</f>
        <v>0</v>
      </c>
      <c r="BF224" s="191">
        <f>IF(N224="snížená",J224,0)</f>
        <v>0</v>
      </c>
      <c r="BG224" s="191">
        <f>IF(N224="zákl. přenesená",J224,0)</f>
        <v>0</v>
      </c>
      <c r="BH224" s="191">
        <f>IF(N224="sníž. přenesená",J224,0)</f>
        <v>0</v>
      </c>
      <c r="BI224" s="191">
        <f>IF(N224="nulová",J224,0)</f>
        <v>0</v>
      </c>
      <c r="BJ224" s="18" t="s">
        <v>83</v>
      </c>
      <c r="BK224" s="191">
        <f>ROUND(I224*H224,2)</f>
        <v>0</v>
      </c>
      <c r="BL224" s="18" t="s">
        <v>183</v>
      </c>
      <c r="BM224" s="190" t="s">
        <v>1824</v>
      </c>
    </row>
    <row r="225" spans="1:65" s="2" customFormat="1">
      <c r="A225" s="35"/>
      <c r="B225" s="36"/>
      <c r="C225" s="37"/>
      <c r="D225" s="192" t="s">
        <v>170</v>
      </c>
      <c r="E225" s="37"/>
      <c r="F225" s="193" t="s">
        <v>506</v>
      </c>
      <c r="G225" s="37"/>
      <c r="H225" s="37"/>
      <c r="I225" s="194"/>
      <c r="J225" s="37"/>
      <c r="K225" s="37"/>
      <c r="L225" s="40"/>
      <c r="M225" s="195"/>
      <c r="N225" s="196"/>
      <c r="O225" s="65"/>
      <c r="P225" s="65"/>
      <c r="Q225" s="65"/>
      <c r="R225" s="65"/>
      <c r="S225" s="65"/>
      <c r="T225" s="66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8" t="s">
        <v>170</v>
      </c>
      <c r="AU225" s="18" t="s">
        <v>85</v>
      </c>
    </row>
    <row r="226" spans="1:65" s="13" customFormat="1">
      <c r="B226" s="199"/>
      <c r="C226" s="200"/>
      <c r="D226" s="197" t="s">
        <v>212</v>
      </c>
      <c r="E226" s="201" t="s">
        <v>19</v>
      </c>
      <c r="F226" s="202" t="s">
        <v>1825</v>
      </c>
      <c r="G226" s="200"/>
      <c r="H226" s="203">
        <v>71.015000000000001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212</v>
      </c>
      <c r="AU226" s="209" t="s">
        <v>85</v>
      </c>
      <c r="AV226" s="13" t="s">
        <v>85</v>
      </c>
      <c r="AW226" s="13" t="s">
        <v>36</v>
      </c>
      <c r="AX226" s="13" t="s">
        <v>83</v>
      </c>
      <c r="AY226" s="209" t="s">
        <v>160</v>
      </c>
    </row>
    <row r="227" spans="1:65" s="2" customFormat="1" ht="16.5" customHeight="1">
      <c r="A227" s="35"/>
      <c r="B227" s="36"/>
      <c r="C227" s="225" t="s">
        <v>502</v>
      </c>
      <c r="D227" s="225" t="s">
        <v>495</v>
      </c>
      <c r="E227" s="226" t="s">
        <v>510</v>
      </c>
      <c r="F227" s="227" t="s">
        <v>511</v>
      </c>
      <c r="G227" s="228" t="s">
        <v>483</v>
      </c>
      <c r="H227" s="229">
        <v>142.03</v>
      </c>
      <c r="I227" s="230"/>
      <c r="J227" s="231">
        <f>ROUND(I227*H227,2)</f>
        <v>0</v>
      </c>
      <c r="K227" s="227" t="s">
        <v>167</v>
      </c>
      <c r="L227" s="232"/>
      <c r="M227" s="233" t="s">
        <v>19</v>
      </c>
      <c r="N227" s="234" t="s">
        <v>46</v>
      </c>
      <c r="O227" s="65"/>
      <c r="P227" s="188">
        <f>O227*H227</f>
        <v>0</v>
      </c>
      <c r="Q227" s="188">
        <v>1</v>
      </c>
      <c r="R227" s="188">
        <f>Q227*H227</f>
        <v>142.03</v>
      </c>
      <c r="S227" s="188">
        <v>0</v>
      </c>
      <c r="T227" s="189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190" t="s">
        <v>206</v>
      </c>
      <c r="AT227" s="190" t="s">
        <v>495</v>
      </c>
      <c r="AU227" s="190" t="s">
        <v>85</v>
      </c>
      <c r="AY227" s="18" t="s">
        <v>160</v>
      </c>
      <c r="BE227" s="191">
        <f>IF(N227="základní",J227,0)</f>
        <v>0</v>
      </c>
      <c r="BF227" s="191">
        <f>IF(N227="snížená",J227,0)</f>
        <v>0</v>
      </c>
      <c r="BG227" s="191">
        <f>IF(N227="zákl. přenesená",J227,0)</f>
        <v>0</v>
      </c>
      <c r="BH227" s="191">
        <f>IF(N227="sníž. přenesená",J227,0)</f>
        <v>0</v>
      </c>
      <c r="BI227" s="191">
        <f>IF(N227="nulová",J227,0)</f>
        <v>0</v>
      </c>
      <c r="BJ227" s="18" t="s">
        <v>83</v>
      </c>
      <c r="BK227" s="191">
        <f>ROUND(I227*H227,2)</f>
        <v>0</v>
      </c>
      <c r="BL227" s="18" t="s">
        <v>183</v>
      </c>
      <c r="BM227" s="190" t="s">
        <v>1826</v>
      </c>
    </row>
    <row r="228" spans="1:65" s="13" customFormat="1">
      <c r="B228" s="199"/>
      <c r="C228" s="200"/>
      <c r="D228" s="197" t="s">
        <v>212</v>
      </c>
      <c r="E228" s="200"/>
      <c r="F228" s="202" t="s">
        <v>1827</v>
      </c>
      <c r="G228" s="200"/>
      <c r="H228" s="203">
        <v>142.03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212</v>
      </c>
      <c r="AU228" s="209" t="s">
        <v>85</v>
      </c>
      <c r="AV228" s="13" t="s">
        <v>85</v>
      </c>
      <c r="AW228" s="13" t="s">
        <v>4</v>
      </c>
      <c r="AX228" s="13" t="s">
        <v>83</v>
      </c>
      <c r="AY228" s="209" t="s">
        <v>160</v>
      </c>
    </row>
    <row r="229" spans="1:65" s="2" customFormat="1" ht="24.2" customHeight="1">
      <c r="A229" s="35"/>
      <c r="B229" s="36"/>
      <c r="C229" s="179" t="s">
        <v>509</v>
      </c>
      <c r="D229" s="179" t="s">
        <v>163</v>
      </c>
      <c r="E229" s="180" t="s">
        <v>515</v>
      </c>
      <c r="F229" s="181" t="s">
        <v>516</v>
      </c>
      <c r="G229" s="182" t="s">
        <v>258</v>
      </c>
      <c r="H229" s="183">
        <v>41</v>
      </c>
      <c r="I229" s="184"/>
      <c r="J229" s="185">
        <f>ROUND(I229*H229,2)</f>
        <v>0</v>
      </c>
      <c r="K229" s="181" t="s">
        <v>167</v>
      </c>
      <c r="L229" s="40"/>
      <c r="M229" s="186" t="s">
        <v>19</v>
      </c>
      <c r="N229" s="187" t="s">
        <v>46</v>
      </c>
      <c r="O229" s="65"/>
      <c r="P229" s="188">
        <f>O229*H229</f>
        <v>0</v>
      </c>
      <c r="Q229" s="188">
        <v>0</v>
      </c>
      <c r="R229" s="188">
        <f>Q229*H229</f>
        <v>0</v>
      </c>
      <c r="S229" s="188">
        <v>0</v>
      </c>
      <c r="T229" s="189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190" t="s">
        <v>183</v>
      </c>
      <c r="AT229" s="190" t="s">
        <v>163</v>
      </c>
      <c r="AU229" s="190" t="s">
        <v>85</v>
      </c>
      <c r="AY229" s="18" t="s">
        <v>160</v>
      </c>
      <c r="BE229" s="191">
        <f>IF(N229="základní",J229,0)</f>
        <v>0</v>
      </c>
      <c r="BF229" s="191">
        <f>IF(N229="snížená",J229,0)</f>
        <v>0</v>
      </c>
      <c r="BG229" s="191">
        <f>IF(N229="zákl. přenesená",J229,0)</f>
        <v>0</v>
      </c>
      <c r="BH229" s="191">
        <f>IF(N229="sníž. přenesená",J229,0)</f>
        <v>0</v>
      </c>
      <c r="BI229" s="191">
        <f>IF(N229="nulová",J229,0)</f>
        <v>0</v>
      </c>
      <c r="BJ229" s="18" t="s">
        <v>83</v>
      </c>
      <c r="BK229" s="191">
        <f>ROUND(I229*H229,2)</f>
        <v>0</v>
      </c>
      <c r="BL229" s="18" t="s">
        <v>183</v>
      </c>
      <c r="BM229" s="190" t="s">
        <v>1828</v>
      </c>
    </row>
    <row r="230" spans="1:65" s="2" customFormat="1">
      <c r="A230" s="35"/>
      <c r="B230" s="36"/>
      <c r="C230" s="37"/>
      <c r="D230" s="192" t="s">
        <v>170</v>
      </c>
      <c r="E230" s="37"/>
      <c r="F230" s="193" t="s">
        <v>518</v>
      </c>
      <c r="G230" s="37"/>
      <c r="H230" s="37"/>
      <c r="I230" s="194"/>
      <c r="J230" s="37"/>
      <c r="K230" s="37"/>
      <c r="L230" s="40"/>
      <c r="M230" s="195"/>
      <c r="N230" s="196"/>
      <c r="O230" s="65"/>
      <c r="P230" s="65"/>
      <c r="Q230" s="65"/>
      <c r="R230" s="65"/>
      <c r="S230" s="65"/>
      <c r="T230" s="66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8" t="s">
        <v>170</v>
      </c>
      <c r="AU230" s="18" t="s">
        <v>85</v>
      </c>
    </row>
    <row r="231" spans="1:65" s="2" customFormat="1" ht="24.2" customHeight="1">
      <c r="A231" s="35"/>
      <c r="B231" s="36"/>
      <c r="C231" s="179" t="s">
        <v>514</v>
      </c>
      <c r="D231" s="179" t="s">
        <v>163</v>
      </c>
      <c r="E231" s="180" t="s">
        <v>520</v>
      </c>
      <c r="F231" s="181" t="s">
        <v>521</v>
      </c>
      <c r="G231" s="182" t="s">
        <v>258</v>
      </c>
      <c r="H231" s="183">
        <v>41</v>
      </c>
      <c r="I231" s="184"/>
      <c r="J231" s="185">
        <f>ROUND(I231*H231,2)</f>
        <v>0</v>
      </c>
      <c r="K231" s="181" t="s">
        <v>167</v>
      </c>
      <c r="L231" s="40"/>
      <c r="M231" s="186" t="s">
        <v>19</v>
      </c>
      <c r="N231" s="187" t="s">
        <v>46</v>
      </c>
      <c r="O231" s="65"/>
      <c r="P231" s="188">
        <f>O231*H231</f>
        <v>0</v>
      </c>
      <c r="Q231" s="188">
        <v>0</v>
      </c>
      <c r="R231" s="188">
        <f>Q231*H231</f>
        <v>0</v>
      </c>
      <c r="S231" s="188">
        <v>0</v>
      </c>
      <c r="T231" s="189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190" t="s">
        <v>183</v>
      </c>
      <c r="AT231" s="190" t="s">
        <v>163</v>
      </c>
      <c r="AU231" s="190" t="s">
        <v>85</v>
      </c>
      <c r="AY231" s="18" t="s">
        <v>160</v>
      </c>
      <c r="BE231" s="191">
        <f>IF(N231="základní",J231,0)</f>
        <v>0</v>
      </c>
      <c r="BF231" s="191">
        <f>IF(N231="snížená",J231,0)</f>
        <v>0</v>
      </c>
      <c r="BG231" s="191">
        <f>IF(N231="zákl. přenesená",J231,0)</f>
        <v>0</v>
      </c>
      <c r="BH231" s="191">
        <f>IF(N231="sníž. přenesená",J231,0)</f>
        <v>0</v>
      </c>
      <c r="BI231" s="191">
        <f>IF(N231="nulová",J231,0)</f>
        <v>0</v>
      </c>
      <c r="BJ231" s="18" t="s">
        <v>83</v>
      </c>
      <c r="BK231" s="191">
        <f>ROUND(I231*H231,2)</f>
        <v>0</v>
      </c>
      <c r="BL231" s="18" t="s">
        <v>183</v>
      </c>
      <c r="BM231" s="190" t="s">
        <v>1829</v>
      </c>
    </row>
    <row r="232" spans="1:65" s="2" customFormat="1">
      <c r="A232" s="35"/>
      <c r="B232" s="36"/>
      <c r="C232" s="37"/>
      <c r="D232" s="192" t="s">
        <v>170</v>
      </c>
      <c r="E232" s="37"/>
      <c r="F232" s="193" t="s">
        <v>523</v>
      </c>
      <c r="G232" s="37"/>
      <c r="H232" s="37"/>
      <c r="I232" s="194"/>
      <c r="J232" s="37"/>
      <c r="K232" s="37"/>
      <c r="L232" s="40"/>
      <c r="M232" s="195"/>
      <c r="N232" s="196"/>
      <c r="O232" s="65"/>
      <c r="P232" s="65"/>
      <c r="Q232" s="65"/>
      <c r="R232" s="65"/>
      <c r="S232" s="65"/>
      <c r="T232" s="66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T232" s="18" t="s">
        <v>170</v>
      </c>
      <c r="AU232" s="18" t="s">
        <v>85</v>
      </c>
    </row>
    <row r="233" spans="1:65" s="2" customFormat="1" ht="16.5" customHeight="1">
      <c r="A233" s="35"/>
      <c r="B233" s="36"/>
      <c r="C233" s="225" t="s">
        <v>519</v>
      </c>
      <c r="D233" s="225" t="s">
        <v>495</v>
      </c>
      <c r="E233" s="226" t="s">
        <v>525</v>
      </c>
      <c r="F233" s="227" t="s">
        <v>526</v>
      </c>
      <c r="G233" s="228" t="s">
        <v>527</v>
      </c>
      <c r="H233" s="229">
        <v>0.82</v>
      </c>
      <c r="I233" s="230"/>
      <c r="J233" s="231">
        <f>ROUND(I233*H233,2)</f>
        <v>0</v>
      </c>
      <c r="K233" s="227" t="s">
        <v>167</v>
      </c>
      <c r="L233" s="232"/>
      <c r="M233" s="233" t="s">
        <v>19</v>
      </c>
      <c r="N233" s="234" t="s">
        <v>46</v>
      </c>
      <c r="O233" s="65"/>
      <c r="P233" s="188">
        <f>O233*H233</f>
        <v>0</v>
      </c>
      <c r="Q233" s="188">
        <v>1E-3</v>
      </c>
      <c r="R233" s="188">
        <f>Q233*H233</f>
        <v>8.1999999999999998E-4</v>
      </c>
      <c r="S233" s="188">
        <v>0</v>
      </c>
      <c r="T233" s="189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190" t="s">
        <v>206</v>
      </c>
      <c r="AT233" s="190" t="s">
        <v>495</v>
      </c>
      <c r="AU233" s="190" t="s">
        <v>85</v>
      </c>
      <c r="AY233" s="18" t="s">
        <v>160</v>
      </c>
      <c r="BE233" s="191">
        <f>IF(N233="základní",J233,0)</f>
        <v>0</v>
      </c>
      <c r="BF233" s="191">
        <f>IF(N233="snížená",J233,0)</f>
        <v>0</v>
      </c>
      <c r="BG233" s="191">
        <f>IF(N233="zákl. přenesená",J233,0)</f>
        <v>0</v>
      </c>
      <c r="BH233" s="191">
        <f>IF(N233="sníž. přenesená",J233,0)</f>
        <v>0</v>
      </c>
      <c r="BI233" s="191">
        <f>IF(N233="nulová",J233,0)</f>
        <v>0</v>
      </c>
      <c r="BJ233" s="18" t="s">
        <v>83</v>
      </c>
      <c r="BK233" s="191">
        <f>ROUND(I233*H233,2)</f>
        <v>0</v>
      </c>
      <c r="BL233" s="18" t="s">
        <v>183</v>
      </c>
      <c r="BM233" s="190" t="s">
        <v>1830</v>
      </c>
    </row>
    <row r="234" spans="1:65" s="13" customFormat="1">
      <c r="B234" s="199"/>
      <c r="C234" s="200"/>
      <c r="D234" s="197" t="s">
        <v>212</v>
      </c>
      <c r="E234" s="200"/>
      <c r="F234" s="202" t="s">
        <v>1831</v>
      </c>
      <c r="G234" s="200"/>
      <c r="H234" s="203">
        <v>0.82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212</v>
      </c>
      <c r="AU234" s="209" t="s">
        <v>85</v>
      </c>
      <c r="AV234" s="13" t="s">
        <v>85</v>
      </c>
      <c r="AW234" s="13" t="s">
        <v>4</v>
      </c>
      <c r="AX234" s="13" t="s">
        <v>83</v>
      </c>
      <c r="AY234" s="209" t="s">
        <v>160</v>
      </c>
    </row>
    <row r="235" spans="1:65" s="12" customFormat="1" ht="22.9" customHeight="1">
      <c r="B235" s="163"/>
      <c r="C235" s="164"/>
      <c r="D235" s="165" t="s">
        <v>74</v>
      </c>
      <c r="E235" s="177" t="s">
        <v>85</v>
      </c>
      <c r="F235" s="177" t="s">
        <v>540</v>
      </c>
      <c r="G235" s="164"/>
      <c r="H235" s="164"/>
      <c r="I235" s="167"/>
      <c r="J235" s="178">
        <f>BK235</f>
        <v>0</v>
      </c>
      <c r="K235" s="164"/>
      <c r="L235" s="169"/>
      <c r="M235" s="170"/>
      <c r="N235" s="171"/>
      <c r="O235" s="171"/>
      <c r="P235" s="172">
        <f>SUM(P236:P239)</f>
        <v>0</v>
      </c>
      <c r="Q235" s="171"/>
      <c r="R235" s="172">
        <f>SUM(R236:R239)</f>
        <v>13.130863500000002</v>
      </c>
      <c r="S235" s="171"/>
      <c r="T235" s="173">
        <f>SUM(T236:T239)</f>
        <v>0</v>
      </c>
      <c r="AR235" s="174" t="s">
        <v>83</v>
      </c>
      <c r="AT235" s="175" t="s">
        <v>74</v>
      </c>
      <c r="AU235" s="175" t="s">
        <v>83</v>
      </c>
      <c r="AY235" s="174" t="s">
        <v>160</v>
      </c>
      <c r="BK235" s="176">
        <f>SUM(BK236:BK239)</f>
        <v>0</v>
      </c>
    </row>
    <row r="236" spans="1:65" s="2" customFormat="1" ht="33" customHeight="1">
      <c r="A236" s="35"/>
      <c r="B236" s="36"/>
      <c r="C236" s="179" t="s">
        <v>524</v>
      </c>
      <c r="D236" s="179" t="s">
        <v>163</v>
      </c>
      <c r="E236" s="180" t="s">
        <v>542</v>
      </c>
      <c r="F236" s="181" t="s">
        <v>543</v>
      </c>
      <c r="G236" s="182" t="s">
        <v>289</v>
      </c>
      <c r="H236" s="183">
        <v>64.150000000000006</v>
      </c>
      <c r="I236" s="184"/>
      <c r="J236" s="185">
        <f>ROUND(I236*H236,2)</f>
        <v>0</v>
      </c>
      <c r="K236" s="181" t="s">
        <v>167</v>
      </c>
      <c r="L236" s="40"/>
      <c r="M236" s="186" t="s">
        <v>19</v>
      </c>
      <c r="N236" s="187" t="s">
        <v>46</v>
      </c>
      <c r="O236" s="65"/>
      <c r="P236" s="188">
        <f>O236*H236</f>
        <v>0</v>
      </c>
      <c r="Q236" s="188">
        <v>0.20469000000000001</v>
      </c>
      <c r="R236" s="188">
        <f>Q236*H236</f>
        <v>13.130863500000002</v>
      </c>
      <c r="S236" s="188">
        <v>0</v>
      </c>
      <c r="T236" s="189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190" t="s">
        <v>183</v>
      </c>
      <c r="AT236" s="190" t="s">
        <v>163</v>
      </c>
      <c r="AU236" s="190" t="s">
        <v>85</v>
      </c>
      <c r="AY236" s="18" t="s">
        <v>160</v>
      </c>
      <c r="BE236" s="191">
        <f>IF(N236="základní",J236,0)</f>
        <v>0</v>
      </c>
      <c r="BF236" s="191">
        <f>IF(N236="snížená",J236,0)</f>
        <v>0</v>
      </c>
      <c r="BG236" s="191">
        <f>IF(N236="zákl. přenesená",J236,0)</f>
        <v>0</v>
      </c>
      <c r="BH236" s="191">
        <f>IF(N236="sníž. přenesená",J236,0)</f>
        <v>0</v>
      </c>
      <c r="BI236" s="191">
        <f>IF(N236="nulová",J236,0)</f>
        <v>0</v>
      </c>
      <c r="BJ236" s="18" t="s">
        <v>83</v>
      </c>
      <c r="BK236" s="191">
        <f>ROUND(I236*H236,2)</f>
        <v>0</v>
      </c>
      <c r="BL236" s="18" t="s">
        <v>183</v>
      </c>
      <c r="BM236" s="190" t="s">
        <v>1832</v>
      </c>
    </row>
    <row r="237" spans="1:65" s="2" customFormat="1">
      <c r="A237" s="35"/>
      <c r="B237" s="36"/>
      <c r="C237" s="37"/>
      <c r="D237" s="192" t="s">
        <v>170</v>
      </c>
      <c r="E237" s="37"/>
      <c r="F237" s="193" t="s">
        <v>545</v>
      </c>
      <c r="G237" s="37"/>
      <c r="H237" s="37"/>
      <c r="I237" s="194"/>
      <c r="J237" s="37"/>
      <c r="K237" s="37"/>
      <c r="L237" s="40"/>
      <c r="M237" s="195"/>
      <c r="N237" s="196"/>
      <c r="O237" s="65"/>
      <c r="P237" s="65"/>
      <c r="Q237" s="65"/>
      <c r="R237" s="65"/>
      <c r="S237" s="65"/>
      <c r="T237" s="66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8" t="s">
        <v>170</v>
      </c>
      <c r="AU237" s="18" t="s">
        <v>85</v>
      </c>
    </row>
    <row r="238" spans="1:65" s="2" customFormat="1" ht="19.5">
      <c r="A238" s="35"/>
      <c r="B238" s="36"/>
      <c r="C238" s="37"/>
      <c r="D238" s="197" t="s">
        <v>172</v>
      </c>
      <c r="E238" s="37"/>
      <c r="F238" s="198" t="s">
        <v>546</v>
      </c>
      <c r="G238" s="37"/>
      <c r="H238" s="37"/>
      <c r="I238" s="194"/>
      <c r="J238" s="37"/>
      <c r="K238" s="37"/>
      <c r="L238" s="40"/>
      <c r="M238" s="195"/>
      <c r="N238" s="196"/>
      <c r="O238" s="65"/>
      <c r="P238" s="65"/>
      <c r="Q238" s="65"/>
      <c r="R238" s="65"/>
      <c r="S238" s="65"/>
      <c r="T238" s="66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8" t="s">
        <v>172</v>
      </c>
      <c r="AU238" s="18" t="s">
        <v>85</v>
      </c>
    </row>
    <row r="239" spans="1:65" s="13" customFormat="1">
      <c r="B239" s="199"/>
      <c r="C239" s="200"/>
      <c r="D239" s="197" t="s">
        <v>212</v>
      </c>
      <c r="E239" s="201" t="s">
        <v>19</v>
      </c>
      <c r="F239" s="202" t="s">
        <v>1833</v>
      </c>
      <c r="G239" s="200"/>
      <c r="H239" s="203">
        <v>64.150000000000006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212</v>
      </c>
      <c r="AU239" s="209" t="s">
        <v>85</v>
      </c>
      <c r="AV239" s="13" t="s">
        <v>85</v>
      </c>
      <c r="AW239" s="13" t="s">
        <v>36</v>
      </c>
      <c r="AX239" s="13" t="s">
        <v>83</v>
      </c>
      <c r="AY239" s="209" t="s">
        <v>160</v>
      </c>
    </row>
    <row r="240" spans="1:65" s="12" customFormat="1" ht="22.9" customHeight="1">
      <c r="B240" s="163"/>
      <c r="C240" s="164"/>
      <c r="D240" s="165" t="s">
        <v>74</v>
      </c>
      <c r="E240" s="177" t="s">
        <v>95</v>
      </c>
      <c r="F240" s="177" t="s">
        <v>548</v>
      </c>
      <c r="G240" s="164"/>
      <c r="H240" s="164"/>
      <c r="I240" s="167"/>
      <c r="J240" s="178">
        <f>BK240</f>
        <v>0</v>
      </c>
      <c r="K240" s="164"/>
      <c r="L240" s="169"/>
      <c r="M240" s="170"/>
      <c r="N240" s="171"/>
      <c r="O240" s="171"/>
      <c r="P240" s="172">
        <f>SUM(P241:P252)</f>
        <v>0</v>
      </c>
      <c r="Q240" s="171"/>
      <c r="R240" s="172">
        <f>SUM(R241:R252)</f>
        <v>0</v>
      </c>
      <c r="S240" s="171"/>
      <c r="T240" s="173">
        <f>SUM(T241:T252)</f>
        <v>19.200000000000003</v>
      </c>
      <c r="AR240" s="174" t="s">
        <v>83</v>
      </c>
      <c r="AT240" s="175" t="s">
        <v>74</v>
      </c>
      <c r="AU240" s="175" t="s">
        <v>83</v>
      </c>
      <c r="AY240" s="174" t="s">
        <v>160</v>
      </c>
      <c r="BK240" s="176">
        <f>SUM(BK241:BK252)</f>
        <v>0</v>
      </c>
    </row>
    <row r="241" spans="1:65" s="2" customFormat="1" ht="21.75" customHeight="1">
      <c r="A241" s="35"/>
      <c r="B241" s="36"/>
      <c r="C241" s="179" t="s">
        <v>530</v>
      </c>
      <c r="D241" s="179" t="s">
        <v>163</v>
      </c>
      <c r="E241" s="180" t="s">
        <v>550</v>
      </c>
      <c r="F241" s="181" t="s">
        <v>551</v>
      </c>
      <c r="G241" s="182" t="s">
        <v>339</v>
      </c>
      <c r="H241" s="183">
        <v>4.8</v>
      </c>
      <c r="I241" s="184"/>
      <c r="J241" s="185">
        <f>ROUND(I241*H241,2)</f>
        <v>0</v>
      </c>
      <c r="K241" s="181" t="s">
        <v>167</v>
      </c>
      <c r="L241" s="40"/>
      <c r="M241" s="186" t="s">
        <v>19</v>
      </c>
      <c r="N241" s="187" t="s">
        <v>46</v>
      </c>
      <c r="O241" s="65"/>
      <c r="P241" s="188">
        <f>O241*H241</f>
        <v>0</v>
      </c>
      <c r="Q241" s="188">
        <v>0</v>
      </c>
      <c r="R241" s="188">
        <f>Q241*H241</f>
        <v>0</v>
      </c>
      <c r="S241" s="188">
        <v>2.2000000000000002</v>
      </c>
      <c r="T241" s="189">
        <f>S241*H241</f>
        <v>10.56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190" t="s">
        <v>183</v>
      </c>
      <c r="AT241" s="190" t="s">
        <v>163</v>
      </c>
      <c r="AU241" s="190" t="s">
        <v>85</v>
      </c>
      <c r="AY241" s="18" t="s">
        <v>160</v>
      </c>
      <c r="BE241" s="191">
        <f>IF(N241="základní",J241,0)</f>
        <v>0</v>
      </c>
      <c r="BF241" s="191">
        <f>IF(N241="snížená",J241,0)</f>
        <v>0</v>
      </c>
      <c r="BG241" s="191">
        <f>IF(N241="zákl. přenesená",J241,0)</f>
        <v>0</v>
      </c>
      <c r="BH241" s="191">
        <f>IF(N241="sníž. přenesená",J241,0)</f>
        <v>0</v>
      </c>
      <c r="BI241" s="191">
        <f>IF(N241="nulová",J241,0)</f>
        <v>0</v>
      </c>
      <c r="BJ241" s="18" t="s">
        <v>83</v>
      </c>
      <c r="BK241" s="191">
        <f>ROUND(I241*H241,2)</f>
        <v>0</v>
      </c>
      <c r="BL241" s="18" t="s">
        <v>183</v>
      </c>
      <c r="BM241" s="190" t="s">
        <v>1834</v>
      </c>
    </row>
    <row r="242" spans="1:65" s="2" customFormat="1">
      <c r="A242" s="35"/>
      <c r="B242" s="36"/>
      <c r="C242" s="37"/>
      <c r="D242" s="192" t="s">
        <v>170</v>
      </c>
      <c r="E242" s="37"/>
      <c r="F242" s="193" t="s">
        <v>553</v>
      </c>
      <c r="G242" s="37"/>
      <c r="H242" s="37"/>
      <c r="I242" s="194"/>
      <c r="J242" s="37"/>
      <c r="K242" s="37"/>
      <c r="L242" s="40"/>
      <c r="M242" s="195"/>
      <c r="N242" s="196"/>
      <c r="O242" s="65"/>
      <c r="P242" s="65"/>
      <c r="Q242" s="65"/>
      <c r="R242" s="65"/>
      <c r="S242" s="65"/>
      <c r="T242" s="66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T242" s="18" t="s">
        <v>170</v>
      </c>
      <c r="AU242" s="18" t="s">
        <v>85</v>
      </c>
    </row>
    <row r="243" spans="1:65" s="13" customFormat="1">
      <c r="B243" s="199"/>
      <c r="C243" s="200"/>
      <c r="D243" s="197" t="s">
        <v>212</v>
      </c>
      <c r="E243" s="201" t="s">
        <v>19</v>
      </c>
      <c r="F243" s="202" t="s">
        <v>1575</v>
      </c>
      <c r="G243" s="200"/>
      <c r="H243" s="203">
        <v>4.8</v>
      </c>
      <c r="I243" s="204"/>
      <c r="J243" s="200"/>
      <c r="K243" s="200"/>
      <c r="L243" s="205"/>
      <c r="M243" s="206"/>
      <c r="N243" s="207"/>
      <c r="O243" s="207"/>
      <c r="P243" s="207"/>
      <c r="Q243" s="207"/>
      <c r="R243" s="207"/>
      <c r="S243" s="207"/>
      <c r="T243" s="208"/>
      <c r="AT243" s="209" t="s">
        <v>212</v>
      </c>
      <c r="AU243" s="209" t="s">
        <v>85</v>
      </c>
      <c r="AV243" s="13" t="s">
        <v>85</v>
      </c>
      <c r="AW243" s="13" t="s">
        <v>36</v>
      </c>
      <c r="AX243" s="13" t="s">
        <v>83</v>
      </c>
      <c r="AY243" s="209" t="s">
        <v>160</v>
      </c>
    </row>
    <row r="244" spans="1:65" s="2" customFormat="1" ht="21.75" customHeight="1">
      <c r="A244" s="35"/>
      <c r="B244" s="36"/>
      <c r="C244" s="179" t="s">
        <v>535</v>
      </c>
      <c r="D244" s="179" t="s">
        <v>163</v>
      </c>
      <c r="E244" s="180" t="s">
        <v>556</v>
      </c>
      <c r="F244" s="181" t="s">
        <v>557</v>
      </c>
      <c r="G244" s="182" t="s">
        <v>339</v>
      </c>
      <c r="H244" s="183">
        <v>3.6</v>
      </c>
      <c r="I244" s="184"/>
      <c r="J244" s="185">
        <f>ROUND(I244*H244,2)</f>
        <v>0</v>
      </c>
      <c r="K244" s="181" t="s">
        <v>167</v>
      </c>
      <c r="L244" s="40"/>
      <c r="M244" s="186" t="s">
        <v>19</v>
      </c>
      <c r="N244" s="187" t="s">
        <v>46</v>
      </c>
      <c r="O244" s="65"/>
      <c r="P244" s="188">
        <f>O244*H244</f>
        <v>0</v>
      </c>
      <c r="Q244" s="188">
        <v>0</v>
      </c>
      <c r="R244" s="188">
        <f>Q244*H244</f>
        <v>0</v>
      </c>
      <c r="S244" s="188">
        <v>2.4</v>
      </c>
      <c r="T244" s="189">
        <f>S244*H244</f>
        <v>8.64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190" t="s">
        <v>183</v>
      </c>
      <c r="AT244" s="190" t="s">
        <v>163</v>
      </c>
      <c r="AU244" s="190" t="s">
        <v>85</v>
      </c>
      <c r="AY244" s="18" t="s">
        <v>160</v>
      </c>
      <c r="BE244" s="191">
        <f>IF(N244="základní",J244,0)</f>
        <v>0</v>
      </c>
      <c r="BF244" s="191">
        <f>IF(N244="snížená",J244,0)</f>
        <v>0</v>
      </c>
      <c r="BG244" s="191">
        <f>IF(N244="zákl. přenesená",J244,0)</f>
        <v>0</v>
      </c>
      <c r="BH244" s="191">
        <f>IF(N244="sníž. přenesená",J244,0)</f>
        <v>0</v>
      </c>
      <c r="BI244" s="191">
        <f>IF(N244="nulová",J244,0)</f>
        <v>0</v>
      </c>
      <c r="BJ244" s="18" t="s">
        <v>83</v>
      </c>
      <c r="BK244" s="191">
        <f>ROUND(I244*H244,2)</f>
        <v>0</v>
      </c>
      <c r="BL244" s="18" t="s">
        <v>183</v>
      </c>
      <c r="BM244" s="190" t="s">
        <v>1835</v>
      </c>
    </row>
    <row r="245" spans="1:65" s="2" customFormat="1">
      <c r="A245" s="35"/>
      <c r="B245" s="36"/>
      <c r="C245" s="37"/>
      <c r="D245" s="192" t="s">
        <v>170</v>
      </c>
      <c r="E245" s="37"/>
      <c r="F245" s="193" t="s">
        <v>559</v>
      </c>
      <c r="G245" s="37"/>
      <c r="H245" s="37"/>
      <c r="I245" s="194"/>
      <c r="J245" s="37"/>
      <c r="K245" s="37"/>
      <c r="L245" s="40"/>
      <c r="M245" s="195"/>
      <c r="N245" s="196"/>
      <c r="O245" s="65"/>
      <c r="P245" s="65"/>
      <c r="Q245" s="65"/>
      <c r="R245" s="65"/>
      <c r="S245" s="65"/>
      <c r="T245" s="66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8" t="s">
        <v>170</v>
      </c>
      <c r="AU245" s="18" t="s">
        <v>85</v>
      </c>
    </row>
    <row r="246" spans="1:65" s="13" customFormat="1">
      <c r="B246" s="199"/>
      <c r="C246" s="200"/>
      <c r="D246" s="197" t="s">
        <v>212</v>
      </c>
      <c r="E246" s="201" t="s">
        <v>19</v>
      </c>
      <c r="F246" s="202" t="s">
        <v>1836</v>
      </c>
      <c r="G246" s="200"/>
      <c r="H246" s="203">
        <v>3.6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212</v>
      </c>
      <c r="AU246" s="209" t="s">
        <v>85</v>
      </c>
      <c r="AV246" s="13" t="s">
        <v>85</v>
      </c>
      <c r="AW246" s="13" t="s">
        <v>36</v>
      </c>
      <c r="AX246" s="13" t="s">
        <v>83</v>
      </c>
      <c r="AY246" s="209" t="s">
        <v>160</v>
      </c>
    </row>
    <row r="247" spans="1:65" s="2" customFormat="1" ht="16.5" customHeight="1">
      <c r="A247" s="35"/>
      <c r="B247" s="36"/>
      <c r="C247" s="179" t="s">
        <v>541</v>
      </c>
      <c r="D247" s="179" t="s">
        <v>163</v>
      </c>
      <c r="E247" s="180" t="s">
        <v>562</v>
      </c>
      <c r="F247" s="181" t="s">
        <v>563</v>
      </c>
      <c r="G247" s="182" t="s">
        <v>289</v>
      </c>
      <c r="H247" s="183">
        <v>165.2</v>
      </c>
      <c r="I247" s="184"/>
      <c r="J247" s="185">
        <f>ROUND(I247*H247,2)</f>
        <v>0</v>
      </c>
      <c r="K247" s="181" t="s">
        <v>167</v>
      </c>
      <c r="L247" s="40"/>
      <c r="M247" s="186" t="s">
        <v>19</v>
      </c>
      <c r="N247" s="187" t="s">
        <v>46</v>
      </c>
      <c r="O247" s="65"/>
      <c r="P247" s="188">
        <f>O247*H247</f>
        <v>0</v>
      </c>
      <c r="Q247" s="188">
        <v>0</v>
      </c>
      <c r="R247" s="188">
        <f>Q247*H247</f>
        <v>0</v>
      </c>
      <c r="S247" s="188">
        <v>0</v>
      </c>
      <c r="T247" s="189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190" t="s">
        <v>183</v>
      </c>
      <c r="AT247" s="190" t="s">
        <v>163</v>
      </c>
      <c r="AU247" s="190" t="s">
        <v>85</v>
      </c>
      <c r="AY247" s="18" t="s">
        <v>160</v>
      </c>
      <c r="BE247" s="191">
        <f>IF(N247="základní",J247,0)</f>
        <v>0</v>
      </c>
      <c r="BF247" s="191">
        <f>IF(N247="snížená",J247,0)</f>
        <v>0</v>
      </c>
      <c r="BG247" s="191">
        <f>IF(N247="zákl. přenesená",J247,0)</f>
        <v>0</v>
      </c>
      <c r="BH247" s="191">
        <f>IF(N247="sníž. přenesená",J247,0)</f>
        <v>0</v>
      </c>
      <c r="BI247" s="191">
        <f>IF(N247="nulová",J247,0)</f>
        <v>0</v>
      </c>
      <c r="BJ247" s="18" t="s">
        <v>83</v>
      </c>
      <c r="BK247" s="191">
        <f>ROUND(I247*H247,2)</f>
        <v>0</v>
      </c>
      <c r="BL247" s="18" t="s">
        <v>183</v>
      </c>
      <c r="BM247" s="190" t="s">
        <v>1837</v>
      </c>
    </row>
    <row r="248" spans="1:65" s="2" customFormat="1">
      <c r="A248" s="35"/>
      <c r="B248" s="36"/>
      <c r="C248" s="37"/>
      <c r="D248" s="192" t="s">
        <v>170</v>
      </c>
      <c r="E248" s="37"/>
      <c r="F248" s="193" t="s">
        <v>565</v>
      </c>
      <c r="G248" s="37"/>
      <c r="H248" s="37"/>
      <c r="I248" s="194"/>
      <c r="J248" s="37"/>
      <c r="K248" s="37"/>
      <c r="L248" s="40"/>
      <c r="M248" s="195"/>
      <c r="N248" s="196"/>
      <c r="O248" s="65"/>
      <c r="P248" s="65"/>
      <c r="Q248" s="65"/>
      <c r="R248" s="65"/>
      <c r="S248" s="65"/>
      <c r="T248" s="66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T248" s="18" t="s">
        <v>170</v>
      </c>
      <c r="AU248" s="18" t="s">
        <v>85</v>
      </c>
    </row>
    <row r="249" spans="1:65" s="13" customFormat="1">
      <c r="B249" s="199"/>
      <c r="C249" s="200"/>
      <c r="D249" s="197" t="s">
        <v>212</v>
      </c>
      <c r="E249" s="201" t="s">
        <v>19</v>
      </c>
      <c r="F249" s="202" t="s">
        <v>1838</v>
      </c>
      <c r="G249" s="200"/>
      <c r="H249" s="203">
        <v>165.2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212</v>
      </c>
      <c r="AU249" s="209" t="s">
        <v>85</v>
      </c>
      <c r="AV249" s="13" t="s">
        <v>85</v>
      </c>
      <c r="AW249" s="13" t="s">
        <v>36</v>
      </c>
      <c r="AX249" s="13" t="s">
        <v>83</v>
      </c>
      <c r="AY249" s="209" t="s">
        <v>160</v>
      </c>
    </row>
    <row r="250" spans="1:65" s="2" customFormat="1" ht="16.5" customHeight="1">
      <c r="A250" s="35"/>
      <c r="B250" s="36"/>
      <c r="C250" s="179" t="s">
        <v>549</v>
      </c>
      <c r="D250" s="179" t="s">
        <v>163</v>
      </c>
      <c r="E250" s="180" t="s">
        <v>569</v>
      </c>
      <c r="F250" s="181" t="s">
        <v>570</v>
      </c>
      <c r="G250" s="182" t="s">
        <v>289</v>
      </c>
      <c r="H250" s="183">
        <v>165.2</v>
      </c>
      <c r="I250" s="184"/>
      <c r="J250" s="185">
        <f>ROUND(I250*H250,2)</f>
        <v>0</v>
      </c>
      <c r="K250" s="181" t="s">
        <v>167</v>
      </c>
      <c r="L250" s="40"/>
      <c r="M250" s="186" t="s">
        <v>19</v>
      </c>
      <c r="N250" s="187" t="s">
        <v>46</v>
      </c>
      <c r="O250" s="65"/>
      <c r="P250" s="188">
        <f>O250*H250</f>
        <v>0</v>
      </c>
      <c r="Q250" s="188">
        <v>0</v>
      </c>
      <c r="R250" s="188">
        <f>Q250*H250</f>
        <v>0</v>
      </c>
      <c r="S250" s="188">
        <v>0</v>
      </c>
      <c r="T250" s="189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190" t="s">
        <v>183</v>
      </c>
      <c r="AT250" s="190" t="s">
        <v>163</v>
      </c>
      <c r="AU250" s="190" t="s">
        <v>85</v>
      </c>
      <c r="AY250" s="18" t="s">
        <v>160</v>
      </c>
      <c r="BE250" s="191">
        <f>IF(N250="základní",J250,0)</f>
        <v>0</v>
      </c>
      <c r="BF250" s="191">
        <f>IF(N250="snížená",J250,0)</f>
        <v>0</v>
      </c>
      <c r="BG250" s="191">
        <f>IF(N250="zákl. přenesená",J250,0)</f>
        <v>0</v>
      </c>
      <c r="BH250" s="191">
        <f>IF(N250="sníž. přenesená",J250,0)</f>
        <v>0</v>
      </c>
      <c r="BI250" s="191">
        <f>IF(N250="nulová",J250,0)</f>
        <v>0</v>
      </c>
      <c r="BJ250" s="18" t="s">
        <v>83</v>
      </c>
      <c r="BK250" s="191">
        <f>ROUND(I250*H250,2)</f>
        <v>0</v>
      </c>
      <c r="BL250" s="18" t="s">
        <v>183</v>
      </c>
      <c r="BM250" s="190" t="s">
        <v>1839</v>
      </c>
    </row>
    <row r="251" spans="1:65" s="2" customFormat="1">
      <c r="A251" s="35"/>
      <c r="B251" s="36"/>
      <c r="C251" s="37"/>
      <c r="D251" s="192" t="s">
        <v>170</v>
      </c>
      <c r="E251" s="37"/>
      <c r="F251" s="193" t="s">
        <v>572</v>
      </c>
      <c r="G251" s="37"/>
      <c r="H251" s="37"/>
      <c r="I251" s="194"/>
      <c r="J251" s="37"/>
      <c r="K251" s="37"/>
      <c r="L251" s="40"/>
      <c r="M251" s="195"/>
      <c r="N251" s="196"/>
      <c r="O251" s="65"/>
      <c r="P251" s="65"/>
      <c r="Q251" s="65"/>
      <c r="R251" s="65"/>
      <c r="S251" s="65"/>
      <c r="T251" s="66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8" t="s">
        <v>170</v>
      </c>
      <c r="AU251" s="18" t="s">
        <v>85</v>
      </c>
    </row>
    <row r="252" spans="1:65" s="13" customFormat="1">
      <c r="B252" s="199"/>
      <c r="C252" s="200"/>
      <c r="D252" s="197" t="s">
        <v>212</v>
      </c>
      <c r="E252" s="201" t="s">
        <v>19</v>
      </c>
      <c r="F252" s="202" t="s">
        <v>1840</v>
      </c>
      <c r="G252" s="200"/>
      <c r="H252" s="203">
        <v>165.2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212</v>
      </c>
      <c r="AU252" s="209" t="s">
        <v>85</v>
      </c>
      <c r="AV252" s="13" t="s">
        <v>85</v>
      </c>
      <c r="AW252" s="13" t="s">
        <v>36</v>
      </c>
      <c r="AX252" s="13" t="s">
        <v>83</v>
      </c>
      <c r="AY252" s="209" t="s">
        <v>160</v>
      </c>
    </row>
    <row r="253" spans="1:65" s="12" customFormat="1" ht="22.9" customHeight="1">
      <c r="B253" s="163"/>
      <c r="C253" s="164"/>
      <c r="D253" s="165" t="s">
        <v>74</v>
      </c>
      <c r="E253" s="177" t="s">
        <v>183</v>
      </c>
      <c r="F253" s="177" t="s">
        <v>579</v>
      </c>
      <c r="G253" s="164"/>
      <c r="H253" s="164"/>
      <c r="I253" s="167"/>
      <c r="J253" s="178">
        <f>BK253</f>
        <v>0</v>
      </c>
      <c r="K253" s="164"/>
      <c r="L253" s="169"/>
      <c r="M253" s="170"/>
      <c r="N253" s="171"/>
      <c r="O253" s="171"/>
      <c r="P253" s="172">
        <f>SUM(P254:P281)</f>
        <v>0</v>
      </c>
      <c r="Q253" s="171"/>
      <c r="R253" s="172">
        <f>SUM(R254:R281)</f>
        <v>0.50135233000000001</v>
      </c>
      <c r="S253" s="171"/>
      <c r="T253" s="173">
        <f>SUM(T254:T281)</f>
        <v>0</v>
      </c>
      <c r="AR253" s="174" t="s">
        <v>83</v>
      </c>
      <c r="AT253" s="175" t="s">
        <v>74</v>
      </c>
      <c r="AU253" s="175" t="s">
        <v>83</v>
      </c>
      <c r="AY253" s="174" t="s">
        <v>160</v>
      </c>
      <c r="BK253" s="176">
        <f>SUM(BK254:BK281)</f>
        <v>0</v>
      </c>
    </row>
    <row r="254" spans="1:65" s="2" customFormat="1" ht="16.5" customHeight="1">
      <c r="A254" s="35"/>
      <c r="B254" s="36"/>
      <c r="C254" s="179" t="s">
        <v>555</v>
      </c>
      <c r="D254" s="179" t="s">
        <v>163</v>
      </c>
      <c r="E254" s="180" t="s">
        <v>581</v>
      </c>
      <c r="F254" s="181" t="s">
        <v>582</v>
      </c>
      <c r="G254" s="182" t="s">
        <v>339</v>
      </c>
      <c r="H254" s="183">
        <v>16.529</v>
      </c>
      <c r="I254" s="184"/>
      <c r="J254" s="185">
        <f>ROUND(I254*H254,2)</f>
        <v>0</v>
      </c>
      <c r="K254" s="181" t="s">
        <v>167</v>
      </c>
      <c r="L254" s="40"/>
      <c r="M254" s="186" t="s">
        <v>19</v>
      </c>
      <c r="N254" s="187" t="s">
        <v>46</v>
      </c>
      <c r="O254" s="65"/>
      <c r="P254" s="188">
        <f>O254*H254</f>
        <v>0</v>
      </c>
      <c r="Q254" s="188">
        <v>0</v>
      </c>
      <c r="R254" s="188">
        <f>Q254*H254</f>
        <v>0</v>
      </c>
      <c r="S254" s="188">
        <v>0</v>
      </c>
      <c r="T254" s="189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190" t="s">
        <v>183</v>
      </c>
      <c r="AT254" s="190" t="s">
        <v>163</v>
      </c>
      <c r="AU254" s="190" t="s">
        <v>85</v>
      </c>
      <c r="AY254" s="18" t="s">
        <v>160</v>
      </c>
      <c r="BE254" s="191">
        <f>IF(N254="základní",J254,0)</f>
        <v>0</v>
      </c>
      <c r="BF254" s="191">
        <f>IF(N254="snížená",J254,0)</f>
        <v>0</v>
      </c>
      <c r="BG254" s="191">
        <f>IF(N254="zákl. přenesená",J254,0)</f>
        <v>0</v>
      </c>
      <c r="BH254" s="191">
        <f>IF(N254="sníž. přenesená",J254,0)</f>
        <v>0</v>
      </c>
      <c r="BI254" s="191">
        <f>IF(N254="nulová",J254,0)</f>
        <v>0</v>
      </c>
      <c r="BJ254" s="18" t="s">
        <v>83</v>
      </c>
      <c r="BK254" s="191">
        <f>ROUND(I254*H254,2)</f>
        <v>0</v>
      </c>
      <c r="BL254" s="18" t="s">
        <v>183</v>
      </c>
      <c r="BM254" s="190" t="s">
        <v>1841</v>
      </c>
    </row>
    <row r="255" spans="1:65" s="2" customFormat="1">
      <c r="A255" s="35"/>
      <c r="B255" s="36"/>
      <c r="C255" s="37"/>
      <c r="D255" s="192" t="s">
        <v>170</v>
      </c>
      <c r="E255" s="37"/>
      <c r="F255" s="193" t="s">
        <v>584</v>
      </c>
      <c r="G255" s="37"/>
      <c r="H255" s="37"/>
      <c r="I255" s="194"/>
      <c r="J255" s="37"/>
      <c r="K255" s="37"/>
      <c r="L255" s="40"/>
      <c r="M255" s="195"/>
      <c r="N255" s="196"/>
      <c r="O255" s="65"/>
      <c r="P255" s="65"/>
      <c r="Q255" s="65"/>
      <c r="R255" s="65"/>
      <c r="S255" s="65"/>
      <c r="T255" s="66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8" t="s">
        <v>170</v>
      </c>
      <c r="AU255" s="18" t="s">
        <v>85</v>
      </c>
    </row>
    <row r="256" spans="1:65" s="13" customFormat="1">
      <c r="B256" s="199"/>
      <c r="C256" s="200"/>
      <c r="D256" s="197" t="s">
        <v>212</v>
      </c>
      <c r="E256" s="201" t="s">
        <v>19</v>
      </c>
      <c r="F256" s="202" t="s">
        <v>1842</v>
      </c>
      <c r="G256" s="200"/>
      <c r="H256" s="203">
        <v>16.529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212</v>
      </c>
      <c r="AU256" s="209" t="s">
        <v>85</v>
      </c>
      <c r="AV256" s="13" t="s">
        <v>85</v>
      </c>
      <c r="AW256" s="13" t="s">
        <v>36</v>
      </c>
      <c r="AX256" s="13" t="s">
        <v>83</v>
      </c>
      <c r="AY256" s="209" t="s">
        <v>160</v>
      </c>
    </row>
    <row r="257" spans="1:65" s="2" customFormat="1" ht="21.75" customHeight="1">
      <c r="A257" s="35"/>
      <c r="B257" s="36"/>
      <c r="C257" s="179" t="s">
        <v>561</v>
      </c>
      <c r="D257" s="179" t="s">
        <v>163</v>
      </c>
      <c r="E257" s="180" t="s">
        <v>587</v>
      </c>
      <c r="F257" s="181" t="s">
        <v>588</v>
      </c>
      <c r="G257" s="182" t="s">
        <v>166</v>
      </c>
      <c r="H257" s="183">
        <v>5</v>
      </c>
      <c r="I257" s="184"/>
      <c r="J257" s="185">
        <f>ROUND(I257*H257,2)</f>
        <v>0</v>
      </c>
      <c r="K257" s="181" t="s">
        <v>167</v>
      </c>
      <c r="L257" s="40"/>
      <c r="M257" s="186" t="s">
        <v>19</v>
      </c>
      <c r="N257" s="187" t="s">
        <v>46</v>
      </c>
      <c r="O257" s="65"/>
      <c r="P257" s="188">
        <f>O257*H257</f>
        <v>0</v>
      </c>
      <c r="Q257" s="188">
        <v>6.6E-3</v>
      </c>
      <c r="R257" s="188">
        <f>Q257*H257</f>
        <v>3.3000000000000002E-2</v>
      </c>
      <c r="S257" s="188">
        <v>0</v>
      </c>
      <c r="T257" s="189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190" t="s">
        <v>183</v>
      </c>
      <c r="AT257" s="190" t="s">
        <v>163</v>
      </c>
      <c r="AU257" s="190" t="s">
        <v>85</v>
      </c>
      <c r="AY257" s="18" t="s">
        <v>160</v>
      </c>
      <c r="BE257" s="191">
        <f>IF(N257="základní",J257,0)</f>
        <v>0</v>
      </c>
      <c r="BF257" s="191">
        <f>IF(N257="snížená",J257,0)</f>
        <v>0</v>
      </c>
      <c r="BG257" s="191">
        <f>IF(N257="zákl. přenesená",J257,0)</f>
        <v>0</v>
      </c>
      <c r="BH257" s="191">
        <f>IF(N257="sníž. přenesená",J257,0)</f>
        <v>0</v>
      </c>
      <c r="BI257" s="191">
        <f>IF(N257="nulová",J257,0)</f>
        <v>0</v>
      </c>
      <c r="BJ257" s="18" t="s">
        <v>83</v>
      </c>
      <c r="BK257" s="191">
        <f>ROUND(I257*H257,2)</f>
        <v>0</v>
      </c>
      <c r="BL257" s="18" t="s">
        <v>183</v>
      </c>
      <c r="BM257" s="190" t="s">
        <v>1843</v>
      </c>
    </row>
    <row r="258" spans="1:65" s="2" customFormat="1">
      <c r="A258" s="35"/>
      <c r="B258" s="36"/>
      <c r="C258" s="37"/>
      <c r="D258" s="192" t="s">
        <v>170</v>
      </c>
      <c r="E258" s="37"/>
      <c r="F258" s="193" t="s">
        <v>590</v>
      </c>
      <c r="G258" s="37"/>
      <c r="H258" s="37"/>
      <c r="I258" s="194"/>
      <c r="J258" s="37"/>
      <c r="K258" s="37"/>
      <c r="L258" s="40"/>
      <c r="M258" s="195"/>
      <c r="N258" s="196"/>
      <c r="O258" s="65"/>
      <c r="P258" s="65"/>
      <c r="Q258" s="65"/>
      <c r="R258" s="65"/>
      <c r="S258" s="65"/>
      <c r="T258" s="66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T258" s="18" t="s">
        <v>170</v>
      </c>
      <c r="AU258" s="18" t="s">
        <v>85</v>
      </c>
    </row>
    <row r="259" spans="1:65" s="13" customFormat="1">
      <c r="B259" s="199"/>
      <c r="C259" s="200"/>
      <c r="D259" s="197" t="s">
        <v>212</v>
      </c>
      <c r="E259" s="201" t="s">
        <v>19</v>
      </c>
      <c r="F259" s="202" t="s">
        <v>1844</v>
      </c>
      <c r="G259" s="200"/>
      <c r="H259" s="203">
        <v>5</v>
      </c>
      <c r="I259" s="204"/>
      <c r="J259" s="200"/>
      <c r="K259" s="200"/>
      <c r="L259" s="205"/>
      <c r="M259" s="206"/>
      <c r="N259" s="207"/>
      <c r="O259" s="207"/>
      <c r="P259" s="207"/>
      <c r="Q259" s="207"/>
      <c r="R259" s="207"/>
      <c r="S259" s="207"/>
      <c r="T259" s="208"/>
      <c r="AT259" s="209" t="s">
        <v>212</v>
      </c>
      <c r="AU259" s="209" t="s">
        <v>85</v>
      </c>
      <c r="AV259" s="13" t="s">
        <v>85</v>
      </c>
      <c r="AW259" s="13" t="s">
        <v>36</v>
      </c>
      <c r="AX259" s="13" t="s">
        <v>83</v>
      </c>
      <c r="AY259" s="209" t="s">
        <v>160</v>
      </c>
    </row>
    <row r="260" spans="1:65" s="2" customFormat="1" ht="16.5" customHeight="1">
      <c r="A260" s="35"/>
      <c r="B260" s="36"/>
      <c r="C260" s="225" t="s">
        <v>568</v>
      </c>
      <c r="D260" s="225" t="s">
        <v>495</v>
      </c>
      <c r="E260" s="226" t="s">
        <v>593</v>
      </c>
      <c r="F260" s="227" t="s">
        <v>594</v>
      </c>
      <c r="G260" s="228" t="s">
        <v>166</v>
      </c>
      <c r="H260" s="229">
        <v>1.01</v>
      </c>
      <c r="I260" s="230"/>
      <c r="J260" s="231">
        <f>ROUND(I260*H260,2)</f>
        <v>0</v>
      </c>
      <c r="K260" s="227" t="s">
        <v>167</v>
      </c>
      <c r="L260" s="232"/>
      <c r="M260" s="233" t="s">
        <v>19</v>
      </c>
      <c r="N260" s="234" t="s">
        <v>46</v>
      </c>
      <c r="O260" s="65"/>
      <c r="P260" s="188">
        <f>O260*H260</f>
        <v>0</v>
      </c>
      <c r="Q260" s="188">
        <v>6.8000000000000005E-2</v>
      </c>
      <c r="R260" s="188">
        <f>Q260*H260</f>
        <v>6.8680000000000005E-2</v>
      </c>
      <c r="S260" s="188">
        <v>0</v>
      </c>
      <c r="T260" s="189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190" t="s">
        <v>206</v>
      </c>
      <c r="AT260" s="190" t="s">
        <v>495</v>
      </c>
      <c r="AU260" s="190" t="s">
        <v>85</v>
      </c>
      <c r="AY260" s="18" t="s">
        <v>160</v>
      </c>
      <c r="BE260" s="191">
        <f>IF(N260="základní",J260,0)</f>
        <v>0</v>
      </c>
      <c r="BF260" s="191">
        <f>IF(N260="snížená",J260,0)</f>
        <v>0</v>
      </c>
      <c r="BG260" s="191">
        <f>IF(N260="zákl. přenesená",J260,0)</f>
        <v>0</v>
      </c>
      <c r="BH260" s="191">
        <f>IF(N260="sníž. přenesená",J260,0)</f>
        <v>0</v>
      </c>
      <c r="BI260" s="191">
        <f>IF(N260="nulová",J260,0)</f>
        <v>0</v>
      </c>
      <c r="BJ260" s="18" t="s">
        <v>83</v>
      </c>
      <c r="BK260" s="191">
        <f>ROUND(I260*H260,2)</f>
        <v>0</v>
      </c>
      <c r="BL260" s="18" t="s">
        <v>183</v>
      </c>
      <c r="BM260" s="190" t="s">
        <v>1845</v>
      </c>
    </row>
    <row r="261" spans="1:65" s="13" customFormat="1">
      <c r="B261" s="199"/>
      <c r="C261" s="200"/>
      <c r="D261" s="197" t="s">
        <v>212</v>
      </c>
      <c r="E261" s="200"/>
      <c r="F261" s="202" t="s">
        <v>606</v>
      </c>
      <c r="G261" s="200"/>
      <c r="H261" s="203">
        <v>1.01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212</v>
      </c>
      <c r="AU261" s="209" t="s">
        <v>85</v>
      </c>
      <c r="AV261" s="13" t="s">
        <v>85</v>
      </c>
      <c r="AW261" s="13" t="s">
        <v>4</v>
      </c>
      <c r="AX261" s="13" t="s">
        <v>83</v>
      </c>
      <c r="AY261" s="209" t="s">
        <v>160</v>
      </c>
    </row>
    <row r="262" spans="1:65" s="2" customFormat="1" ht="16.5" customHeight="1">
      <c r="A262" s="35"/>
      <c r="B262" s="36"/>
      <c r="C262" s="225" t="s">
        <v>574</v>
      </c>
      <c r="D262" s="225" t="s">
        <v>495</v>
      </c>
      <c r="E262" s="226" t="s">
        <v>603</v>
      </c>
      <c r="F262" s="227" t="s">
        <v>604</v>
      </c>
      <c r="G262" s="228" t="s">
        <v>166</v>
      </c>
      <c r="H262" s="229">
        <v>3.03</v>
      </c>
      <c r="I262" s="230"/>
      <c r="J262" s="231">
        <f>ROUND(I262*H262,2)</f>
        <v>0</v>
      </c>
      <c r="K262" s="227" t="s">
        <v>167</v>
      </c>
      <c r="L262" s="232"/>
      <c r="M262" s="233" t="s">
        <v>19</v>
      </c>
      <c r="N262" s="234" t="s">
        <v>46</v>
      </c>
      <c r="O262" s="65"/>
      <c r="P262" s="188">
        <f>O262*H262</f>
        <v>0</v>
      </c>
      <c r="Q262" s="188">
        <v>0.04</v>
      </c>
      <c r="R262" s="188">
        <f>Q262*H262</f>
        <v>0.12119999999999999</v>
      </c>
      <c r="S262" s="188">
        <v>0</v>
      </c>
      <c r="T262" s="189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190" t="s">
        <v>206</v>
      </c>
      <c r="AT262" s="190" t="s">
        <v>495</v>
      </c>
      <c r="AU262" s="190" t="s">
        <v>85</v>
      </c>
      <c r="AY262" s="18" t="s">
        <v>160</v>
      </c>
      <c r="BE262" s="191">
        <f>IF(N262="základní",J262,0)</f>
        <v>0</v>
      </c>
      <c r="BF262" s="191">
        <f>IF(N262="snížená",J262,0)</f>
        <v>0</v>
      </c>
      <c r="BG262" s="191">
        <f>IF(N262="zákl. přenesená",J262,0)</f>
        <v>0</v>
      </c>
      <c r="BH262" s="191">
        <f>IF(N262="sníž. přenesená",J262,0)</f>
        <v>0</v>
      </c>
      <c r="BI262" s="191">
        <f>IF(N262="nulová",J262,0)</f>
        <v>0</v>
      </c>
      <c r="BJ262" s="18" t="s">
        <v>83</v>
      </c>
      <c r="BK262" s="191">
        <f>ROUND(I262*H262,2)</f>
        <v>0</v>
      </c>
      <c r="BL262" s="18" t="s">
        <v>183</v>
      </c>
      <c r="BM262" s="190" t="s">
        <v>1846</v>
      </c>
    </row>
    <row r="263" spans="1:65" s="13" customFormat="1">
      <c r="B263" s="199"/>
      <c r="C263" s="200"/>
      <c r="D263" s="197" t="s">
        <v>212</v>
      </c>
      <c r="E263" s="200"/>
      <c r="F263" s="202" t="s">
        <v>844</v>
      </c>
      <c r="G263" s="200"/>
      <c r="H263" s="203">
        <v>3.03</v>
      </c>
      <c r="I263" s="204"/>
      <c r="J263" s="200"/>
      <c r="K263" s="200"/>
      <c r="L263" s="205"/>
      <c r="M263" s="206"/>
      <c r="N263" s="207"/>
      <c r="O263" s="207"/>
      <c r="P263" s="207"/>
      <c r="Q263" s="207"/>
      <c r="R263" s="207"/>
      <c r="S263" s="207"/>
      <c r="T263" s="208"/>
      <c r="AT263" s="209" t="s">
        <v>212</v>
      </c>
      <c r="AU263" s="209" t="s">
        <v>85</v>
      </c>
      <c r="AV263" s="13" t="s">
        <v>85</v>
      </c>
      <c r="AW263" s="13" t="s">
        <v>4</v>
      </c>
      <c r="AX263" s="13" t="s">
        <v>83</v>
      </c>
      <c r="AY263" s="209" t="s">
        <v>160</v>
      </c>
    </row>
    <row r="264" spans="1:65" s="2" customFormat="1" ht="16.5" customHeight="1">
      <c r="A264" s="35"/>
      <c r="B264" s="36"/>
      <c r="C264" s="225" t="s">
        <v>580</v>
      </c>
      <c r="D264" s="225" t="s">
        <v>495</v>
      </c>
      <c r="E264" s="226" t="s">
        <v>608</v>
      </c>
      <c r="F264" s="227" t="s">
        <v>609</v>
      </c>
      <c r="G264" s="228" t="s">
        <v>166</v>
      </c>
      <c r="H264" s="229">
        <v>1.01</v>
      </c>
      <c r="I264" s="230"/>
      <c r="J264" s="231">
        <f>ROUND(I264*H264,2)</f>
        <v>0</v>
      </c>
      <c r="K264" s="227" t="s">
        <v>167</v>
      </c>
      <c r="L264" s="232"/>
      <c r="M264" s="233" t="s">
        <v>19</v>
      </c>
      <c r="N264" s="234" t="s">
        <v>46</v>
      </c>
      <c r="O264" s="65"/>
      <c r="P264" s="188">
        <f>O264*H264</f>
        <v>0</v>
      </c>
      <c r="Q264" s="188">
        <v>2.8000000000000001E-2</v>
      </c>
      <c r="R264" s="188">
        <f>Q264*H264</f>
        <v>2.828E-2</v>
      </c>
      <c r="S264" s="188">
        <v>0</v>
      </c>
      <c r="T264" s="189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190" t="s">
        <v>206</v>
      </c>
      <c r="AT264" s="190" t="s">
        <v>495</v>
      </c>
      <c r="AU264" s="190" t="s">
        <v>85</v>
      </c>
      <c r="AY264" s="18" t="s">
        <v>160</v>
      </c>
      <c r="BE264" s="191">
        <f>IF(N264="základní",J264,0)</f>
        <v>0</v>
      </c>
      <c r="BF264" s="191">
        <f>IF(N264="snížená",J264,0)</f>
        <v>0</v>
      </c>
      <c r="BG264" s="191">
        <f>IF(N264="zákl. přenesená",J264,0)</f>
        <v>0</v>
      </c>
      <c r="BH264" s="191">
        <f>IF(N264="sníž. přenesená",J264,0)</f>
        <v>0</v>
      </c>
      <c r="BI264" s="191">
        <f>IF(N264="nulová",J264,0)</f>
        <v>0</v>
      </c>
      <c r="BJ264" s="18" t="s">
        <v>83</v>
      </c>
      <c r="BK264" s="191">
        <f>ROUND(I264*H264,2)</f>
        <v>0</v>
      </c>
      <c r="BL264" s="18" t="s">
        <v>183</v>
      </c>
      <c r="BM264" s="190" t="s">
        <v>1847</v>
      </c>
    </row>
    <row r="265" spans="1:65" s="13" customFormat="1">
      <c r="B265" s="199"/>
      <c r="C265" s="200"/>
      <c r="D265" s="197" t="s">
        <v>212</v>
      </c>
      <c r="E265" s="200"/>
      <c r="F265" s="202" t="s">
        <v>606</v>
      </c>
      <c r="G265" s="200"/>
      <c r="H265" s="203">
        <v>1.01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212</v>
      </c>
      <c r="AU265" s="209" t="s">
        <v>85</v>
      </c>
      <c r="AV265" s="13" t="s">
        <v>85</v>
      </c>
      <c r="AW265" s="13" t="s">
        <v>4</v>
      </c>
      <c r="AX265" s="13" t="s">
        <v>83</v>
      </c>
      <c r="AY265" s="209" t="s">
        <v>160</v>
      </c>
    </row>
    <row r="266" spans="1:65" s="2" customFormat="1" ht="21.75" customHeight="1">
      <c r="A266" s="35"/>
      <c r="B266" s="36"/>
      <c r="C266" s="179" t="s">
        <v>586</v>
      </c>
      <c r="D266" s="179" t="s">
        <v>163</v>
      </c>
      <c r="E266" s="180" t="s">
        <v>612</v>
      </c>
      <c r="F266" s="181" t="s">
        <v>613</v>
      </c>
      <c r="G266" s="182" t="s">
        <v>166</v>
      </c>
      <c r="H266" s="183">
        <v>2</v>
      </c>
      <c r="I266" s="184"/>
      <c r="J266" s="185">
        <f>ROUND(I266*H266,2)</f>
        <v>0</v>
      </c>
      <c r="K266" s="181" t="s">
        <v>167</v>
      </c>
      <c r="L266" s="40"/>
      <c r="M266" s="186" t="s">
        <v>19</v>
      </c>
      <c r="N266" s="187" t="s">
        <v>46</v>
      </c>
      <c r="O266" s="65"/>
      <c r="P266" s="188">
        <f>O266*H266</f>
        <v>0</v>
      </c>
      <c r="Q266" s="188">
        <v>6.6E-3</v>
      </c>
      <c r="R266" s="188">
        <f>Q266*H266</f>
        <v>1.32E-2</v>
      </c>
      <c r="S266" s="188">
        <v>0</v>
      </c>
      <c r="T266" s="189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190" t="s">
        <v>183</v>
      </c>
      <c r="AT266" s="190" t="s">
        <v>163</v>
      </c>
      <c r="AU266" s="190" t="s">
        <v>85</v>
      </c>
      <c r="AY266" s="18" t="s">
        <v>160</v>
      </c>
      <c r="BE266" s="191">
        <f>IF(N266="základní",J266,0)</f>
        <v>0</v>
      </c>
      <c r="BF266" s="191">
        <f>IF(N266="snížená",J266,0)</f>
        <v>0</v>
      </c>
      <c r="BG266" s="191">
        <f>IF(N266="zákl. přenesená",J266,0)</f>
        <v>0</v>
      </c>
      <c r="BH266" s="191">
        <f>IF(N266="sníž. přenesená",J266,0)</f>
        <v>0</v>
      </c>
      <c r="BI266" s="191">
        <f>IF(N266="nulová",J266,0)</f>
        <v>0</v>
      </c>
      <c r="BJ266" s="18" t="s">
        <v>83</v>
      </c>
      <c r="BK266" s="191">
        <f>ROUND(I266*H266,2)</f>
        <v>0</v>
      </c>
      <c r="BL266" s="18" t="s">
        <v>183</v>
      </c>
      <c r="BM266" s="190" t="s">
        <v>1848</v>
      </c>
    </row>
    <row r="267" spans="1:65" s="2" customFormat="1">
      <c r="A267" s="35"/>
      <c r="B267" s="36"/>
      <c r="C267" s="37"/>
      <c r="D267" s="192" t="s">
        <v>170</v>
      </c>
      <c r="E267" s="37"/>
      <c r="F267" s="193" t="s">
        <v>615</v>
      </c>
      <c r="G267" s="37"/>
      <c r="H267" s="37"/>
      <c r="I267" s="194"/>
      <c r="J267" s="37"/>
      <c r="K267" s="37"/>
      <c r="L267" s="40"/>
      <c r="M267" s="195"/>
      <c r="N267" s="196"/>
      <c r="O267" s="65"/>
      <c r="P267" s="65"/>
      <c r="Q267" s="65"/>
      <c r="R267" s="65"/>
      <c r="S267" s="65"/>
      <c r="T267" s="66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8" t="s">
        <v>170</v>
      </c>
      <c r="AU267" s="18" t="s">
        <v>85</v>
      </c>
    </row>
    <row r="268" spans="1:65" s="2" customFormat="1" ht="16.5" customHeight="1">
      <c r="A268" s="35"/>
      <c r="B268" s="36"/>
      <c r="C268" s="225" t="s">
        <v>592</v>
      </c>
      <c r="D268" s="225" t="s">
        <v>495</v>
      </c>
      <c r="E268" s="226" t="s">
        <v>617</v>
      </c>
      <c r="F268" s="227" t="s">
        <v>618</v>
      </c>
      <c r="G268" s="228" t="s">
        <v>166</v>
      </c>
      <c r="H268" s="229">
        <v>2.02</v>
      </c>
      <c r="I268" s="230"/>
      <c r="J268" s="231">
        <f>ROUND(I268*H268,2)</f>
        <v>0</v>
      </c>
      <c r="K268" s="227" t="s">
        <v>167</v>
      </c>
      <c r="L268" s="232"/>
      <c r="M268" s="233" t="s">
        <v>19</v>
      </c>
      <c r="N268" s="234" t="s">
        <v>46</v>
      </c>
      <c r="O268" s="65"/>
      <c r="P268" s="188">
        <f>O268*H268</f>
        <v>0</v>
      </c>
      <c r="Q268" s="188">
        <v>8.1000000000000003E-2</v>
      </c>
      <c r="R268" s="188">
        <f>Q268*H268</f>
        <v>0.16362000000000002</v>
      </c>
      <c r="S268" s="188">
        <v>0</v>
      </c>
      <c r="T268" s="189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190" t="s">
        <v>206</v>
      </c>
      <c r="AT268" s="190" t="s">
        <v>495</v>
      </c>
      <c r="AU268" s="190" t="s">
        <v>85</v>
      </c>
      <c r="AY268" s="18" t="s">
        <v>160</v>
      </c>
      <c r="BE268" s="191">
        <f>IF(N268="základní",J268,0)</f>
        <v>0</v>
      </c>
      <c r="BF268" s="191">
        <f>IF(N268="snížená",J268,0)</f>
        <v>0</v>
      </c>
      <c r="BG268" s="191">
        <f>IF(N268="zákl. přenesená",J268,0)</f>
        <v>0</v>
      </c>
      <c r="BH268" s="191">
        <f>IF(N268="sníž. přenesená",J268,0)</f>
        <v>0</v>
      </c>
      <c r="BI268" s="191">
        <f>IF(N268="nulová",J268,0)</f>
        <v>0</v>
      </c>
      <c r="BJ268" s="18" t="s">
        <v>83</v>
      </c>
      <c r="BK268" s="191">
        <f>ROUND(I268*H268,2)</f>
        <v>0</v>
      </c>
      <c r="BL268" s="18" t="s">
        <v>183</v>
      </c>
      <c r="BM268" s="190" t="s">
        <v>1849</v>
      </c>
    </row>
    <row r="269" spans="1:65" s="13" customFormat="1">
      <c r="B269" s="199"/>
      <c r="C269" s="200"/>
      <c r="D269" s="197" t="s">
        <v>212</v>
      </c>
      <c r="E269" s="200"/>
      <c r="F269" s="202" t="s">
        <v>849</v>
      </c>
      <c r="G269" s="200"/>
      <c r="H269" s="203">
        <v>2.02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212</v>
      </c>
      <c r="AU269" s="209" t="s">
        <v>85</v>
      </c>
      <c r="AV269" s="13" t="s">
        <v>85</v>
      </c>
      <c r="AW269" s="13" t="s">
        <v>4</v>
      </c>
      <c r="AX269" s="13" t="s">
        <v>83</v>
      </c>
      <c r="AY269" s="209" t="s">
        <v>160</v>
      </c>
    </row>
    <row r="270" spans="1:65" s="2" customFormat="1" ht="24.2" customHeight="1">
      <c r="A270" s="35"/>
      <c r="B270" s="36"/>
      <c r="C270" s="179" t="s">
        <v>597</v>
      </c>
      <c r="D270" s="179" t="s">
        <v>163</v>
      </c>
      <c r="E270" s="180" t="s">
        <v>622</v>
      </c>
      <c r="F270" s="181" t="s">
        <v>623</v>
      </c>
      <c r="G270" s="182" t="s">
        <v>339</v>
      </c>
      <c r="H270" s="183">
        <v>2.0249999999999999</v>
      </c>
      <c r="I270" s="184"/>
      <c r="J270" s="185">
        <f>ROUND(I270*H270,2)</f>
        <v>0</v>
      </c>
      <c r="K270" s="181" t="s">
        <v>167</v>
      </c>
      <c r="L270" s="40"/>
      <c r="M270" s="186" t="s">
        <v>19</v>
      </c>
      <c r="N270" s="187" t="s">
        <v>46</v>
      </c>
      <c r="O270" s="65"/>
      <c r="P270" s="188">
        <f>O270*H270</f>
        <v>0</v>
      </c>
      <c r="Q270" s="188">
        <v>0</v>
      </c>
      <c r="R270" s="188">
        <f>Q270*H270</f>
        <v>0</v>
      </c>
      <c r="S270" s="188">
        <v>0</v>
      </c>
      <c r="T270" s="189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190" t="s">
        <v>183</v>
      </c>
      <c r="AT270" s="190" t="s">
        <v>163</v>
      </c>
      <c r="AU270" s="190" t="s">
        <v>85</v>
      </c>
      <c r="AY270" s="18" t="s">
        <v>160</v>
      </c>
      <c r="BE270" s="191">
        <f>IF(N270="základní",J270,0)</f>
        <v>0</v>
      </c>
      <c r="BF270" s="191">
        <f>IF(N270="snížená",J270,0)</f>
        <v>0</v>
      </c>
      <c r="BG270" s="191">
        <f>IF(N270="zákl. přenesená",J270,0)</f>
        <v>0</v>
      </c>
      <c r="BH270" s="191">
        <f>IF(N270="sníž. přenesená",J270,0)</f>
        <v>0</v>
      </c>
      <c r="BI270" s="191">
        <f>IF(N270="nulová",J270,0)</f>
        <v>0</v>
      </c>
      <c r="BJ270" s="18" t="s">
        <v>83</v>
      </c>
      <c r="BK270" s="191">
        <f>ROUND(I270*H270,2)</f>
        <v>0</v>
      </c>
      <c r="BL270" s="18" t="s">
        <v>183</v>
      </c>
      <c r="BM270" s="190" t="s">
        <v>1850</v>
      </c>
    </row>
    <row r="271" spans="1:65" s="2" customFormat="1">
      <c r="A271" s="35"/>
      <c r="B271" s="36"/>
      <c r="C271" s="37"/>
      <c r="D271" s="192" t="s">
        <v>170</v>
      </c>
      <c r="E271" s="37"/>
      <c r="F271" s="193" t="s">
        <v>625</v>
      </c>
      <c r="G271" s="37"/>
      <c r="H271" s="37"/>
      <c r="I271" s="194"/>
      <c r="J271" s="37"/>
      <c r="K271" s="37"/>
      <c r="L271" s="40"/>
      <c r="M271" s="195"/>
      <c r="N271" s="196"/>
      <c r="O271" s="65"/>
      <c r="P271" s="65"/>
      <c r="Q271" s="65"/>
      <c r="R271" s="65"/>
      <c r="S271" s="65"/>
      <c r="T271" s="66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8" t="s">
        <v>170</v>
      </c>
      <c r="AU271" s="18" t="s">
        <v>85</v>
      </c>
    </row>
    <row r="272" spans="1:65" s="13" customFormat="1">
      <c r="B272" s="199"/>
      <c r="C272" s="200"/>
      <c r="D272" s="197" t="s">
        <v>212</v>
      </c>
      <c r="E272" s="201" t="s">
        <v>19</v>
      </c>
      <c r="F272" s="202" t="s">
        <v>1851</v>
      </c>
      <c r="G272" s="200"/>
      <c r="H272" s="203">
        <v>2.0249999999999999</v>
      </c>
      <c r="I272" s="204"/>
      <c r="J272" s="200"/>
      <c r="K272" s="200"/>
      <c r="L272" s="205"/>
      <c r="M272" s="206"/>
      <c r="N272" s="207"/>
      <c r="O272" s="207"/>
      <c r="P272" s="207"/>
      <c r="Q272" s="207"/>
      <c r="R272" s="207"/>
      <c r="S272" s="207"/>
      <c r="T272" s="208"/>
      <c r="AT272" s="209" t="s">
        <v>212</v>
      </c>
      <c r="AU272" s="209" t="s">
        <v>85</v>
      </c>
      <c r="AV272" s="13" t="s">
        <v>85</v>
      </c>
      <c r="AW272" s="13" t="s">
        <v>36</v>
      </c>
      <c r="AX272" s="13" t="s">
        <v>83</v>
      </c>
      <c r="AY272" s="209" t="s">
        <v>160</v>
      </c>
    </row>
    <row r="273" spans="1:65" s="2" customFormat="1" ht="24.2" customHeight="1">
      <c r="A273" s="35"/>
      <c r="B273" s="36"/>
      <c r="C273" s="179" t="s">
        <v>602</v>
      </c>
      <c r="D273" s="179" t="s">
        <v>163</v>
      </c>
      <c r="E273" s="180" t="s">
        <v>628</v>
      </c>
      <c r="F273" s="181" t="s">
        <v>629</v>
      </c>
      <c r="G273" s="182" t="s">
        <v>258</v>
      </c>
      <c r="H273" s="183">
        <v>5.4</v>
      </c>
      <c r="I273" s="184"/>
      <c r="J273" s="185">
        <f>ROUND(I273*H273,2)</f>
        <v>0</v>
      </c>
      <c r="K273" s="181" t="s">
        <v>167</v>
      </c>
      <c r="L273" s="40"/>
      <c r="M273" s="186" t="s">
        <v>19</v>
      </c>
      <c r="N273" s="187" t="s">
        <v>46</v>
      </c>
      <c r="O273" s="65"/>
      <c r="P273" s="188">
        <f>O273*H273</f>
        <v>0</v>
      </c>
      <c r="Q273" s="188">
        <v>7.8799999999999999E-3</v>
      </c>
      <c r="R273" s="188">
        <f>Q273*H273</f>
        <v>4.2552E-2</v>
      </c>
      <c r="S273" s="188">
        <v>0</v>
      </c>
      <c r="T273" s="189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190" t="s">
        <v>183</v>
      </c>
      <c r="AT273" s="190" t="s">
        <v>163</v>
      </c>
      <c r="AU273" s="190" t="s">
        <v>85</v>
      </c>
      <c r="AY273" s="18" t="s">
        <v>160</v>
      </c>
      <c r="BE273" s="191">
        <f>IF(N273="základní",J273,0)</f>
        <v>0</v>
      </c>
      <c r="BF273" s="191">
        <f>IF(N273="snížená",J273,0)</f>
        <v>0</v>
      </c>
      <c r="BG273" s="191">
        <f>IF(N273="zákl. přenesená",J273,0)</f>
        <v>0</v>
      </c>
      <c r="BH273" s="191">
        <f>IF(N273="sníž. přenesená",J273,0)</f>
        <v>0</v>
      </c>
      <c r="BI273" s="191">
        <f>IF(N273="nulová",J273,0)</f>
        <v>0</v>
      </c>
      <c r="BJ273" s="18" t="s">
        <v>83</v>
      </c>
      <c r="BK273" s="191">
        <f>ROUND(I273*H273,2)</f>
        <v>0</v>
      </c>
      <c r="BL273" s="18" t="s">
        <v>183</v>
      </c>
      <c r="BM273" s="190" t="s">
        <v>1852</v>
      </c>
    </row>
    <row r="274" spans="1:65" s="2" customFormat="1">
      <c r="A274" s="35"/>
      <c r="B274" s="36"/>
      <c r="C274" s="37"/>
      <c r="D274" s="192" t="s">
        <v>170</v>
      </c>
      <c r="E274" s="37"/>
      <c r="F274" s="193" t="s">
        <v>631</v>
      </c>
      <c r="G274" s="37"/>
      <c r="H274" s="37"/>
      <c r="I274" s="194"/>
      <c r="J274" s="37"/>
      <c r="K274" s="37"/>
      <c r="L274" s="40"/>
      <c r="M274" s="195"/>
      <c r="N274" s="196"/>
      <c r="O274" s="65"/>
      <c r="P274" s="65"/>
      <c r="Q274" s="65"/>
      <c r="R274" s="65"/>
      <c r="S274" s="65"/>
      <c r="T274" s="66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T274" s="18" t="s">
        <v>170</v>
      </c>
      <c r="AU274" s="18" t="s">
        <v>85</v>
      </c>
    </row>
    <row r="275" spans="1:65" s="13" customFormat="1">
      <c r="B275" s="199"/>
      <c r="C275" s="200"/>
      <c r="D275" s="197" t="s">
        <v>212</v>
      </c>
      <c r="E275" s="201" t="s">
        <v>19</v>
      </c>
      <c r="F275" s="202" t="s">
        <v>1853</v>
      </c>
      <c r="G275" s="200"/>
      <c r="H275" s="203">
        <v>5.4</v>
      </c>
      <c r="I275" s="204"/>
      <c r="J275" s="200"/>
      <c r="K275" s="200"/>
      <c r="L275" s="205"/>
      <c r="M275" s="206"/>
      <c r="N275" s="207"/>
      <c r="O275" s="207"/>
      <c r="P275" s="207"/>
      <c r="Q275" s="207"/>
      <c r="R275" s="207"/>
      <c r="S275" s="207"/>
      <c r="T275" s="208"/>
      <c r="AT275" s="209" t="s">
        <v>212</v>
      </c>
      <c r="AU275" s="209" t="s">
        <v>85</v>
      </c>
      <c r="AV275" s="13" t="s">
        <v>85</v>
      </c>
      <c r="AW275" s="13" t="s">
        <v>36</v>
      </c>
      <c r="AX275" s="13" t="s">
        <v>83</v>
      </c>
      <c r="AY275" s="209" t="s">
        <v>160</v>
      </c>
    </row>
    <row r="276" spans="1:65" s="2" customFormat="1" ht="24.2" customHeight="1">
      <c r="A276" s="35"/>
      <c r="B276" s="36"/>
      <c r="C276" s="179" t="s">
        <v>607</v>
      </c>
      <c r="D276" s="179" t="s">
        <v>163</v>
      </c>
      <c r="E276" s="180" t="s">
        <v>634</v>
      </c>
      <c r="F276" s="181" t="s">
        <v>635</v>
      </c>
      <c r="G276" s="182" t="s">
        <v>258</v>
      </c>
      <c r="H276" s="183">
        <v>5.4</v>
      </c>
      <c r="I276" s="184"/>
      <c r="J276" s="185">
        <f>ROUND(I276*H276,2)</f>
        <v>0</v>
      </c>
      <c r="K276" s="181" t="s">
        <v>167</v>
      </c>
      <c r="L276" s="40"/>
      <c r="M276" s="186" t="s">
        <v>19</v>
      </c>
      <c r="N276" s="187" t="s">
        <v>46</v>
      </c>
      <c r="O276" s="65"/>
      <c r="P276" s="188">
        <f>O276*H276</f>
        <v>0</v>
      </c>
      <c r="Q276" s="188">
        <v>0</v>
      </c>
      <c r="R276" s="188">
        <f>Q276*H276</f>
        <v>0</v>
      </c>
      <c r="S276" s="188">
        <v>0</v>
      </c>
      <c r="T276" s="189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190" t="s">
        <v>183</v>
      </c>
      <c r="AT276" s="190" t="s">
        <v>163</v>
      </c>
      <c r="AU276" s="190" t="s">
        <v>85</v>
      </c>
      <c r="AY276" s="18" t="s">
        <v>160</v>
      </c>
      <c r="BE276" s="191">
        <f>IF(N276="základní",J276,0)</f>
        <v>0</v>
      </c>
      <c r="BF276" s="191">
        <f>IF(N276="snížená",J276,0)</f>
        <v>0</v>
      </c>
      <c r="BG276" s="191">
        <f>IF(N276="zákl. přenesená",J276,0)</f>
        <v>0</v>
      </c>
      <c r="BH276" s="191">
        <f>IF(N276="sníž. přenesená",J276,0)</f>
        <v>0</v>
      </c>
      <c r="BI276" s="191">
        <f>IF(N276="nulová",J276,0)</f>
        <v>0</v>
      </c>
      <c r="BJ276" s="18" t="s">
        <v>83</v>
      </c>
      <c r="BK276" s="191">
        <f>ROUND(I276*H276,2)</f>
        <v>0</v>
      </c>
      <c r="BL276" s="18" t="s">
        <v>183</v>
      </c>
      <c r="BM276" s="190" t="s">
        <v>1854</v>
      </c>
    </row>
    <row r="277" spans="1:65" s="2" customFormat="1">
      <c r="A277" s="35"/>
      <c r="B277" s="36"/>
      <c r="C277" s="37"/>
      <c r="D277" s="192" t="s">
        <v>170</v>
      </c>
      <c r="E277" s="37"/>
      <c r="F277" s="193" t="s">
        <v>637</v>
      </c>
      <c r="G277" s="37"/>
      <c r="H277" s="37"/>
      <c r="I277" s="194"/>
      <c r="J277" s="37"/>
      <c r="K277" s="37"/>
      <c r="L277" s="40"/>
      <c r="M277" s="195"/>
      <c r="N277" s="196"/>
      <c r="O277" s="65"/>
      <c r="P277" s="65"/>
      <c r="Q277" s="65"/>
      <c r="R277" s="65"/>
      <c r="S277" s="65"/>
      <c r="T277" s="66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8" t="s">
        <v>170</v>
      </c>
      <c r="AU277" s="18" t="s">
        <v>85</v>
      </c>
    </row>
    <row r="278" spans="1:65" s="2" customFormat="1" ht="16.5" customHeight="1">
      <c r="A278" s="35"/>
      <c r="B278" s="36"/>
      <c r="C278" s="179" t="s">
        <v>611</v>
      </c>
      <c r="D278" s="179" t="s">
        <v>163</v>
      </c>
      <c r="E278" s="180" t="s">
        <v>639</v>
      </c>
      <c r="F278" s="181" t="s">
        <v>640</v>
      </c>
      <c r="G278" s="182" t="s">
        <v>483</v>
      </c>
      <c r="H278" s="183">
        <v>2.9000000000000001E-2</v>
      </c>
      <c r="I278" s="184"/>
      <c r="J278" s="185">
        <f>ROUND(I278*H278,2)</f>
        <v>0</v>
      </c>
      <c r="K278" s="181" t="s">
        <v>167</v>
      </c>
      <c r="L278" s="40"/>
      <c r="M278" s="186" t="s">
        <v>19</v>
      </c>
      <c r="N278" s="187" t="s">
        <v>46</v>
      </c>
      <c r="O278" s="65"/>
      <c r="P278" s="188">
        <f>O278*H278</f>
        <v>0</v>
      </c>
      <c r="Q278" s="188">
        <v>1.06277</v>
      </c>
      <c r="R278" s="188">
        <f>Q278*H278</f>
        <v>3.082033E-2</v>
      </c>
      <c r="S278" s="188">
        <v>0</v>
      </c>
      <c r="T278" s="189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190" t="s">
        <v>183</v>
      </c>
      <c r="AT278" s="190" t="s">
        <v>163</v>
      </c>
      <c r="AU278" s="190" t="s">
        <v>85</v>
      </c>
      <c r="AY278" s="18" t="s">
        <v>160</v>
      </c>
      <c r="BE278" s="191">
        <f>IF(N278="základní",J278,0)</f>
        <v>0</v>
      </c>
      <c r="BF278" s="191">
        <f>IF(N278="snížená",J278,0)</f>
        <v>0</v>
      </c>
      <c r="BG278" s="191">
        <f>IF(N278="zákl. přenesená",J278,0)</f>
        <v>0</v>
      </c>
      <c r="BH278" s="191">
        <f>IF(N278="sníž. přenesená",J278,0)</f>
        <v>0</v>
      </c>
      <c r="BI278" s="191">
        <f>IF(N278="nulová",J278,0)</f>
        <v>0</v>
      </c>
      <c r="BJ278" s="18" t="s">
        <v>83</v>
      </c>
      <c r="BK278" s="191">
        <f>ROUND(I278*H278,2)</f>
        <v>0</v>
      </c>
      <c r="BL278" s="18" t="s">
        <v>183</v>
      </c>
      <c r="BM278" s="190" t="s">
        <v>1855</v>
      </c>
    </row>
    <row r="279" spans="1:65" s="2" customFormat="1">
      <c r="A279" s="35"/>
      <c r="B279" s="36"/>
      <c r="C279" s="37"/>
      <c r="D279" s="192" t="s">
        <v>170</v>
      </c>
      <c r="E279" s="37"/>
      <c r="F279" s="193" t="s">
        <v>642</v>
      </c>
      <c r="G279" s="37"/>
      <c r="H279" s="37"/>
      <c r="I279" s="194"/>
      <c r="J279" s="37"/>
      <c r="K279" s="37"/>
      <c r="L279" s="40"/>
      <c r="M279" s="195"/>
      <c r="N279" s="196"/>
      <c r="O279" s="65"/>
      <c r="P279" s="65"/>
      <c r="Q279" s="65"/>
      <c r="R279" s="65"/>
      <c r="S279" s="65"/>
      <c r="T279" s="66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8" t="s">
        <v>170</v>
      </c>
      <c r="AU279" s="18" t="s">
        <v>85</v>
      </c>
    </row>
    <row r="280" spans="1:65" s="13" customFormat="1">
      <c r="B280" s="199"/>
      <c r="C280" s="200"/>
      <c r="D280" s="197" t="s">
        <v>212</v>
      </c>
      <c r="E280" s="201" t="s">
        <v>19</v>
      </c>
      <c r="F280" s="202" t="s">
        <v>1856</v>
      </c>
      <c r="G280" s="200"/>
      <c r="H280" s="203">
        <v>2.8000000000000001E-2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212</v>
      </c>
      <c r="AU280" s="209" t="s">
        <v>85</v>
      </c>
      <c r="AV280" s="13" t="s">
        <v>85</v>
      </c>
      <c r="AW280" s="13" t="s">
        <v>36</v>
      </c>
      <c r="AX280" s="13" t="s">
        <v>83</v>
      </c>
      <c r="AY280" s="209" t="s">
        <v>160</v>
      </c>
    </row>
    <row r="281" spans="1:65" s="13" customFormat="1">
      <c r="B281" s="199"/>
      <c r="C281" s="200"/>
      <c r="D281" s="197" t="s">
        <v>212</v>
      </c>
      <c r="E281" s="200"/>
      <c r="F281" s="202" t="s">
        <v>1857</v>
      </c>
      <c r="G281" s="200"/>
      <c r="H281" s="203">
        <v>2.9000000000000001E-2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212</v>
      </c>
      <c r="AU281" s="209" t="s">
        <v>85</v>
      </c>
      <c r="AV281" s="13" t="s">
        <v>85</v>
      </c>
      <c r="AW281" s="13" t="s">
        <v>4</v>
      </c>
      <c r="AX281" s="13" t="s">
        <v>83</v>
      </c>
      <c r="AY281" s="209" t="s">
        <v>160</v>
      </c>
    </row>
    <row r="282" spans="1:65" s="12" customFormat="1" ht="22.9" customHeight="1">
      <c r="B282" s="163"/>
      <c r="C282" s="164"/>
      <c r="D282" s="165" t="s">
        <v>74</v>
      </c>
      <c r="E282" s="177" t="s">
        <v>159</v>
      </c>
      <c r="F282" s="177" t="s">
        <v>645</v>
      </c>
      <c r="G282" s="164"/>
      <c r="H282" s="164"/>
      <c r="I282" s="167"/>
      <c r="J282" s="178">
        <f>BK282</f>
        <v>0</v>
      </c>
      <c r="K282" s="164"/>
      <c r="L282" s="169"/>
      <c r="M282" s="170"/>
      <c r="N282" s="171"/>
      <c r="O282" s="171"/>
      <c r="P282" s="172">
        <f>SUM(P283:P299)</f>
        <v>0</v>
      </c>
      <c r="Q282" s="171"/>
      <c r="R282" s="172">
        <f>SUM(R283:R299)</f>
        <v>3.6946219999999999</v>
      </c>
      <c r="S282" s="171"/>
      <c r="T282" s="173">
        <f>SUM(T283:T299)</f>
        <v>0</v>
      </c>
      <c r="AR282" s="174" t="s">
        <v>83</v>
      </c>
      <c r="AT282" s="175" t="s">
        <v>74</v>
      </c>
      <c r="AU282" s="175" t="s">
        <v>83</v>
      </c>
      <c r="AY282" s="174" t="s">
        <v>160</v>
      </c>
      <c r="BK282" s="176">
        <f>SUM(BK283:BK299)</f>
        <v>0</v>
      </c>
    </row>
    <row r="283" spans="1:65" s="2" customFormat="1" ht="21.75" customHeight="1">
      <c r="A283" s="35"/>
      <c r="B283" s="36"/>
      <c r="C283" s="179" t="s">
        <v>616</v>
      </c>
      <c r="D283" s="179" t="s">
        <v>163</v>
      </c>
      <c r="E283" s="180" t="s">
        <v>1858</v>
      </c>
      <c r="F283" s="181" t="s">
        <v>1859</v>
      </c>
      <c r="G283" s="182" t="s">
        <v>258</v>
      </c>
      <c r="H283" s="183">
        <v>48.95</v>
      </c>
      <c r="I283" s="184"/>
      <c r="J283" s="185">
        <f>ROUND(I283*H283,2)</f>
        <v>0</v>
      </c>
      <c r="K283" s="181" t="s">
        <v>167</v>
      </c>
      <c r="L283" s="40"/>
      <c r="M283" s="186" t="s">
        <v>19</v>
      </c>
      <c r="N283" s="187" t="s">
        <v>46</v>
      </c>
      <c r="O283" s="65"/>
      <c r="P283" s="188">
        <f>O283*H283</f>
        <v>0</v>
      </c>
      <c r="Q283" s="188">
        <v>0</v>
      </c>
      <c r="R283" s="188">
        <f>Q283*H283</f>
        <v>0</v>
      </c>
      <c r="S283" s="188">
        <v>0</v>
      </c>
      <c r="T283" s="18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190" t="s">
        <v>183</v>
      </c>
      <c r="AT283" s="190" t="s">
        <v>163</v>
      </c>
      <c r="AU283" s="190" t="s">
        <v>85</v>
      </c>
      <c r="AY283" s="18" t="s">
        <v>160</v>
      </c>
      <c r="BE283" s="191">
        <f>IF(N283="základní",J283,0)</f>
        <v>0</v>
      </c>
      <c r="BF283" s="191">
        <f>IF(N283="snížená",J283,0)</f>
        <v>0</v>
      </c>
      <c r="BG283" s="191">
        <f>IF(N283="zákl. přenesená",J283,0)</f>
        <v>0</v>
      </c>
      <c r="BH283" s="191">
        <f>IF(N283="sníž. přenesená",J283,0)</f>
        <v>0</v>
      </c>
      <c r="BI283" s="191">
        <f>IF(N283="nulová",J283,0)</f>
        <v>0</v>
      </c>
      <c r="BJ283" s="18" t="s">
        <v>83</v>
      </c>
      <c r="BK283" s="191">
        <f>ROUND(I283*H283,2)</f>
        <v>0</v>
      </c>
      <c r="BL283" s="18" t="s">
        <v>183</v>
      </c>
      <c r="BM283" s="190" t="s">
        <v>1860</v>
      </c>
    </row>
    <row r="284" spans="1:65" s="2" customFormat="1">
      <c r="A284" s="35"/>
      <c r="B284" s="36"/>
      <c r="C284" s="37"/>
      <c r="D284" s="192" t="s">
        <v>170</v>
      </c>
      <c r="E284" s="37"/>
      <c r="F284" s="193" t="s">
        <v>1861</v>
      </c>
      <c r="G284" s="37"/>
      <c r="H284" s="37"/>
      <c r="I284" s="194"/>
      <c r="J284" s="37"/>
      <c r="K284" s="37"/>
      <c r="L284" s="40"/>
      <c r="M284" s="195"/>
      <c r="N284" s="196"/>
      <c r="O284" s="65"/>
      <c r="P284" s="65"/>
      <c r="Q284" s="65"/>
      <c r="R284" s="65"/>
      <c r="S284" s="65"/>
      <c r="T284" s="66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T284" s="18" t="s">
        <v>170</v>
      </c>
      <c r="AU284" s="18" t="s">
        <v>85</v>
      </c>
    </row>
    <row r="285" spans="1:65" s="13" customFormat="1">
      <c r="B285" s="199"/>
      <c r="C285" s="200"/>
      <c r="D285" s="197" t="s">
        <v>212</v>
      </c>
      <c r="E285" s="201" t="s">
        <v>19</v>
      </c>
      <c r="F285" s="202" t="s">
        <v>1862</v>
      </c>
      <c r="G285" s="200"/>
      <c r="H285" s="203">
        <v>48.95</v>
      </c>
      <c r="I285" s="204"/>
      <c r="J285" s="200"/>
      <c r="K285" s="200"/>
      <c r="L285" s="205"/>
      <c r="M285" s="206"/>
      <c r="N285" s="207"/>
      <c r="O285" s="207"/>
      <c r="P285" s="207"/>
      <c r="Q285" s="207"/>
      <c r="R285" s="207"/>
      <c r="S285" s="207"/>
      <c r="T285" s="208"/>
      <c r="AT285" s="209" t="s">
        <v>212</v>
      </c>
      <c r="AU285" s="209" t="s">
        <v>85</v>
      </c>
      <c r="AV285" s="13" t="s">
        <v>85</v>
      </c>
      <c r="AW285" s="13" t="s">
        <v>36</v>
      </c>
      <c r="AX285" s="13" t="s">
        <v>83</v>
      </c>
      <c r="AY285" s="209" t="s">
        <v>160</v>
      </c>
    </row>
    <row r="286" spans="1:65" s="2" customFormat="1" ht="21.75" customHeight="1">
      <c r="A286" s="35"/>
      <c r="B286" s="36"/>
      <c r="C286" s="179" t="s">
        <v>621</v>
      </c>
      <c r="D286" s="179" t="s">
        <v>163</v>
      </c>
      <c r="E286" s="180" t="s">
        <v>647</v>
      </c>
      <c r="F286" s="181" t="s">
        <v>648</v>
      </c>
      <c r="G286" s="182" t="s">
        <v>258</v>
      </c>
      <c r="H286" s="183">
        <v>251.3</v>
      </c>
      <c r="I286" s="184"/>
      <c r="J286" s="185">
        <f>ROUND(I286*H286,2)</f>
        <v>0</v>
      </c>
      <c r="K286" s="181" t="s">
        <v>167</v>
      </c>
      <c r="L286" s="40"/>
      <c r="M286" s="186" t="s">
        <v>19</v>
      </c>
      <c r="N286" s="187" t="s">
        <v>46</v>
      </c>
      <c r="O286" s="65"/>
      <c r="P286" s="188">
        <f>O286*H286</f>
        <v>0</v>
      </c>
      <c r="Q286" s="188">
        <v>0</v>
      </c>
      <c r="R286" s="188">
        <f>Q286*H286</f>
        <v>0</v>
      </c>
      <c r="S286" s="188">
        <v>0</v>
      </c>
      <c r="T286" s="189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190" t="s">
        <v>183</v>
      </c>
      <c r="AT286" s="190" t="s">
        <v>163</v>
      </c>
      <c r="AU286" s="190" t="s">
        <v>85</v>
      </c>
      <c r="AY286" s="18" t="s">
        <v>160</v>
      </c>
      <c r="BE286" s="191">
        <f>IF(N286="základní",J286,0)</f>
        <v>0</v>
      </c>
      <c r="BF286" s="191">
        <f>IF(N286="snížená",J286,0)</f>
        <v>0</v>
      </c>
      <c r="BG286" s="191">
        <f>IF(N286="zákl. přenesená",J286,0)</f>
        <v>0</v>
      </c>
      <c r="BH286" s="191">
        <f>IF(N286="sníž. přenesená",J286,0)</f>
        <v>0</v>
      </c>
      <c r="BI286" s="191">
        <f>IF(N286="nulová",J286,0)</f>
        <v>0</v>
      </c>
      <c r="BJ286" s="18" t="s">
        <v>83</v>
      </c>
      <c r="BK286" s="191">
        <f>ROUND(I286*H286,2)</f>
        <v>0</v>
      </c>
      <c r="BL286" s="18" t="s">
        <v>183</v>
      </c>
      <c r="BM286" s="190" t="s">
        <v>1863</v>
      </c>
    </row>
    <row r="287" spans="1:65" s="2" customFormat="1">
      <c r="A287" s="35"/>
      <c r="B287" s="36"/>
      <c r="C287" s="37"/>
      <c r="D287" s="192" t="s">
        <v>170</v>
      </c>
      <c r="E287" s="37"/>
      <c r="F287" s="193" t="s">
        <v>650</v>
      </c>
      <c r="G287" s="37"/>
      <c r="H287" s="37"/>
      <c r="I287" s="194"/>
      <c r="J287" s="37"/>
      <c r="K287" s="37"/>
      <c r="L287" s="40"/>
      <c r="M287" s="195"/>
      <c r="N287" s="196"/>
      <c r="O287" s="65"/>
      <c r="P287" s="65"/>
      <c r="Q287" s="65"/>
      <c r="R287" s="65"/>
      <c r="S287" s="65"/>
      <c r="T287" s="66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8" t="s">
        <v>170</v>
      </c>
      <c r="AU287" s="18" t="s">
        <v>85</v>
      </c>
    </row>
    <row r="288" spans="1:65" s="13" customFormat="1">
      <c r="B288" s="199"/>
      <c r="C288" s="200"/>
      <c r="D288" s="197" t="s">
        <v>212</v>
      </c>
      <c r="E288" s="201" t="s">
        <v>19</v>
      </c>
      <c r="F288" s="202" t="s">
        <v>1864</v>
      </c>
      <c r="G288" s="200"/>
      <c r="H288" s="203">
        <v>251.3</v>
      </c>
      <c r="I288" s="204"/>
      <c r="J288" s="200"/>
      <c r="K288" s="200"/>
      <c r="L288" s="205"/>
      <c r="M288" s="206"/>
      <c r="N288" s="207"/>
      <c r="O288" s="207"/>
      <c r="P288" s="207"/>
      <c r="Q288" s="207"/>
      <c r="R288" s="207"/>
      <c r="S288" s="207"/>
      <c r="T288" s="208"/>
      <c r="AT288" s="209" t="s">
        <v>212</v>
      </c>
      <c r="AU288" s="209" t="s">
        <v>85</v>
      </c>
      <c r="AV288" s="13" t="s">
        <v>85</v>
      </c>
      <c r="AW288" s="13" t="s">
        <v>36</v>
      </c>
      <c r="AX288" s="13" t="s">
        <v>83</v>
      </c>
      <c r="AY288" s="209" t="s">
        <v>160</v>
      </c>
    </row>
    <row r="289" spans="1:65" s="2" customFormat="1" ht="21.75" customHeight="1">
      <c r="A289" s="35"/>
      <c r="B289" s="36"/>
      <c r="C289" s="179" t="s">
        <v>627</v>
      </c>
      <c r="D289" s="179" t="s">
        <v>163</v>
      </c>
      <c r="E289" s="180" t="s">
        <v>1865</v>
      </c>
      <c r="F289" s="181" t="s">
        <v>1866</v>
      </c>
      <c r="G289" s="182" t="s">
        <v>258</v>
      </c>
      <c r="H289" s="183">
        <v>53.4</v>
      </c>
      <c r="I289" s="184"/>
      <c r="J289" s="185">
        <f>ROUND(I289*H289,2)</f>
        <v>0</v>
      </c>
      <c r="K289" s="181" t="s">
        <v>167</v>
      </c>
      <c r="L289" s="40"/>
      <c r="M289" s="186" t="s">
        <v>19</v>
      </c>
      <c r="N289" s="187" t="s">
        <v>46</v>
      </c>
      <c r="O289" s="65"/>
      <c r="P289" s="188">
        <f>O289*H289</f>
        <v>0</v>
      </c>
      <c r="Q289" s="188">
        <v>0</v>
      </c>
      <c r="R289" s="188">
        <f>Q289*H289</f>
        <v>0</v>
      </c>
      <c r="S289" s="188">
        <v>0</v>
      </c>
      <c r="T289" s="189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190" t="s">
        <v>183</v>
      </c>
      <c r="AT289" s="190" t="s">
        <v>163</v>
      </c>
      <c r="AU289" s="190" t="s">
        <v>85</v>
      </c>
      <c r="AY289" s="18" t="s">
        <v>160</v>
      </c>
      <c r="BE289" s="191">
        <f>IF(N289="základní",J289,0)</f>
        <v>0</v>
      </c>
      <c r="BF289" s="191">
        <f>IF(N289="snížená",J289,0)</f>
        <v>0</v>
      </c>
      <c r="BG289" s="191">
        <f>IF(N289="zákl. přenesená",J289,0)</f>
        <v>0</v>
      </c>
      <c r="BH289" s="191">
        <f>IF(N289="sníž. přenesená",J289,0)</f>
        <v>0</v>
      </c>
      <c r="BI289" s="191">
        <f>IF(N289="nulová",J289,0)</f>
        <v>0</v>
      </c>
      <c r="BJ289" s="18" t="s">
        <v>83</v>
      </c>
      <c r="BK289" s="191">
        <f>ROUND(I289*H289,2)</f>
        <v>0</v>
      </c>
      <c r="BL289" s="18" t="s">
        <v>183</v>
      </c>
      <c r="BM289" s="190" t="s">
        <v>1867</v>
      </c>
    </row>
    <row r="290" spans="1:65" s="2" customFormat="1">
      <c r="A290" s="35"/>
      <c r="B290" s="36"/>
      <c r="C290" s="37"/>
      <c r="D290" s="192" t="s">
        <v>170</v>
      </c>
      <c r="E290" s="37"/>
      <c r="F290" s="193" t="s">
        <v>1868</v>
      </c>
      <c r="G290" s="37"/>
      <c r="H290" s="37"/>
      <c r="I290" s="194"/>
      <c r="J290" s="37"/>
      <c r="K290" s="37"/>
      <c r="L290" s="40"/>
      <c r="M290" s="195"/>
      <c r="N290" s="196"/>
      <c r="O290" s="65"/>
      <c r="P290" s="65"/>
      <c r="Q290" s="65"/>
      <c r="R290" s="65"/>
      <c r="S290" s="65"/>
      <c r="T290" s="66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T290" s="18" t="s">
        <v>170</v>
      </c>
      <c r="AU290" s="18" t="s">
        <v>85</v>
      </c>
    </row>
    <row r="291" spans="1:65" s="13" customFormat="1">
      <c r="B291" s="199"/>
      <c r="C291" s="200"/>
      <c r="D291" s="197" t="s">
        <v>212</v>
      </c>
      <c r="E291" s="201" t="s">
        <v>19</v>
      </c>
      <c r="F291" s="202" t="s">
        <v>1869</v>
      </c>
      <c r="G291" s="200"/>
      <c r="H291" s="203">
        <v>53.4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212</v>
      </c>
      <c r="AU291" s="209" t="s">
        <v>85</v>
      </c>
      <c r="AV291" s="13" t="s">
        <v>85</v>
      </c>
      <c r="AW291" s="13" t="s">
        <v>36</v>
      </c>
      <c r="AX291" s="13" t="s">
        <v>83</v>
      </c>
      <c r="AY291" s="209" t="s">
        <v>160</v>
      </c>
    </row>
    <row r="292" spans="1:65" s="2" customFormat="1" ht="21.75" customHeight="1">
      <c r="A292" s="35"/>
      <c r="B292" s="36"/>
      <c r="C292" s="179" t="s">
        <v>633</v>
      </c>
      <c r="D292" s="179" t="s">
        <v>163</v>
      </c>
      <c r="E292" s="180" t="s">
        <v>654</v>
      </c>
      <c r="F292" s="181" t="s">
        <v>655</v>
      </c>
      <c r="G292" s="182" t="s">
        <v>258</v>
      </c>
      <c r="H292" s="183">
        <v>11.6</v>
      </c>
      <c r="I292" s="184"/>
      <c r="J292" s="185">
        <f>ROUND(I292*H292,2)</f>
        <v>0</v>
      </c>
      <c r="K292" s="181" t="s">
        <v>167</v>
      </c>
      <c r="L292" s="40"/>
      <c r="M292" s="186" t="s">
        <v>19</v>
      </c>
      <c r="N292" s="187" t="s">
        <v>46</v>
      </c>
      <c r="O292" s="65"/>
      <c r="P292" s="188">
        <f>O292*H292</f>
        <v>0</v>
      </c>
      <c r="Q292" s="188">
        <v>0</v>
      </c>
      <c r="R292" s="188">
        <f>Q292*H292</f>
        <v>0</v>
      </c>
      <c r="S292" s="188">
        <v>0</v>
      </c>
      <c r="T292" s="189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190" t="s">
        <v>183</v>
      </c>
      <c r="AT292" s="190" t="s">
        <v>163</v>
      </c>
      <c r="AU292" s="190" t="s">
        <v>85</v>
      </c>
      <c r="AY292" s="18" t="s">
        <v>160</v>
      </c>
      <c r="BE292" s="191">
        <f>IF(N292="základní",J292,0)</f>
        <v>0</v>
      </c>
      <c r="BF292" s="191">
        <f>IF(N292="snížená",J292,0)</f>
        <v>0</v>
      </c>
      <c r="BG292" s="191">
        <f>IF(N292="zákl. přenesená",J292,0)</f>
        <v>0</v>
      </c>
      <c r="BH292" s="191">
        <f>IF(N292="sníž. přenesená",J292,0)</f>
        <v>0</v>
      </c>
      <c r="BI292" s="191">
        <f>IF(N292="nulová",J292,0)</f>
        <v>0</v>
      </c>
      <c r="BJ292" s="18" t="s">
        <v>83</v>
      </c>
      <c r="BK292" s="191">
        <f>ROUND(I292*H292,2)</f>
        <v>0</v>
      </c>
      <c r="BL292" s="18" t="s">
        <v>183</v>
      </c>
      <c r="BM292" s="190" t="s">
        <v>1870</v>
      </c>
    </row>
    <row r="293" spans="1:65" s="2" customFormat="1">
      <c r="A293" s="35"/>
      <c r="B293" s="36"/>
      <c r="C293" s="37"/>
      <c r="D293" s="192" t="s">
        <v>170</v>
      </c>
      <c r="E293" s="37"/>
      <c r="F293" s="193" t="s">
        <v>657</v>
      </c>
      <c r="G293" s="37"/>
      <c r="H293" s="37"/>
      <c r="I293" s="194"/>
      <c r="J293" s="37"/>
      <c r="K293" s="37"/>
      <c r="L293" s="40"/>
      <c r="M293" s="195"/>
      <c r="N293" s="196"/>
      <c r="O293" s="65"/>
      <c r="P293" s="65"/>
      <c r="Q293" s="65"/>
      <c r="R293" s="65"/>
      <c r="S293" s="65"/>
      <c r="T293" s="66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T293" s="18" t="s">
        <v>170</v>
      </c>
      <c r="AU293" s="18" t="s">
        <v>85</v>
      </c>
    </row>
    <row r="294" spans="1:65" s="2" customFormat="1" ht="24.2" customHeight="1">
      <c r="A294" s="35"/>
      <c r="B294" s="36"/>
      <c r="C294" s="179" t="s">
        <v>638</v>
      </c>
      <c r="D294" s="179" t="s">
        <v>163</v>
      </c>
      <c r="E294" s="180" t="s">
        <v>659</v>
      </c>
      <c r="F294" s="181" t="s">
        <v>660</v>
      </c>
      <c r="G294" s="182" t="s">
        <v>258</v>
      </c>
      <c r="H294" s="183">
        <v>125.65</v>
      </c>
      <c r="I294" s="184"/>
      <c r="J294" s="185">
        <f>ROUND(I294*H294,2)</f>
        <v>0</v>
      </c>
      <c r="K294" s="181" t="s">
        <v>167</v>
      </c>
      <c r="L294" s="40"/>
      <c r="M294" s="186" t="s">
        <v>19</v>
      </c>
      <c r="N294" s="187" t="s">
        <v>46</v>
      </c>
      <c r="O294" s="65"/>
      <c r="P294" s="188">
        <f>O294*H294</f>
        <v>0</v>
      </c>
      <c r="Q294" s="188">
        <v>0</v>
      </c>
      <c r="R294" s="188">
        <f>Q294*H294</f>
        <v>0</v>
      </c>
      <c r="S294" s="188">
        <v>0</v>
      </c>
      <c r="T294" s="189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190" t="s">
        <v>183</v>
      </c>
      <c r="AT294" s="190" t="s">
        <v>163</v>
      </c>
      <c r="AU294" s="190" t="s">
        <v>85</v>
      </c>
      <c r="AY294" s="18" t="s">
        <v>160</v>
      </c>
      <c r="BE294" s="191">
        <f>IF(N294="základní",J294,0)</f>
        <v>0</v>
      </c>
      <c r="BF294" s="191">
        <f>IF(N294="snížená",J294,0)</f>
        <v>0</v>
      </c>
      <c r="BG294" s="191">
        <f>IF(N294="zákl. přenesená",J294,0)</f>
        <v>0</v>
      </c>
      <c r="BH294" s="191">
        <f>IF(N294="sníž. přenesená",J294,0)</f>
        <v>0</v>
      </c>
      <c r="BI294" s="191">
        <f>IF(N294="nulová",J294,0)</f>
        <v>0</v>
      </c>
      <c r="BJ294" s="18" t="s">
        <v>83</v>
      </c>
      <c r="BK294" s="191">
        <f>ROUND(I294*H294,2)</f>
        <v>0</v>
      </c>
      <c r="BL294" s="18" t="s">
        <v>183</v>
      </c>
      <c r="BM294" s="190" t="s">
        <v>1871</v>
      </c>
    </row>
    <row r="295" spans="1:65" s="2" customFormat="1">
      <c r="A295" s="35"/>
      <c r="B295" s="36"/>
      <c r="C295" s="37"/>
      <c r="D295" s="192" t="s">
        <v>170</v>
      </c>
      <c r="E295" s="37"/>
      <c r="F295" s="193" t="s">
        <v>662</v>
      </c>
      <c r="G295" s="37"/>
      <c r="H295" s="37"/>
      <c r="I295" s="194"/>
      <c r="J295" s="37"/>
      <c r="K295" s="37"/>
      <c r="L295" s="40"/>
      <c r="M295" s="195"/>
      <c r="N295" s="196"/>
      <c r="O295" s="65"/>
      <c r="P295" s="65"/>
      <c r="Q295" s="65"/>
      <c r="R295" s="65"/>
      <c r="S295" s="65"/>
      <c r="T295" s="66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T295" s="18" t="s">
        <v>170</v>
      </c>
      <c r="AU295" s="18" t="s">
        <v>85</v>
      </c>
    </row>
    <row r="296" spans="1:65" s="2" customFormat="1" ht="16.5" customHeight="1">
      <c r="A296" s="35"/>
      <c r="B296" s="36"/>
      <c r="C296" s="179" t="s">
        <v>646</v>
      </c>
      <c r="D296" s="179" t="s">
        <v>163</v>
      </c>
      <c r="E296" s="180" t="s">
        <v>664</v>
      </c>
      <c r="F296" s="181" t="s">
        <v>665</v>
      </c>
      <c r="G296" s="182" t="s">
        <v>258</v>
      </c>
      <c r="H296" s="183">
        <v>125.65</v>
      </c>
      <c r="I296" s="184"/>
      <c r="J296" s="185">
        <f>ROUND(I296*H296,2)</f>
        <v>0</v>
      </c>
      <c r="K296" s="181" t="s">
        <v>167</v>
      </c>
      <c r="L296" s="40"/>
      <c r="M296" s="186" t="s">
        <v>19</v>
      </c>
      <c r="N296" s="187" t="s">
        <v>46</v>
      </c>
      <c r="O296" s="65"/>
      <c r="P296" s="188">
        <f>O296*H296</f>
        <v>0</v>
      </c>
      <c r="Q296" s="188">
        <v>0</v>
      </c>
      <c r="R296" s="188">
        <f>Q296*H296</f>
        <v>0</v>
      </c>
      <c r="S296" s="188">
        <v>0</v>
      </c>
      <c r="T296" s="189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190" t="s">
        <v>183</v>
      </c>
      <c r="AT296" s="190" t="s">
        <v>163</v>
      </c>
      <c r="AU296" s="190" t="s">
        <v>85</v>
      </c>
      <c r="AY296" s="18" t="s">
        <v>160</v>
      </c>
      <c r="BE296" s="191">
        <f>IF(N296="základní",J296,0)</f>
        <v>0</v>
      </c>
      <c r="BF296" s="191">
        <f>IF(N296="snížená",J296,0)</f>
        <v>0</v>
      </c>
      <c r="BG296" s="191">
        <f>IF(N296="zákl. přenesená",J296,0)</f>
        <v>0</v>
      </c>
      <c r="BH296" s="191">
        <f>IF(N296="sníž. přenesená",J296,0)</f>
        <v>0</v>
      </c>
      <c r="BI296" s="191">
        <f>IF(N296="nulová",J296,0)</f>
        <v>0</v>
      </c>
      <c r="BJ296" s="18" t="s">
        <v>83</v>
      </c>
      <c r="BK296" s="191">
        <f>ROUND(I296*H296,2)</f>
        <v>0</v>
      </c>
      <c r="BL296" s="18" t="s">
        <v>183</v>
      </c>
      <c r="BM296" s="190" t="s">
        <v>1872</v>
      </c>
    </row>
    <row r="297" spans="1:65" s="2" customFormat="1">
      <c r="A297" s="35"/>
      <c r="B297" s="36"/>
      <c r="C297" s="37"/>
      <c r="D297" s="192" t="s">
        <v>170</v>
      </c>
      <c r="E297" s="37"/>
      <c r="F297" s="193" t="s">
        <v>667</v>
      </c>
      <c r="G297" s="37"/>
      <c r="H297" s="37"/>
      <c r="I297" s="194"/>
      <c r="J297" s="37"/>
      <c r="K297" s="37"/>
      <c r="L297" s="40"/>
      <c r="M297" s="195"/>
      <c r="N297" s="196"/>
      <c r="O297" s="65"/>
      <c r="P297" s="65"/>
      <c r="Q297" s="65"/>
      <c r="R297" s="65"/>
      <c r="S297" s="65"/>
      <c r="T297" s="66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T297" s="18" t="s">
        <v>170</v>
      </c>
      <c r="AU297" s="18" t="s">
        <v>85</v>
      </c>
    </row>
    <row r="298" spans="1:65" s="2" customFormat="1" ht="37.9" customHeight="1">
      <c r="A298" s="35"/>
      <c r="B298" s="36"/>
      <c r="C298" s="179" t="s">
        <v>653</v>
      </c>
      <c r="D298" s="179" t="s">
        <v>163</v>
      </c>
      <c r="E298" s="180" t="s">
        <v>674</v>
      </c>
      <c r="F298" s="181" t="s">
        <v>675</v>
      </c>
      <c r="G298" s="182" t="s">
        <v>258</v>
      </c>
      <c r="H298" s="183">
        <v>33.1</v>
      </c>
      <c r="I298" s="184"/>
      <c r="J298" s="185">
        <f>ROUND(I298*H298,2)</f>
        <v>0</v>
      </c>
      <c r="K298" s="181" t="s">
        <v>167</v>
      </c>
      <c r="L298" s="40"/>
      <c r="M298" s="186" t="s">
        <v>19</v>
      </c>
      <c r="N298" s="187" t="s">
        <v>46</v>
      </c>
      <c r="O298" s="65"/>
      <c r="P298" s="188">
        <f>O298*H298</f>
        <v>0</v>
      </c>
      <c r="Q298" s="188">
        <v>0.11162</v>
      </c>
      <c r="R298" s="188">
        <f>Q298*H298</f>
        <v>3.6946219999999999</v>
      </c>
      <c r="S298" s="188">
        <v>0</v>
      </c>
      <c r="T298" s="189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190" t="s">
        <v>183</v>
      </c>
      <c r="AT298" s="190" t="s">
        <v>163</v>
      </c>
      <c r="AU298" s="190" t="s">
        <v>85</v>
      </c>
      <c r="AY298" s="18" t="s">
        <v>160</v>
      </c>
      <c r="BE298" s="191">
        <f>IF(N298="základní",J298,0)</f>
        <v>0</v>
      </c>
      <c r="BF298" s="191">
        <f>IF(N298="snížená",J298,0)</f>
        <v>0</v>
      </c>
      <c r="BG298" s="191">
        <f>IF(N298="zákl. přenesená",J298,0)</f>
        <v>0</v>
      </c>
      <c r="BH298" s="191">
        <f>IF(N298="sníž. přenesená",J298,0)</f>
        <v>0</v>
      </c>
      <c r="BI298" s="191">
        <f>IF(N298="nulová",J298,0)</f>
        <v>0</v>
      </c>
      <c r="BJ298" s="18" t="s">
        <v>83</v>
      </c>
      <c r="BK298" s="191">
        <f>ROUND(I298*H298,2)</f>
        <v>0</v>
      </c>
      <c r="BL298" s="18" t="s">
        <v>183</v>
      </c>
      <c r="BM298" s="190" t="s">
        <v>1873</v>
      </c>
    </row>
    <row r="299" spans="1:65" s="2" customFormat="1">
      <c r="A299" s="35"/>
      <c r="B299" s="36"/>
      <c r="C299" s="37"/>
      <c r="D299" s="192" t="s">
        <v>170</v>
      </c>
      <c r="E299" s="37"/>
      <c r="F299" s="193" t="s">
        <v>677</v>
      </c>
      <c r="G299" s="37"/>
      <c r="H299" s="37"/>
      <c r="I299" s="194"/>
      <c r="J299" s="37"/>
      <c r="K299" s="37"/>
      <c r="L299" s="40"/>
      <c r="M299" s="195"/>
      <c r="N299" s="196"/>
      <c r="O299" s="65"/>
      <c r="P299" s="65"/>
      <c r="Q299" s="65"/>
      <c r="R299" s="65"/>
      <c r="S299" s="65"/>
      <c r="T299" s="66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T299" s="18" t="s">
        <v>170</v>
      </c>
      <c r="AU299" s="18" t="s">
        <v>85</v>
      </c>
    </row>
    <row r="300" spans="1:65" s="12" customFormat="1" ht="22.9" customHeight="1">
      <c r="B300" s="163"/>
      <c r="C300" s="164"/>
      <c r="D300" s="165" t="s">
        <v>74</v>
      </c>
      <c r="E300" s="177" t="s">
        <v>206</v>
      </c>
      <c r="F300" s="177" t="s">
        <v>678</v>
      </c>
      <c r="G300" s="164"/>
      <c r="H300" s="164"/>
      <c r="I300" s="167"/>
      <c r="J300" s="178">
        <f>BK300</f>
        <v>0</v>
      </c>
      <c r="K300" s="164"/>
      <c r="L300" s="169"/>
      <c r="M300" s="170"/>
      <c r="N300" s="171"/>
      <c r="O300" s="171"/>
      <c r="P300" s="172">
        <f>SUM(P301:P361)</f>
        <v>0</v>
      </c>
      <c r="Q300" s="171"/>
      <c r="R300" s="172">
        <f>SUM(R301:R361)</f>
        <v>49.677382480000006</v>
      </c>
      <c r="S300" s="171"/>
      <c r="T300" s="173">
        <f>SUM(T301:T361)</f>
        <v>34.011000000000003</v>
      </c>
      <c r="AR300" s="174" t="s">
        <v>83</v>
      </c>
      <c r="AT300" s="175" t="s">
        <v>74</v>
      </c>
      <c r="AU300" s="175" t="s">
        <v>83</v>
      </c>
      <c r="AY300" s="174" t="s">
        <v>160</v>
      </c>
      <c r="BK300" s="176">
        <f>SUM(BK301:BK361)</f>
        <v>0</v>
      </c>
    </row>
    <row r="301" spans="1:65" s="2" customFormat="1" ht="16.5" customHeight="1">
      <c r="A301" s="35"/>
      <c r="B301" s="36"/>
      <c r="C301" s="179" t="s">
        <v>658</v>
      </c>
      <c r="D301" s="179" t="s">
        <v>163</v>
      </c>
      <c r="E301" s="180" t="s">
        <v>680</v>
      </c>
      <c r="F301" s="181" t="s">
        <v>681</v>
      </c>
      <c r="G301" s="182" t="s">
        <v>166</v>
      </c>
      <c r="H301" s="183">
        <v>11</v>
      </c>
      <c r="I301" s="184"/>
      <c r="J301" s="185">
        <f>ROUND(I301*H301,2)</f>
        <v>0</v>
      </c>
      <c r="K301" s="181" t="s">
        <v>19</v>
      </c>
      <c r="L301" s="40"/>
      <c r="M301" s="186" t="s">
        <v>19</v>
      </c>
      <c r="N301" s="187" t="s">
        <v>46</v>
      </c>
      <c r="O301" s="65"/>
      <c r="P301" s="188">
        <f>O301*H301</f>
        <v>0</v>
      </c>
      <c r="Q301" s="188">
        <v>0</v>
      </c>
      <c r="R301" s="188">
        <f>Q301*H301</f>
        <v>0</v>
      </c>
      <c r="S301" s="188">
        <v>0</v>
      </c>
      <c r="T301" s="189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190" t="s">
        <v>183</v>
      </c>
      <c r="AT301" s="190" t="s">
        <v>163</v>
      </c>
      <c r="AU301" s="190" t="s">
        <v>85</v>
      </c>
      <c r="AY301" s="18" t="s">
        <v>160</v>
      </c>
      <c r="BE301" s="191">
        <f>IF(N301="základní",J301,0)</f>
        <v>0</v>
      </c>
      <c r="BF301" s="191">
        <f>IF(N301="snížená",J301,0)</f>
        <v>0</v>
      </c>
      <c r="BG301" s="191">
        <f>IF(N301="zákl. přenesená",J301,0)</f>
        <v>0</v>
      </c>
      <c r="BH301" s="191">
        <f>IF(N301="sníž. přenesená",J301,0)</f>
        <v>0</v>
      </c>
      <c r="BI301" s="191">
        <f>IF(N301="nulová",J301,0)</f>
        <v>0</v>
      </c>
      <c r="BJ301" s="18" t="s">
        <v>83</v>
      </c>
      <c r="BK301" s="191">
        <f>ROUND(I301*H301,2)</f>
        <v>0</v>
      </c>
      <c r="BL301" s="18" t="s">
        <v>183</v>
      </c>
      <c r="BM301" s="190" t="s">
        <v>1874</v>
      </c>
    </row>
    <row r="302" spans="1:65" s="2" customFormat="1" ht="16.5" customHeight="1">
      <c r="A302" s="35"/>
      <c r="B302" s="36"/>
      <c r="C302" s="179" t="s">
        <v>663</v>
      </c>
      <c r="D302" s="179" t="s">
        <v>163</v>
      </c>
      <c r="E302" s="180" t="s">
        <v>1875</v>
      </c>
      <c r="F302" s="181" t="s">
        <v>1876</v>
      </c>
      <c r="G302" s="182" t="s">
        <v>289</v>
      </c>
      <c r="H302" s="183">
        <v>36.9</v>
      </c>
      <c r="I302" s="184"/>
      <c r="J302" s="185">
        <f>ROUND(I302*H302,2)</f>
        <v>0</v>
      </c>
      <c r="K302" s="181" t="s">
        <v>167</v>
      </c>
      <c r="L302" s="40"/>
      <c r="M302" s="186" t="s">
        <v>19</v>
      </c>
      <c r="N302" s="187" t="s">
        <v>46</v>
      </c>
      <c r="O302" s="65"/>
      <c r="P302" s="188">
        <f>O302*H302</f>
        <v>0</v>
      </c>
      <c r="Q302" s="188">
        <v>0</v>
      </c>
      <c r="R302" s="188">
        <f>Q302*H302</f>
        <v>0</v>
      </c>
      <c r="S302" s="188">
        <v>0.19</v>
      </c>
      <c r="T302" s="189">
        <f>S302*H302</f>
        <v>7.0110000000000001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190" t="s">
        <v>183</v>
      </c>
      <c r="AT302" s="190" t="s">
        <v>163</v>
      </c>
      <c r="AU302" s="190" t="s">
        <v>85</v>
      </c>
      <c r="AY302" s="18" t="s">
        <v>160</v>
      </c>
      <c r="BE302" s="191">
        <f>IF(N302="základní",J302,0)</f>
        <v>0</v>
      </c>
      <c r="BF302" s="191">
        <f>IF(N302="snížená",J302,0)</f>
        <v>0</v>
      </c>
      <c r="BG302" s="191">
        <f>IF(N302="zákl. přenesená",J302,0)</f>
        <v>0</v>
      </c>
      <c r="BH302" s="191">
        <f>IF(N302="sníž. přenesená",J302,0)</f>
        <v>0</v>
      </c>
      <c r="BI302" s="191">
        <f>IF(N302="nulová",J302,0)</f>
        <v>0</v>
      </c>
      <c r="BJ302" s="18" t="s">
        <v>83</v>
      </c>
      <c r="BK302" s="191">
        <f>ROUND(I302*H302,2)</f>
        <v>0</v>
      </c>
      <c r="BL302" s="18" t="s">
        <v>183</v>
      </c>
      <c r="BM302" s="190" t="s">
        <v>1877</v>
      </c>
    </row>
    <row r="303" spans="1:65" s="2" customFormat="1">
      <c r="A303" s="35"/>
      <c r="B303" s="36"/>
      <c r="C303" s="37"/>
      <c r="D303" s="192" t="s">
        <v>170</v>
      </c>
      <c r="E303" s="37"/>
      <c r="F303" s="193" t="s">
        <v>1878</v>
      </c>
      <c r="G303" s="37"/>
      <c r="H303" s="37"/>
      <c r="I303" s="194"/>
      <c r="J303" s="37"/>
      <c r="K303" s="37"/>
      <c r="L303" s="40"/>
      <c r="M303" s="195"/>
      <c r="N303" s="196"/>
      <c r="O303" s="65"/>
      <c r="P303" s="65"/>
      <c r="Q303" s="65"/>
      <c r="R303" s="65"/>
      <c r="S303" s="65"/>
      <c r="T303" s="66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T303" s="18" t="s">
        <v>170</v>
      </c>
      <c r="AU303" s="18" t="s">
        <v>85</v>
      </c>
    </row>
    <row r="304" spans="1:65" s="2" customFormat="1" ht="16.5" customHeight="1">
      <c r="A304" s="35"/>
      <c r="B304" s="36"/>
      <c r="C304" s="179" t="s">
        <v>668</v>
      </c>
      <c r="D304" s="179" t="s">
        <v>163</v>
      </c>
      <c r="E304" s="180" t="s">
        <v>704</v>
      </c>
      <c r="F304" s="181" t="s">
        <v>705</v>
      </c>
      <c r="G304" s="182" t="s">
        <v>289</v>
      </c>
      <c r="H304" s="183">
        <v>75</v>
      </c>
      <c r="I304" s="184"/>
      <c r="J304" s="185">
        <f>ROUND(I304*H304,2)</f>
        <v>0</v>
      </c>
      <c r="K304" s="181" t="s">
        <v>167</v>
      </c>
      <c r="L304" s="40"/>
      <c r="M304" s="186" t="s">
        <v>19</v>
      </c>
      <c r="N304" s="187" t="s">
        <v>46</v>
      </c>
      <c r="O304" s="65"/>
      <c r="P304" s="188">
        <f>O304*H304</f>
        <v>0</v>
      </c>
      <c r="Q304" s="188">
        <v>0</v>
      </c>
      <c r="R304" s="188">
        <f>Q304*H304</f>
        <v>0</v>
      </c>
      <c r="S304" s="188">
        <v>0.36</v>
      </c>
      <c r="T304" s="189">
        <f>S304*H304</f>
        <v>27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190" t="s">
        <v>183</v>
      </c>
      <c r="AT304" s="190" t="s">
        <v>163</v>
      </c>
      <c r="AU304" s="190" t="s">
        <v>85</v>
      </c>
      <c r="AY304" s="18" t="s">
        <v>160</v>
      </c>
      <c r="BE304" s="191">
        <f>IF(N304="základní",J304,0)</f>
        <v>0</v>
      </c>
      <c r="BF304" s="191">
        <f>IF(N304="snížená",J304,0)</f>
        <v>0</v>
      </c>
      <c r="BG304" s="191">
        <f>IF(N304="zákl. přenesená",J304,0)</f>
        <v>0</v>
      </c>
      <c r="BH304" s="191">
        <f>IF(N304="sníž. přenesená",J304,0)</f>
        <v>0</v>
      </c>
      <c r="BI304" s="191">
        <f>IF(N304="nulová",J304,0)</f>
        <v>0</v>
      </c>
      <c r="BJ304" s="18" t="s">
        <v>83</v>
      </c>
      <c r="BK304" s="191">
        <f>ROUND(I304*H304,2)</f>
        <v>0</v>
      </c>
      <c r="BL304" s="18" t="s">
        <v>183</v>
      </c>
      <c r="BM304" s="190" t="s">
        <v>1879</v>
      </c>
    </row>
    <row r="305" spans="1:65" s="2" customFormat="1">
      <c r="A305" s="35"/>
      <c r="B305" s="36"/>
      <c r="C305" s="37"/>
      <c r="D305" s="192" t="s">
        <v>170</v>
      </c>
      <c r="E305" s="37"/>
      <c r="F305" s="193" t="s">
        <v>707</v>
      </c>
      <c r="G305" s="37"/>
      <c r="H305" s="37"/>
      <c r="I305" s="194"/>
      <c r="J305" s="37"/>
      <c r="K305" s="37"/>
      <c r="L305" s="40"/>
      <c r="M305" s="195"/>
      <c r="N305" s="196"/>
      <c r="O305" s="65"/>
      <c r="P305" s="65"/>
      <c r="Q305" s="65"/>
      <c r="R305" s="65"/>
      <c r="S305" s="65"/>
      <c r="T305" s="66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T305" s="18" t="s">
        <v>170</v>
      </c>
      <c r="AU305" s="18" t="s">
        <v>85</v>
      </c>
    </row>
    <row r="306" spans="1:65" s="2" customFormat="1" ht="16.5" customHeight="1">
      <c r="A306" s="35"/>
      <c r="B306" s="36"/>
      <c r="C306" s="179" t="s">
        <v>673</v>
      </c>
      <c r="D306" s="179" t="s">
        <v>163</v>
      </c>
      <c r="E306" s="180" t="s">
        <v>726</v>
      </c>
      <c r="F306" s="181" t="s">
        <v>727</v>
      </c>
      <c r="G306" s="182" t="s">
        <v>289</v>
      </c>
      <c r="H306" s="183">
        <v>36.9</v>
      </c>
      <c r="I306" s="184"/>
      <c r="J306" s="185">
        <f>ROUND(I306*H306,2)</f>
        <v>0</v>
      </c>
      <c r="K306" s="181" t="s">
        <v>167</v>
      </c>
      <c r="L306" s="40"/>
      <c r="M306" s="186" t="s">
        <v>19</v>
      </c>
      <c r="N306" s="187" t="s">
        <v>46</v>
      </c>
      <c r="O306" s="65"/>
      <c r="P306" s="188">
        <f>O306*H306</f>
        <v>0</v>
      </c>
      <c r="Q306" s="188">
        <v>1.0000000000000001E-5</v>
      </c>
      <c r="R306" s="188">
        <f>Q306*H306</f>
        <v>3.6900000000000002E-4</v>
      </c>
      <c r="S306" s="188">
        <v>0</v>
      </c>
      <c r="T306" s="189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190" t="s">
        <v>183</v>
      </c>
      <c r="AT306" s="190" t="s">
        <v>163</v>
      </c>
      <c r="AU306" s="190" t="s">
        <v>85</v>
      </c>
      <c r="AY306" s="18" t="s">
        <v>160</v>
      </c>
      <c r="BE306" s="191">
        <f>IF(N306="základní",J306,0)</f>
        <v>0</v>
      </c>
      <c r="BF306" s="191">
        <f>IF(N306="snížená",J306,0)</f>
        <v>0</v>
      </c>
      <c r="BG306" s="191">
        <f>IF(N306="zákl. přenesená",J306,0)</f>
        <v>0</v>
      </c>
      <c r="BH306" s="191">
        <f>IF(N306="sníž. přenesená",J306,0)</f>
        <v>0</v>
      </c>
      <c r="BI306" s="191">
        <f>IF(N306="nulová",J306,0)</f>
        <v>0</v>
      </c>
      <c r="BJ306" s="18" t="s">
        <v>83</v>
      </c>
      <c r="BK306" s="191">
        <f>ROUND(I306*H306,2)</f>
        <v>0</v>
      </c>
      <c r="BL306" s="18" t="s">
        <v>183</v>
      </c>
      <c r="BM306" s="190" t="s">
        <v>1880</v>
      </c>
    </row>
    <row r="307" spans="1:65" s="2" customFormat="1">
      <c r="A307" s="35"/>
      <c r="B307" s="36"/>
      <c r="C307" s="37"/>
      <c r="D307" s="192" t="s">
        <v>170</v>
      </c>
      <c r="E307" s="37"/>
      <c r="F307" s="193" t="s">
        <v>729</v>
      </c>
      <c r="G307" s="37"/>
      <c r="H307" s="37"/>
      <c r="I307" s="194"/>
      <c r="J307" s="37"/>
      <c r="K307" s="37"/>
      <c r="L307" s="40"/>
      <c r="M307" s="195"/>
      <c r="N307" s="196"/>
      <c r="O307" s="65"/>
      <c r="P307" s="65"/>
      <c r="Q307" s="65"/>
      <c r="R307" s="65"/>
      <c r="S307" s="65"/>
      <c r="T307" s="66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T307" s="18" t="s">
        <v>170</v>
      </c>
      <c r="AU307" s="18" t="s">
        <v>85</v>
      </c>
    </row>
    <row r="308" spans="1:65" s="2" customFormat="1" ht="16.5" customHeight="1">
      <c r="A308" s="35"/>
      <c r="B308" s="36"/>
      <c r="C308" s="225" t="s">
        <v>679</v>
      </c>
      <c r="D308" s="225" t="s">
        <v>495</v>
      </c>
      <c r="E308" s="226" t="s">
        <v>732</v>
      </c>
      <c r="F308" s="227" t="s">
        <v>733</v>
      </c>
      <c r="G308" s="228" t="s">
        <v>289</v>
      </c>
      <c r="H308" s="229">
        <v>37.454000000000001</v>
      </c>
      <c r="I308" s="230"/>
      <c r="J308" s="231">
        <f>ROUND(I308*H308,2)</f>
        <v>0</v>
      </c>
      <c r="K308" s="227" t="s">
        <v>167</v>
      </c>
      <c r="L308" s="232"/>
      <c r="M308" s="233" t="s">
        <v>19</v>
      </c>
      <c r="N308" s="234" t="s">
        <v>46</v>
      </c>
      <c r="O308" s="65"/>
      <c r="P308" s="188">
        <f>O308*H308</f>
        <v>0</v>
      </c>
      <c r="Q308" s="188">
        <v>4.45E-3</v>
      </c>
      <c r="R308" s="188">
        <f>Q308*H308</f>
        <v>0.16667029999999999</v>
      </c>
      <c r="S308" s="188">
        <v>0</v>
      </c>
      <c r="T308" s="189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190" t="s">
        <v>206</v>
      </c>
      <c r="AT308" s="190" t="s">
        <v>495</v>
      </c>
      <c r="AU308" s="190" t="s">
        <v>85</v>
      </c>
      <c r="AY308" s="18" t="s">
        <v>160</v>
      </c>
      <c r="BE308" s="191">
        <f>IF(N308="základní",J308,0)</f>
        <v>0</v>
      </c>
      <c r="BF308" s="191">
        <f>IF(N308="snížená",J308,0)</f>
        <v>0</v>
      </c>
      <c r="BG308" s="191">
        <f>IF(N308="zákl. přenesená",J308,0)</f>
        <v>0</v>
      </c>
      <c r="BH308" s="191">
        <f>IF(N308="sníž. přenesená",J308,0)</f>
        <v>0</v>
      </c>
      <c r="BI308" s="191">
        <f>IF(N308="nulová",J308,0)</f>
        <v>0</v>
      </c>
      <c r="BJ308" s="18" t="s">
        <v>83</v>
      </c>
      <c r="BK308" s="191">
        <f>ROUND(I308*H308,2)</f>
        <v>0</v>
      </c>
      <c r="BL308" s="18" t="s">
        <v>183</v>
      </c>
      <c r="BM308" s="190" t="s">
        <v>1881</v>
      </c>
    </row>
    <row r="309" spans="1:65" s="13" customFormat="1">
      <c r="B309" s="199"/>
      <c r="C309" s="200"/>
      <c r="D309" s="197" t="s">
        <v>212</v>
      </c>
      <c r="E309" s="200"/>
      <c r="F309" s="202" t="s">
        <v>1882</v>
      </c>
      <c r="G309" s="200"/>
      <c r="H309" s="203">
        <v>37.454000000000001</v>
      </c>
      <c r="I309" s="204"/>
      <c r="J309" s="200"/>
      <c r="K309" s="200"/>
      <c r="L309" s="205"/>
      <c r="M309" s="206"/>
      <c r="N309" s="207"/>
      <c r="O309" s="207"/>
      <c r="P309" s="207"/>
      <c r="Q309" s="207"/>
      <c r="R309" s="207"/>
      <c r="S309" s="207"/>
      <c r="T309" s="208"/>
      <c r="AT309" s="209" t="s">
        <v>212</v>
      </c>
      <c r="AU309" s="209" t="s">
        <v>85</v>
      </c>
      <c r="AV309" s="13" t="s">
        <v>85</v>
      </c>
      <c r="AW309" s="13" t="s">
        <v>4</v>
      </c>
      <c r="AX309" s="13" t="s">
        <v>83</v>
      </c>
      <c r="AY309" s="209" t="s">
        <v>160</v>
      </c>
    </row>
    <row r="310" spans="1:65" s="2" customFormat="1" ht="16.5" customHeight="1">
      <c r="A310" s="35"/>
      <c r="B310" s="36"/>
      <c r="C310" s="179" t="s">
        <v>683</v>
      </c>
      <c r="D310" s="179" t="s">
        <v>163</v>
      </c>
      <c r="E310" s="180" t="s">
        <v>1883</v>
      </c>
      <c r="F310" s="181" t="s">
        <v>1884</v>
      </c>
      <c r="G310" s="182" t="s">
        <v>289</v>
      </c>
      <c r="H310" s="183">
        <v>128.30000000000001</v>
      </c>
      <c r="I310" s="184"/>
      <c r="J310" s="185">
        <f>ROUND(I310*H310,2)</f>
        <v>0</v>
      </c>
      <c r="K310" s="181" t="s">
        <v>167</v>
      </c>
      <c r="L310" s="40"/>
      <c r="M310" s="186" t="s">
        <v>19</v>
      </c>
      <c r="N310" s="187" t="s">
        <v>46</v>
      </c>
      <c r="O310" s="65"/>
      <c r="P310" s="188">
        <f>O310*H310</f>
        <v>0</v>
      </c>
      <c r="Q310" s="188">
        <v>2.0000000000000002E-5</v>
      </c>
      <c r="R310" s="188">
        <f>Q310*H310</f>
        <v>2.5660000000000006E-3</v>
      </c>
      <c r="S310" s="188">
        <v>0</v>
      </c>
      <c r="T310" s="189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190" t="s">
        <v>183</v>
      </c>
      <c r="AT310" s="190" t="s">
        <v>163</v>
      </c>
      <c r="AU310" s="190" t="s">
        <v>85</v>
      </c>
      <c r="AY310" s="18" t="s">
        <v>160</v>
      </c>
      <c r="BE310" s="191">
        <f>IF(N310="základní",J310,0)</f>
        <v>0</v>
      </c>
      <c r="BF310" s="191">
        <f>IF(N310="snížená",J310,0)</f>
        <v>0</v>
      </c>
      <c r="BG310" s="191">
        <f>IF(N310="zákl. přenesená",J310,0)</f>
        <v>0</v>
      </c>
      <c r="BH310" s="191">
        <f>IF(N310="sníž. přenesená",J310,0)</f>
        <v>0</v>
      </c>
      <c r="BI310" s="191">
        <f>IF(N310="nulová",J310,0)</f>
        <v>0</v>
      </c>
      <c r="BJ310" s="18" t="s">
        <v>83</v>
      </c>
      <c r="BK310" s="191">
        <f>ROUND(I310*H310,2)</f>
        <v>0</v>
      </c>
      <c r="BL310" s="18" t="s">
        <v>183</v>
      </c>
      <c r="BM310" s="190" t="s">
        <v>1885</v>
      </c>
    </row>
    <row r="311" spans="1:65" s="2" customFormat="1">
      <c r="A311" s="35"/>
      <c r="B311" s="36"/>
      <c r="C311" s="37"/>
      <c r="D311" s="192" t="s">
        <v>170</v>
      </c>
      <c r="E311" s="37"/>
      <c r="F311" s="193" t="s">
        <v>1886</v>
      </c>
      <c r="G311" s="37"/>
      <c r="H311" s="37"/>
      <c r="I311" s="194"/>
      <c r="J311" s="37"/>
      <c r="K311" s="37"/>
      <c r="L311" s="40"/>
      <c r="M311" s="195"/>
      <c r="N311" s="196"/>
      <c r="O311" s="65"/>
      <c r="P311" s="65"/>
      <c r="Q311" s="65"/>
      <c r="R311" s="65"/>
      <c r="S311" s="65"/>
      <c r="T311" s="66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T311" s="18" t="s">
        <v>170</v>
      </c>
      <c r="AU311" s="18" t="s">
        <v>85</v>
      </c>
    </row>
    <row r="312" spans="1:65" s="2" customFormat="1" ht="16.5" customHeight="1">
      <c r="A312" s="35"/>
      <c r="B312" s="36"/>
      <c r="C312" s="225" t="s">
        <v>687</v>
      </c>
      <c r="D312" s="225" t="s">
        <v>495</v>
      </c>
      <c r="E312" s="226" t="s">
        <v>1887</v>
      </c>
      <c r="F312" s="227" t="s">
        <v>1888</v>
      </c>
      <c r="G312" s="228" t="s">
        <v>289</v>
      </c>
      <c r="H312" s="229">
        <v>132.149</v>
      </c>
      <c r="I312" s="230"/>
      <c r="J312" s="231">
        <f>ROUND(I312*H312,2)</f>
        <v>0</v>
      </c>
      <c r="K312" s="227" t="s">
        <v>167</v>
      </c>
      <c r="L312" s="232"/>
      <c r="M312" s="233" t="s">
        <v>19</v>
      </c>
      <c r="N312" s="234" t="s">
        <v>46</v>
      </c>
      <c r="O312" s="65"/>
      <c r="P312" s="188">
        <f>O312*H312</f>
        <v>0</v>
      </c>
      <c r="Q312" s="188">
        <v>1.052E-2</v>
      </c>
      <c r="R312" s="188">
        <f>Q312*H312</f>
        <v>1.3902074799999999</v>
      </c>
      <c r="S312" s="188">
        <v>0</v>
      </c>
      <c r="T312" s="189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190" t="s">
        <v>206</v>
      </c>
      <c r="AT312" s="190" t="s">
        <v>495</v>
      </c>
      <c r="AU312" s="190" t="s">
        <v>85</v>
      </c>
      <c r="AY312" s="18" t="s">
        <v>160</v>
      </c>
      <c r="BE312" s="191">
        <f>IF(N312="základní",J312,0)</f>
        <v>0</v>
      </c>
      <c r="BF312" s="191">
        <f>IF(N312="snížená",J312,0)</f>
        <v>0</v>
      </c>
      <c r="BG312" s="191">
        <f>IF(N312="zákl. přenesená",J312,0)</f>
        <v>0</v>
      </c>
      <c r="BH312" s="191">
        <f>IF(N312="sníž. přenesená",J312,0)</f>
        <v>0</v>
      </c>
      <c r="BI312" s="191">
        <f>IF(N312="nulová",J312,0)</f>
        <v>0</v>
      </c>
      <c r="BJ312" s="18" t="s">
        <v>83</v>
      </c>
      <c r="BK312" s="191">
        <f>ROUND(I312*H312,2)</f>
        <v>0</v>
      </c>
      <c r="BL312" s="18" t="s">
        <v>183</v>
      </c>
      <c r="BM312" s="190" t="s">
        <v>1889</v>
      </c>
    </row>
    <row r="313" spans="1:65" s="13" customFormat="1">
      <c r="B313" s="199"/>
      <c r="C313" s="200"/>
      <c r="D313" s="197" t="s">
        <v>212</v>
      </c>
      <c r="E313" s="200"/>
      <c r="F313" s="202" t="s">
        <v>1890</v>
      </c>
      <c r="G313" s="200"/>
      <c r="H313" s="203">
        <v>132.149</v>
      </c>
      <c r="I313" s="204"/>
      <c r="J313" s="200"/>
      <c r="K313" s="200"/>
      <c r="L313" s="205"/>
      <c r="M313" s="206"/>
      <c r="N313" s="207"/>
      <c r="O313" s="207"/>
      <c r="P313" s="207"/>
      <c r="Q313" s="207"/>
      <c r="R313" s="207"/>
      <c r="S313" s="207"/>
      <c r="T313" s="208"/>
      <c r="AT313" s="209" t="s">
        <v>212</v>
      </c>
      <c r="AU313" s="209" t="s">
        <v>85</v>
      </c>
      <c r="AV313" s="13" t="s">
        <v>85</v>
      </c>
      <c r="AW313" s="13" t="s">
        <v>4</v>
      </c>
      <c r="AX313" s="13" t="s">
        <v>83</v>
      </c>
      <c r="AY313" s="209" t="s">
        <v>160</v>
      </c>
    </row>
    <row r="314" spans="1:65" s="2" customFormat="1" ht="24.2" customHeight="1">
      <c r="A314" s="35"/>
      <c r="B314" s="36"/>
      <c r="C314" s="179" t="s">
        <v>691</v>
      </c>
      <c r="D314" s="179" t="s">
        <v>163</v>
      </c>
      <c r="E314" s="180" t="s">
        <v>795</v>
      </c>
      <c r="F314" s="181" t="s">
        <v>796</v>
      </c>
      <c r="G314" s="182" t="s">
        <v>166</v>
      </c>
      <c r="H314" s="183">
        <v>18</v>
      </c>
      <c r="I314" s="184"/>
      <c r="J314" s="185">
        <f>ROUND(I314*H314,2)</f>
        <v>0</v>
      </c>
      <c r="K314" s="181" t="s">
        <v>167</v>
      </c>
      <c r="L314" s="40"/>
      <c r="M314" s="186" t="s">
        <v>19</v>
      </c>
      <c r="N314" s="187" t="s">
        <v>46</v>
      </c>
      <c r="O314" s="65"/>
      <c r="P314" s="188">
        <f>O314*H314</f>
        <v>0</v>
      </c>
      <c r="Q314" s="188">
        <v>0</v>
      </c>
      <c r="R314" s="188">
        <f>Q314*H314</f>
        <v>0</v>
      </c>
      <c r="S314" s="188">
        <v>0</v>
      </c>
      <c r="T314" s="189">
        <f>S314*H314</f>
        <v>0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190" t="s">
        <v>183</v>
      </c>
      <c r="AT314" s="190" t="s">
        <v>163</v>
      </c>
      <c r="AU314" s="190" t="s">
        <v>85</v>
      </c>
      <c r="AY314" s="18" t="s">
        <v>160</v>
      </c>
      <c r="BE314" s="191">
        <f>IF(N314="základní",J314,0)</f>
        <v>0</v>
      </c>
      <c r="BF314" s="191">
        <f>IF(N314="snížená",J314,0)</f>
        <v>0</v>
      </c>
      <c r="BG314" s="191">
        <f>IF(N314="zákl. přenesená",J314,0)</f>
        <v>0</v>
      </c>
      <c r="BH314" s="191">
        <f>IF(N314="sníž. přenesená",J314,0)</f>
        <v>0</v>
      </c>
      <c r="BI314" s="191">
        <f>IF(N314="nulová",J314,0)</f>
        <v>0</v>
      </c>
      <c r="BJ314" s="18" t="s">
        <v>83</v>
      </c>
      <c r="BK314" s="191">
        <f>ROUND(I314*H314,2)</f>
        <v>0</v>
      </c>
      <c r="BL314" s="18" t="s">
        <v>183</v>
      </c>
      <c r="BM314" s="190" t="s">
        <v>1891</v>
      </c>
    </row>
    <row r="315" spans="1:65" s="2" customFormat="1">
      <c r="A315" s="35"/>
      <c r="B315" s="36"/>
      <c r="C315" s="37"/>
      <c r="D315" s="192" t="s">
        <v>170</v>
      </c>
      <c r="E315" s="37"/>
      <c r="F315" s="193" t="s">
        <v>798</v>
      </c>
      <c r="G315" s="37"/>
      <c r="H315" s="37"/>
      <c r="I315" s="194"/>
      <c r="J315" s="37"/>
      <c r="K315" s="37"/>
      <c r="L315" s="40"/>
      <c r="M315" s="195"/>
      <c r="N315" s="196"/>
      <c r="O315" s="65"/>
      <c r="P315" s="65"/>
      <c r="Q315" s="65"/>
      <c r="R315" s="65"/>
      <c r="S315" s="65"/>
      <c r="T315" s="66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T315" s="18" t="s">
        <v>170</v>
      </c>
      <c r="AU315" s="18" t="s">
        <v>85</v>
      </c>
    </row>
    <row r="316" spans="1:65" s="2" customFormat="1" ht="16.5" customHeight="1">
      <c r="A316" s="35"/>
      <c r="B316" s="36"/>
      <c r="C316" s="225" t="s">
        <v>697</v>
      </c>
      <c r="D316" s="225" t="s">
        <v>495</v>
      </c>
      <c r="E316" s="226" t="s">
        <v>801</v>
      </c>
      <c r="F316" s="227" t="s">
        <v>802</v>
      </c>
      <c r="G316" s="228" t="s">
        <v>166</v>
      </c>
      <c r="H316" s="229">
        <v>9.09</v>
      </c>
      <c r="I316" s="230"/>
      <c r="J316" s="231">
        <f>ROUND(I316*H316,2)</f>
        <v>0</v>
      </c>
      <c r="K316" s="227" t="s">
        <v>167</v>
      </c>
      <c r="L316" s="232"/>
      <c r="M316" s="233" t="s">
        <v>19</v>
      </c>
      <c r="N316" s="234" t="s">
        <v>46</v>
      </c>
      <c r="O316" s="65"/>
      <c r="P316" s="188">
        <f>O316*H316</f>
        <v>0</v>
      </c>
      <c r="Q316" s="188">
        <v>1.1000000000000001E-3</v>
      </c>
      <c r="R316" s="188">
        <f>Q316*H316</f>
        <v>9.9990000000000009E-3</v>
      </c>
      <c r="S316" s="188">
        <v>0</v>
      </c>
      <c r="T316" s="189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190" t="s">
        <v>206</v>
      </c>
      <c r="AT316" s="190" t="s">
        <v>495</v>
      </c>
      <c r="AU316" s="190" t="s">
        <v>85</v>
      </c>
      <c r="AY316" s="18" t="s">
        <v>160</v>
      </c>
      <c r="BE316" s="191">
        <f>IF(N316="základní",J316,0)</f>
        <v>0</v>
      </c>
      <c r="BF316" s="191">
        <f>IF(N316="snížená",J316,0)</f>
        <v>0</v>
      </c>
      <c r="BG316" s="191">
        <f>IF(N316="zákl. přenesená",J316,0)</f>
        <v>0</v>
      </c>
      <c r="BH316" s="191">
        <f>IF(N316="sníž. přenesená",J316,0)</f>
        <v>0</v>
      </c>
      <c r="BI316" s="191">
        <f>IF(N316="nulová",J316,0)</f>
        <v>0</v>
      </c>
      <c r="BJ316" s="18" t="s">
        <v>83</v>
      </c>
      <c r="BK316" s="191">
        <f>ROUND(I316*H316,2)</f>
        <v>0</v>
      </c>
      <c r="BL316" s="18" t="s">
        <v>183</v>
      </c>
      <c r="BM316" s="190" t="s">
        <v>1892</v>
      </c>
    </row>
    <row r="317" spans="1:65" s="13" customFormat="1">
      <c r="B317" s="199"/>
      <c r="C317" s="200"/>
      <c r="D317" s="197" t="s">
        <v>212</v>
      </c>
      <c r="E317" s="200"/>
      <c r="F317" s="202" t="s">
        <v>596</v>
      </c>
      <c r="G317" s="200"/>
      <c r="H317" s="203">
        <v>9.09</v>
      </c>
      <c r="I317" s="204"/>
      <c r="J317" s="200"/>
      <c r="K317" s="200"/>
      <c r="L317" s="205"/>
      <c r="M317" s="206"/>
      <c r="N317" s="207"/>
      <c r="O317" s="207"/>
      <c r="P317" s="207"/>
      <c r="Q317" s="207"/>
      <c r="R317" s="207"/>
      <c r="S317" s="207"/>
      <c r="T317" s="208"/>
      <c r="AT317" s="209" t="s">
        <v>212</v>
      </c>
      <c r="AU317" s="209" t="s">
        <v>85</v>
      </c>
      <c r="AV317" s="13" t="s">
        <v>85</v>
      </c>
      <c r="AW317" s="13" t="s">
        <v>4</v>
      </c>
      <c r="AX317" s="13" t="s">
        <v>83</v>
      </c>
      <c r="AY317" s="209" t="s">
        <v>160</v>
      </c>
    </row>
    <row r="318" spans="1:65" s="2" customFormat="1" ht="16.5" customHeight="1">
      <c r="A318" s="35"/>
      <c r="B318" s="36"/>
      <c r="C318" s="225" t="s">
        <v>703</v>
      </c>
      <c r="D318" s="225" t="s">
        <v>495</v>
      </c>
      <c r="E318" s="226" t="s">
        <v>806</v>
      </c>
      <c r="F318" s="227" t="s">
        <v>807</v>
      </c>
      <c r="G318" s="228" t="s">
        <v>166</v>
      </c>
      <c r="H318" s="229">
        <v>9.09</v>
      </c>
      <c r="I318" s="230"/>
      <c r="J318" s="231">
        <f>ROUND(I318*H318,2)</f>
        <v>0</v>
      </c>
      <c r="K318" s="227" t="s">
        <v>167</v>
      </c>
      <c r="L318" s="232"/>
      <c r="M318" s="233" t="s">
        <v>19</v>
      </c>
      <c r="N318" s="234" t="s">
        <v>46</v>
      </c>
      <c r="O318" s="65"/>
      <c r="P318" s="188">
        <f>O318*H318</f>
        <v>0</v>
      </c>
      <c r="Q318" s="188">
        <v>1.4E-3</v>
      </c>
      <c r="R318" s="188">
        <f>Q318*H318</f>
        <v>1.2725999999999999E-2</v>
      </c>
      <c r="S318" s="188">
        <v>0</v>
      </c>
      <c r="T318" s="189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190" t="s">
        <v>206</v>
      </c>
      <c r="AT318" s="190" t="s">
        <v>495</v>
      </c>
      <c r="AU318" s="190" t="s">
        <v>85</v>
      </c>
      <c r="AY318" s="18" t="s">
        <v>160</v>
      </c>
      <c r="BE318" s="191">
        <f>IF(N318="základní",J318,0)</f>
        <v>0</v>
      </c>
      <c r="BF318" s="191">
        <f>IF(N318="snížená",J318,0)</f>
        <v>0</v>
      </c>
      <c r="BG318" s="191">
        <f>IF(N318="zákl. přenesená",J318,0)</f>
        <v>0</v>
      </c>
      <c r="BH318" s="191">
        <f>IF(N318="sníž. přenesená",J318,0)</f>
        <v>0</v>
      </c>
      <c r="BI318" s="191">
        <f>IF(N318="nulová",J318,0)</f>
        <v>0</v>
      </c>
      <c r="BJ318" s="18" t="s">
        <v>83</v>
      </c>
      <c r="BK318" s="191">
        <f>ROUND(I318*H318,2)</f>
        <v>0</v>
      </c>
      <c r="BL318" s="18" t="s">
        <v>183</v>
      </c>
      <c r="BM318" s="190" t="s">
        <v>1893</v>
      </c>
    </row>
    <row r="319" spans="1:65" s="13" customFormat="1">
      <c r="B319" s="199"/>
      <c r="C319" s="200"/>
      <c r="D319" s="197" t="s">
        <v>212</v>
      </c>
      <c r="E319" s="200"/>
      <c r="F319" s="202" t="s">
        <v>596</v>
      </c>
      <c r="G319" s="200"/>
      <c r="H319" s="203">
        <v>9.09</v>
      </c>
      <c r="I319" s="204"/>
      <c r="J319" s="200"/>
      <c r="K319" s="200"/>
      <c r="L319" s="205"/>
      <c r="M319" s="206"/>
      <c r="N319" s="207"/>
      <c r="O319" s="207"/>
      <c r="P319" s="207"/>
      <c r="Q319" s="207"/>
      <c r="R319" s="207"/>
      <c r="S319" s="207"/>
      <c r="T319" s="208"/>
      <c r="AT319" s="209" t="s">
        <v>212</v>
      </c>
      <c r="AU319" s="209" t="s">
        <v>85</v>
      </c>
      <c r="AV319" s="13" t="s">
        <v>85</v>
      </c>
      <c r="AW319" s="13" t="s">
        <v>4</v>
      </c>
      <c r="AX319" s="13" t="s">
        <v>83</v>
      </c>
      <c r="AY319" s="209" t="s">
        <v>160</v>
      </c>
    </row>
    <row r="320" spans="1:65" s="2" customFormat="1" ht="24.2" customHeight="1">
      <c r="A320" s="35"/>
      <c r="B320" s="36"/>
      <c r="C320" s="179" t="s">
        <v>709</v>
      </c>
      <c r="D320" s="179" t="s">
        <v>163</v>
      </c>
      <c r="E320" s="180" t="s">
        <v>820</v>
      </c>
      <c r="F320" s="181" t="s">
        <v>821</v>
      </c>
      <c r="G320" s="182" t="s">
        <v>166</v>
      </c>
      <c r="H320" s="183">
        <v>11</v>
      </c>
      <c r="I320" s="184"/>
      <c r="J320" s="185">
        <f>ROUND(I320*H320,2)</f>
        <v>0</v>
      </c>
      <c r="K320" s="181" t="s">
        <v>167</v>
      </c>
      <c r="L320" s="40"/>
      <c r="M320" s="186" t="s">
        <v>19</v>
      </c>
      <c r="N320" s="187" t="s">
        <v>46</v>
      </c>
      <c r="O320" s="65"/>
      <c r="P320" s="188">
        <f>O320*H320</f>
        <v>0</v>
      </c>
      <c r="Q320" s="188">
        <v>0</v>
      </c>
      <c r="R320" s="188">
        <f>Q320*H320</f>
        <v>0</v>
      </c>
      <c r="S320" s="188">
        <v>0</v>
      </c>
      <c r="T320" s="189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190" t="s">
        <v>183</v>
      </c>
      <c r="AT320" s="190" t="s">
        <v>163</v>
      </c>
      <c r="AU320" s="190" t="s">
        <v>85</v>
      </c>
      <c r="AY320" s="18" t="s">
        <v>160</v>
      </c>
      <c r="BE320" s="191">
        <f>IF(N320="základní",J320,0)</f>
        <v>0</v>
      </c>
      <c r="BF320" s="191">
        <f>IF(N320="snížená",J320,0)</f>
        <v>0</v>
      </c>
      <c r="BG320" s="191">
        <f>IF(N320="zákl. přenesená",J320,0)</f>
        <v>0</v>
      </c>
      <c r="BH320" s="191">
        <f>IF(N320="sníž. přenesená",J320,0)</f>
        <v>0</v>
      </c>
      <c r="BI320" s="191">
        <f>IF(N320="nulová",J320,0)</f>
        <v>0</v>
      </c>
      <c r="BJ320" s="18" t="s">
        <v>83</v>
      </c>
      <c r="BK320" s="191">
        <f>ROUND(I320*H320,2)</f>
        <v>0</v>
      </c>
      <c r="BL320" s="18" t="s">
        <v>183</v>
      </c>
      <c r="BM320" s="190" t="s">
        <v>1894</v>
      </c>
    </row>
    <row r="321" spans="1:65" s="2" customFormat="1">
      <c r="A321" s="35"/>
      <c r="B321" s="36"/>
      <c r="C321" s="37"/>
      <c r="D321" s="192" t="s">
        <v>170</v>
      </c>
      <c r="E321" s="37"/>
      <c r="F321" s="193" t="s">
        <v>823</v>
      </c>
      <c r="G321" s="37"/>
      <c r="H321" s="37"/>
      <c r="I321" s="194"/>
      <c r="J321" s="37"/>
      <c r="K321" s="37"/>
      <c r="L321" s="40"/>
      <c r="M321" s="195"/>
      <c r="N321" s="196"/>
      <c r="O321" s="65"/>
      <c r="P321" s="65"/>
      <c r="Q321" s="65"/>
      <c r="R321" s="65"/>
      <c r="S321" s="65"/>
      <c r="T321" s="66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T321" s="18" t="s">
        <v>170</v>
      </c>
      <c r="AU321" s="18" t="s">
        <v>85</v>
      </c>
    </row>
    <row r="322" spans="1:65" s="2" customFormat="1" ht="16.5" customHeight="1">
      <c r="A322" s="35"/>
      <c r="B322" s="36"/>
      <c r="C322" s="225" t="s">
        <v>714</v>
      </c>
      <c r="D322" s="225" t="s">
        <v>495</v>
      </c>
      <c r="E322" s="226" t="s">
        <v>826</v>
      </c>
      <c r="F322" s="227" t="s">
        <v>827</v>
      </c>
      <c r="G322" s="228" t="s">
        <v>166</v>
      </c>
      <c r="H322" s="229">
        <v>11.11</v>
      </c>
      <c r="I322" s="230"/>
      <c r="J322" s="231">
        <f>ROUND(I322*H322,2)</f>
        <v>0</v>
      </c>
      <c r="K322" s="227" t="s">
        <v>19</v>
      </c>
      <c r="L322" s="232"/>
      <c r="M322" s="233" t="s">
        <v>19</v>
      </c>
      <c r="N322" s="234" t="s">
        <v>46</v>
      </c>
      <c r="O322" s="65"/>
      <c r="P322" s="188">
        <f>O322*H322</f>
        <v>0</v>
      </c>
      <c r="Q322" s="188">
        <v>2E-3</v>
      </c>
      <c r="R322" s="188">
        <f>Q322*H322</f>
        <v>2.222E-2</v>
      </c>
      <c r="S322" s="188">
        <v>0</v>
      </c>
      <c r="T322" s="189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190" t="s">
        <v>206</v>
      </c>
      <c r="AT322" s="190" t="s">
        <v>495</v>
      </c>
      <c r="AU322" s="190" t="s">
        <v>85</v>
      </c>
      <c r="AY322" s="18" t="s">
        <v>160</v>
      </c>
      <c r="BE322" s="191">
        <f>IF(N322="základní",J322,0)</f>
        <v>0</v>
      </c>
      <c r="BF322" s="191">
        <f>IF(N322="snížená",J322,0)</f>
        <v>0</v>
      </c>
      <c r="BG322" s="191">
        <f>IF(N322="zákl. přenesená",J322,0)</f>
        <v>0</v>
      </c>
      <c r="BH322" s="191">
        <f>IF(N322="sníž. přenesená",J322,0)</f>
        <v>0</v>
      </c>
      <c r="BI322" s="191">
        <f>IF(N322="nulová",J322,0)</f>
        <v>0</v>
      </c>
      <c r="BJ322" s="18" t="s">
        <v>83</v>
      </c>
      <c r="BK322" s="191">
        <f>ROUND(I322*H322,2)</f>
        <v>0</v>
      </c>
      <c r="BL322" s="18" t="s">
        <v>183</v>
      </c>
      <c r="BM322" s="190" t="s">
        <v>1895</v>
      </c>
    </row>
    <row r="323" spans="1:65" s="2" customFormat="1" ht="48.75">
      <c r="A323" s="35"/>
      <c r="B323" s="36"/>
      <c r="C323" s="37"/>
      <c r="D323" s="197" t="s">
        <v>172</v>
      </c>
      <c r="E323" s="37"/>
      <c r="F323" s="198" t="s">
        <v>829</v>
      </c>
      <c r="G323" s="37"/>
      <c r="H323" s="37"/>
      <c r="I323" s="194"/>
      <c r="J323" s="37"/>
      <c r="K323" s="37"/>
      <c r="L323" s="40"/>
      <c r="M323" s="195"/>
      <c r="N323" s="196"/>
      <c r="O323" s="65"/>
      <c r="P323" s="65"/>
      <c r="Q323" s="65"/>
      <c r="R323" s="65"/>
      <c r="S323" s="65"/>
      <c r="T323" s="66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T323" s="18" t="s">
        <v>172</v>
      </c>
      <c r="AU323" s="18" t="s">
        <v>85</v>
      </c>
    </row>
    <row r="324" spans="1:65" s="13" customFormat="1">
      <c r="B324" s="199"/>
      <c r="C324" s="200"/>
      <c r="D324" s="197" t="s">
        <v>212</v>
      </c>
      <c r="E324" s="200"/>
      <c r="F324" s="202" t="s">
        <v>1066</v>
      </c>
      <c r="G324" s="200"/>
      <c r="H324" s="203">
        <v>11.11</v>
      </c>
      <c r="I324" s="204"/>
      <c r="J324" s="200"/>
      <c r="K324" s="200"/>
      <c r="L324" s="205"/>
      <c r="M324" s="206"/>
      <c r="N324" s="207"/>
      <c r="O324" s="207"/>
      <c r="P324" s="207"/>
      <c r="Q324" s="207"/>
      <c r="R324" s="207"/>
      <c r="S324" s="207"/>
      <c r="T324" s="208"/>
      <c r="AT324" s="209" t="s">
        <v>212</v>
      </c>
      <c r="AU324" s="209" t="s">
        <v>85</v>
      </c>
      <c r="AV324" s="13" t="s">
        <v>85</v>
      </c>
      <c r="AW324" s="13" t="s">
        <v>4</v>
      </c>
      <c r="AX324" s="13" t="s">
        <v>83</v>
      </c>
      <c r="AY324" s="209" t="s">
        <v>160</v>
      </c>
    </row>
    <row r="325" spans="1:65" s="2" customFormat="1" ht="24.2" customHeight="1">
      <c r="A325" s="35"/>
      <c r="B325" s="36"/>
      <c r="C325" s="179" t="s">
        <v>720</v>
      </c>
      <c r="D325" s="179" t="s">
        <v>163</v>
      </c>
      <c r="E325" s="180" t="s">
        <v>1896</v>
      </c>
      <c r="F325" s="181" t="s">
        <v>1897</v>
      </c>
      <c r="G325" s="182" t="s">
        <v>166</v>
      </c>
      <c r="H325" s="183">
        <v>9</v>
      </c>
      <c r="I325" s="184"/>
      <c r="J325" s="185">
        <f>ROUND(I325*H325,2)</f>
        <v>0</v>
      </c>
      <c r="K325" s="181" t="s">
        <v>167</v>
      </c>
      <c r="L325" s="40"/>
      <c r="M325" s="186" t="s">
        <v>19</v>
      </c>
      <c r="N325" s="187" t="s">
        <v>46</v>
      </c>
      <c r="O325" s="65"/>
      <c r="P325" s="188">
        <f>O325*H325</f>
        <v>0</v>
      </c>
      <c r="Q325" s="188">
        <v>0</v>
      </c>
      <c r="R325" s="188">
        <f>Q325*H325</f>
        <v>0</v>
      </c>
      <c r="S325" s="188">
        <v>0</v>
      </c>
      <c r="T325" s="189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190" t="s">
        <v>183</v>
      </c>
      <c r="AT325" s="190" t="s">
        <v>163</v>
      </c>
      <c r="AU325" s="190" t="s">
        <v>85</v>
      </c>
      <c r="AY325" s="18" t="s">
        <v>160</v>
      </c>
      <c r="BE325" s="191">
        <f>IF(N325="základní",J325,0)</f>
        <v>0</v>
      </c>
      <c r="BF325" s="191">
        <f>IF(N325="snížená",J325,0)</f>
        <v>0</v>
      </c>
      <c r="BG325" s="191">
        <f>IF(N325="zákl. přenesená",J325,0)</f>
        <v>0</v>
      </c>
      <c r="BH325" s="191">
        <f>IF(N325="sníž. přenesená",J325,0)</f>
        <v>0</v>
      </c>
      <c r="BI325" s="191">
        <f>IF(N325="nulová",J325,0)</f>
        <v>0</v>
      </c>
      <c r="BJ325" s="18" t="s">
        <v>83</v>
      </c>
      <c r="BK325" s="191">
        <f>ROUND(I325*H325,2)</f>
        <v>0</v>
      </c>
      <c r="BL325" s="18" t="s">
        <v>183</v>
      </c>
      <c r="BM325" s="190" t="s">
        <v>1898</v>
      </c>
    </row>
    <row r="326" spans="1:65" s="2" customFormat="1">
      <c r="A326" s="35"/>
      <c r="B326" s="36"/>
      <c r="C326" s="37"/>
      <c r="D326" s="192" t="s">
        <v>170</v>
      </c>
      <c r="E326" s="37"/>
      <c r="F326" s="193" t="s">
        <v>1899</v>
      </c>
      <c r="G326" s="37"/>
      <c r="H326" s="37"/>
      <c r="I326" s="194"/>
      <c r="J326" s="37"/>
      <c r="K326" s="37"/>
      <c r="L326" s="40"/>
      <c r="M326" s="195"/>
      <c r="N326" s="196"/>
      <c r="O326" s="65"/>
      <c r="P326" s="65"/>
      <c r="Q326" s="65"/>
      <c r="R326" s="65"/>
      <c r="S326" s="65"/>
      <c r="T326" s="66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T326" s="18" t="s">
        <v>170</v>
      </c>
      <c r="AU326" s="18" t="s">
        <v>85</v>
      </c>
    </row>
    <row r="327" spans="1:65" s="2" customFormat="1" ht="16.5" customHeight="1">
      <c r="A327" s="35"/>
      <c r="B327" s="36"/>
      <c r="C327" s="225" t="s">
        <v>725</v>
      </c>
      <c r="D327" s="225" t="s">
        <v>495</v>
      </c>
      <c r="E327" s="226" t="s">
        <v>1900</v>
      </c>
      <c r="F327" s="227" t="s">
        <v>1901</v>
      </c>
      <c r="G327" s="228" t="s">
        <v>166</v>
      </c>
      <c r="H327" s="229">
        <v>9.09</v>
      </c>
      <c r="I327" s="230"/>
      <c r="J327" s="231">
        <f>ROUND(I327*H327,2)</f>
        <v>0</v>
      </c>
      <c r="K327" s="227" t="s">
        <v>167</v>
      </c>
      <c r="L327" s="232"/>
      <c r="M327" s="233" t="s">
        <v>19</v>
      </c>
      <c r="N327" s="234" t="s">
        <v>46</v>
      </c>
      <c r="O327" s="65"/>
      <c r="P327" s="188">
        <f>O327*H327</f>
        <v>0</v>
      </c>
      <c r="Q327" s="188">
        <v>4.4999999999999997E-3</v>
      </c>
      <c r="R327" s="188">
        <f>Q327*H327</f>
        <v>4.0904999999999997E-2</v>
      </c>
      <c r="S327" s="188">
        <v>0</v>
      </c>
      <c r="T327" s="189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190" t="s">
        <v>206</v>
      </c>
      <c r="AT327" s="190" t="s">
        <v>495</v>
      </c>
      <c r="AU327" s="190" t="s">
        <v>85</v>
      </c>
      <c r="AY327" s="18" t="s">
        <v>160</v>
      </c>
      <c r="BE327" s="191">
        <f>IF(N327="základní",J327,0)</f>
        <v>0</v>
      </c>
      <c r="BF327" s="191">
        <f>IF(N327="snížená",J327,0)</f>
        <v>0</v>
      </c>
      <c r="BG327" s="191">
        <f>IF(N327="zákl. přenesená",J327,0)</f>
        <v>0</v>
      </c>
      <c r="BH327" s="191">
        <f>IF(N327="sníž. přenesená",J327,0)</f>
        <v>0</v>
      </c>
      <c r="BI327" s="191">
        <f>IF(N327="nulová",J327,0)</f>
        <v>0</v>
      </c>
      <c r="BJ327" s="18" t="s">
        <v>83</v>
      </c>
      <c r="BK327" s="191">
        <f>ROUND(I327*H327,2)</f>
        <v>0</v>
      </c>
      <c r="BL327" s="18" t="s">
        <v>183</v>
      </c>
      <c r="BM327" s="190" t="s">
        <v>1902</v>
      </c>
    </row>
    <row r="328" spans="1:65" s="13" customFormat="1">
      <c r="B328" s="199"/>
      <c r="C328" s="200"/>
      <c r="D328" s="197" t="s">
        <v>212</v>
      </c>
      <c r="E328" s="200"/>
      <c r="F328" s="202" t="s">
        <v>596</v>
      </c>
      <c r="G328" s="200"/>
      <c r="H328" s="203">
        <v>9.09</v>
      </c>
      <c r="I328" s="204"/>
      <c r="J328" s="200"/>
      <c r="K328" s="200"/>
      <c r="L328" s="205"/>
      <c r="M328" s="206"/>
      <c r="N328" s="207"/>
      <c r="O328" s="207"/>
      <c r="P328" s="207"/>
      <c r="Q328" s="207"/>
      <c r="R328" s="207"/>
      <c r="S328" s="207"/>
      <c r="T328" s="208"/>
      <c r="AT328" s="209" t="s">
        <v>212</v>
      </c>
      <c r="AU328" s="209" t="s">
        <v>85</v>
      </c>
      <c r="AV328" s="13" t="s">
        <v>85</v>
      </c>
      <c r="AW328" s="13" t="s">
        <v>4</v>
      </c>
      <c r="AX328" s="13" t="s">
        <v>83</v>
      </c>
      <c r="AY328" s="209" t="s">
        <v>160</v>
      </c>
    </row>
    <row r="329" spans="1:65" s="2" customFormat="1" ht="16.5" customHeight="1">
      <c r="A329" s="35"/>
      <c r="B329" s="36"/>
      <c r="C329" s="179" t="s">
        <v>731</v>
      </c>
      <c r="D329" s="179" t="s">
        <v>163</v>
      </c>
      <c r="E329" s="180" t="s">
        <v>909</v>
      </c>
      <c r="F329" s="181" t="s">
        <v>910</v>
      </c>
      <c r="G329" s="182" t="s">
        <v>166</v>
      </c>
      <c r="H329" s="183">
        <v>11</v>
      </c>
      <c r="I329" s="184"/>
      <c r="J329" s="185">
        <f>ROUND(I329*H329,2)</f>
        <v>0</v>
      </c>
      <c r="K329" s="181" t="s">
        <v>167</v>
      </c>
      <c r="L329" s="40"/>
      <c r="M329" s="186" t="s">
        <v>19</v>
      </c>
      <c r="N329" s="187" t="s">
        <v>46</v>
      </c>
      <c r="O329" s="65"/>
      <c r="P329" s="188">
        <f>O329*H329</f>
        <v>0</v>
      </c>
      <c r="Q329" s="188">
        <v>3.5749999999999997E-2</v>
      </c>
      <c r="R329" s="188">
        <f>Q329*H329</f>
        <v>0.39324999999999999</v>
      </c>
      <c r="S329" s="188">
        <v>0</v>
      </c>
      <c r="T329" s="189">
        <f>S329*H329</f>
        <v>0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190" t="s">
        <v>183</v>
      </c>
      <c r="AT329" s="190" t="s">
        <v>163</v>
      </c>
      <c r="AU329" s="190" t="s">
        <v>85</v>
      </c>
      <c r="AY329" s="18" t="s">
        <v>160</v>
      </c>
      <c r="BE329" s="191">
        <f>IF(N329="základní",J329,0)</f>
        <v>0</v>
      </c>
      <c r="BF329" s="191">
        <f>IF(N329="snížená",J329,0)</f>
        <v>0</v>
      </c>
      <c r="BG329" s="191">
        <f>IF(N329="zákl. přenesená",J329,0)</f>
        <v>0</v>
      </c>
      <c r="BH329" s="191">
        <f>IF(N329="sníž. přenesená",J329,0)</f>
        <v>0</v>
      </c>
      <c r="BI329" s="191">
        <f>IF(N329="nulová",J329,0)</f>
        <v>0</v>
      </c>
      <c r="BJ329" s="18" t="s">
        <v>83</v>
      </c>
      <c r="BK329" s="191">
        <f>ROUND(I329*H329,2)</f>
        <v>0</v>
      </c>
      <c r="BL329" s="18" t="s">
        <v>183</v>
      </c>
      <c r="BM329" s="190" t="s">
        <v>1903</v>
      </c>
    </row>
    <row r="330" spans="1:65" s="2" customFormat="1">
      <c r="A330" s="35"/>
      <c r="B330" s="36"/>
      <c r="C330" s="37"/>
      <c r="D330" s="192" t="s">
        <v>170</v>
      </c>
      <c r="E330" s="37"/>
      <c r="F330" s="193" t="s">
        <v>912</v>
      </c>
      <c r="G330" s="37"/>
      <c r="H330" s="37"/>
      <c r="I330" s="194"/>
      <c r="J330" s="37"/>
      <c r="K330" s="37"/>
      <c r="L330" s="40"/>
      <c r="M330" s="195"/>
      <c r="N330" s="196"/>
      <c r="O330" s="65"/>
      <c r="P330" s="65"/>
      <c r="Q330" s="65"/>
      <c r="R330" s="65"/>
      <c r="S330" s="65"/>
      <c r="T330" s="66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T330" s="18" t="s">
        <v>170</v>
      </c>
      <c r="AU330" s="18" t="s">
        <v>85</v>
      </c>
    </row>
    <row r="331" spans="1:65" s="2" customFormat="1" ht="24.2" customHeight="1">
      <c r="A331" s="35"/>
      <c r="B331" s="36"/>
      <c r="C331" s="179" t="s">
        <v>736</v>
      </c>
      <c r="D331" s="179" t="s">
        <v>163</v>
      </c>
      <c r="E331" s="180" t="s">
        <v>914</v>
      </c>
      <c r="F331" s="181" t="s">
        <v>915</v>
      </c>
      <c r="G331" s="182" t="s">
        <v>166</v>
      </c>
      <c r="H331" s="183">
        <v>6</v>
      </c>
      <c r="I331" s="184"/>
      <c r="J331" s="185">
        <f>ROUND(I331*H331,2)</f>
        <v>0</v>
      </c>
      <c r="K331" s="181" t="s">
        <v>167</v>
      </c>
      <c r="L331" s="40"/>
      <c r="M331" s="186" t="s">
        <v>19</v>
      </c>
      <c r="N331" s="187" t="s">
        <v>46</v>
      </c>
      <c r="O331" s="65"/>
      <c r="P331" s="188">
        <f>O331*H331</f>
        <v>0</v>
      </c>
      <c r="Q331" s="188">
        <v>2.1158700000000001</v>
      </c>
      <c r="R331" s="188">
        <f>Q331*H331</f>
        <v>12.695220000000001</v>
      </c>
      <c r="S331" s="188">
        <v>0</v>
      </c>
      <c r="T331" s="189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190" t="s">
        <v>183</v>
      </c>
      <c r="AT331" s="190" t="s">
        <v>163</v>
      </c>
      <c r="AU331" s="190" t="s">
        <v>85</v>
      </c>
      <c r="AY331" s="18" t="s">
        <v>160</v>
      </c>
      <c r="BE331" s="191">
        <f>IF(N331="základní",J331,0)</f>
        <v>0</v>
      </c>
      <c r="BF331" s="191">
        <f>IF(N331="snížená",J331,0)</f>
        <v>0</v>
      </c>
      <c r="BG331" s="191">
        <f>IF(N331="zákl. přenesená",J331,0)</f>
        <v>0</v>
      </c>
      <c r="BH331" s="191">
        <f>IF(N331="sníž. přenesená",J331,0)</f>
        <v>0</v>
      </c>
      <c r="BI331" s="191">
        <f>IF(N331="nulová",J331,0)</f>
        <v>0</v>
      </c>
      <c r="BJ331" s="18" t="s">
        <v>83</v>
      </c>
      <c r="BK331" s="191">
        <f>ROUND(I331*H331,2)</f>
        <v>0</v>
      </c>
      <c r="BL331" s="18" t="s">
        <v>183</v>
      </c>
      <c r="BM331" s="190" t="s">
        <v>1904</v>
      </c>
    </row>
    <row r="332" spans="1:65" s="2" customFormat="1">
      <c r="A332" s="35"/>
      <c r="B332" s="36"/>
      <c r="C332" s="37"/>
      <c r="D332" s="192" t="s">
        <v>170</v>
      </c>
      <c r="E332" s="37"/>
      <c r="F332" s="193" t="s">
        <v>917</v>
      </c>
      <c r="G332" s="37"/>
      <c r="H332" s="37"/>
      <c r="I332" s="194"/>
      <c r="J332" s="37"/>
      <c r="K332" s="37"/>
      <c r="L332" s="40"/>
      <c r="M332" s="195"/>
      <c r="N332" s="196"/>
      <c r="O332" s="65"/>
      <c r="P332" s="65"/>
      <c r="Q332" s="65"/>
      <c r="R332" s="65"/>
      <c r="S332" s="65"/>
      <c r="T332" s="66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T332" s="18" t="s">
        <v>170</v>
      </c>
      <c r="AU332" s="18" t="s">
        <v>85</v>
      </c>
    </row>
    <row r="333" spans="1:65" s="13" customFormat="1">
      <c r="B333" s="199"/>
      <c r="C333" s="200"/>
      <c r="D333" s="197" t="s">
        <v>212</v>
      </c>
      <c r="E333" s="201" t="s">
        <v>19</v>
      </c>
      <c r="F333" s="202" t="s">
        <v>194</v>
      </c>
      <c r="G333" s="200"/>
      <c r="H333" s="203">
        <v>6</v>
      </c>
      <c r="I333" s="204"/>
      <c r="J333" s="200"/>
      <c r="K333" s="200"/>
      <c r="L333" s="205"/>
      <c r="M333" s="206"/>
      <c r="N333" s="207"/>
      <c r="O333" s="207"/>
      <c r="P333" s="207"/>
      <c r="Q333" s="207"/>
      <c r="R333" s="207"/>
      <c r="S333" s="207"/>
      <c r="T333" s="208"/>
      <c r="AT333" s="209" t="s">
        <v>212</v>
      </c>
      <c r="AU333" s="209" t="s">
        <v>85</v>
      </c>
      <c r="AV333" s="13" t="s">
        <v>85</v>
      </c>
      <c r="AW333" s="13" t="s">
        <v>36</v>
      </c>
      <c r="AX333" s="13" t="s">
        <v>83</v>
      </c>
      <c r="AY333" s="209" t="s">
        <v>160</v>
      </c>
    </row>
    <row r="334" spans="1:65" s="2" customFormat="1" ht="16.5" customHeight="1">
      <c r="A334" s="35"/>
      <c r="B334" s="36"/>
      <c r="C334" s="225" t="s">
        <v>741</v>
      </c>
      <c r="D334" s="225" t="s">
        <v>495</v>
      </c>
      <c r="E334" s="226" t="s">
        <v>919</v>
      </c>
      <c r="F334" s="227" t="s">
        <v>920</v>
      </c>
      <c r="G334" s="228" t="s">
        <v>166</v>
      </c>
      <c r="H334" s="229">
        <v>6.06</v>
      </c>
      <c r="I334" s="230"/>
      <c r="J334" s="231">
        <f>ROUND(I334*H334,2)</f>
        <v>0</v>
      </c>
      <c r="K334" s="227" t="s">
        <v>167</v>
      </c>
      <c r="L334" s="232"/>
      <c r="M334" s="233" t="s">
        <v>19</v>
      </c>
      <c r="N334" s="234" t="s">
        <v>46</v>
      </c>
      <c r="O334" s="65"/>
      <c r="P334" s="188">
        <f>O334*H334</f>
        <v>0</v>
      </c>
      <c r="Q334" s="188">
        <v>0.58499999999999996</v>
      </c>
      <c r="R334" s="188">
        <f>Q334*H334</f>
        <v>3.5450999999999997</v>
      </c>
      <c r="S334" s="188">
        <v>0</v>
      </c>
      <c r="T334" s="189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190" t="s">
        <v>206</v>
      </c>
      <c r="AT334" s="190" t="s">
        <v>495</v>
      </c>
      <c r="AU334" s="190" t="s">
        <v>85</v>
      </c>
      <c r="AY334" s="18" t="s">
        <v>160</v>
      </c>
      <c r="BE334" s="191">
        <f>IF(N334="základní",J334,0)</f>
        <v>0</v>
      </c>
      <c r="BF334" s="191">
        <f>IF(N334="snížená",J334,0)</f>
        <v>0</v>
      </c>
      <c r="BG334" s="191">
        <f>IF(N334="zákl. přenesená",J334,0)</f>
        <v>0</v>
      </c>
      <c r="BH334" s="191">
        <f>IF(N334="sníž. přenesená",J334,0)</f>
        <v>0</v>
      </c>
      <c r="BI334" s="191">
        <f>IF(N334="nulová",J334,0)</f>
        <v>0</v>
      </c>
      <c r="BJ334" s="18" t="s">
        <v>83</v>
      </c>
      <c r="BK334" s="191">
        <f>ROUND(I334*H334,2)</f>
        <v>0</v>
      </c>
      <c r="BL334" s="18" t="s">
        <v>183</v>
      </c>
      <c r="BM334" s="190" t="s">
        <v>1905</v>
      </c>
    </row>
    <row r="335" spans="1:65" s="13" customFormat="1">
      <c r="B335" s="199"/>
      <c r="C335" s="200"/>
      <c r="D335" s="197" t="s">
        <v>212</v>
      </c>
      <c r="E335" s="200"/>
      <c r="F335" s="202" t="s">
        <v>976</v>
      </c>
      <c r="G335" s="200"/>
      <c r="H335" s="203">
        <v>6.06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212</v>
      </c>
      <c r="AU335" s="209" t="s">
        <v>85</v>
      </c>
      <c r="AV335" s="13" t="s">
        <v>85</v>
      </c>
      <c r="AW335" s="13" t="s">
        <v>4</v>
      </c>
      <c r="AX335" s="13" t="s">
        <v>83</v>
      </c>
      <c r="AY335" s="209" t="s">
        <v>160</v>
      </c>
    </row>
    <row r="336" spans="1:65" s="2" customFormat="1" ht="16.5" customHeight="1">
      <c r="A336" s="35"/>
      <c r="B336" s="36"/>
      <c r="C336" s="225" t="s">
        <v>746</v>
      </c>
      <c r="D336" s="225" t="s">
        <v>495</v>
      </c>
      <c r="E336" s="226" t="s">
        <v>1906</v>
      </c>
      <c r="F336" s="227" t="s">
        <v>1907</v>
      </c>
      <c r="G336" s="228" t="s">
        <v>166</v>
      </c>
      <c r="H336" s="229">
        <v>6.06</v>
      </c>
      <c r="I336" s="230"/>
      <c r="J336" s="231">
        <f>ROUND(I336*H336,2)</f>
        <v>0</v>
      </c>
      <c r="K336" s="227" t="s">
        <v>19</v>
      </c>
      <c r="L336" s="232"/>
      <c r="M336" s="233" t="s">
        <v>19</v>
      </c>
      <c r="N336" s="234" t="s">
        <v>46</v>
      </c>
      <c r="O336" s="65"/>
      <c r="P336" s="188">
        <f>O336*H336</f>
        <v>0</v>
      </c>
      <c r="Q336" s="188">
        <v>1.363</v>
      </c>
      <c r="R336" s="188">
        <f>Q336*H336</f>
        <v>8.2597799999999992</v>
      </c>
      <c r="S336" s="188">
        <v>0</v>
      </c>
      <c r="T336" s="18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190" t="s">
        <v>206</v>
      </c>
      <c r="AT336" s="190" t="s">
        <v>495</v>
      </c>
      <c r="AU336" s="190" t="s">
        <v>85</v>
      </c>
      <c r="AY336" s="18" t="s">
        <v>160</v>
      </c>
      <c r="BE336" s="191">
        <f>IF(N336="základní",J336,0)</f>
        <v>0</v>
      </c>
      <c r="BF336" s="191">
        <f>IF(N336="snížená",J336,0)</f>
        <v>0</v>
      </c>
      <c r="BG336" s="191">
        <f>IF(N336="zákl. přenesená",J336,0)</f>
        <v>0</v>
      </c>
      <c r="BH336" s="191">
        <f>IF(N336="sníž. přenesená",J336,0)</f>
        <v>0</v>
      </c>
      <c r="BI336" s="191">
        <f>IF(N336="nulová",J336,0)</f>
        <v>0</v>
      </c>
      <c r="BJ336" s="18" t="s">
        <v>83</v>
      </c>
      <c r="BK336" s="191">
        <f>ROUND(I336*H336,2)</f>
        <v>0</v>
      </c>
      <c r="BL336" s="18" t="s">
        <v>183</v>
      </c>
      <c r="BM336" s="190" t="s">
        <v>1908</v>
      </c>
    </row>
    <row r="337" spans="1:65" s="13" customFormat="1">
      <c r="B337" s="199"/>
      <c r="C337" s="200"/>
      <c r="D337" s="197" t="s">
        <v>212</v>
      </c>
      <c r="E337" s="200"/>
      <c r="F337" s="202" t="s">
        <v>976</v>
      </c>
      <c r="G337" s="200"/>
      <c r="H337" s="203">
        <v>6.06</v>
      </c>
      <c r="I337" s="204"/>
      <c r="J337" s="200"/>
      <c r="K337" s="200"/>
      <c r="L337" s="205"/>
      <c r="M337" s="206"/>
      <c r="N337" s="207"/>
      <c r="O337" s="207"/>
      <c r="P337" s="207"/>
      <c r="Q337" s="207"/>
      <c r="R337" s="207"/>
      <c r="S337" s="207"/>
      <c r="T337" s="208"/>
      <c r="AT337" s="209" t="s">
        <v>212</v>
      </c>
      <c r="AU337" s="209" t="s">
        <v>85</v>
      </c>
      <c r="AV337" s="13" t="s">
        <v>85</v>
      </c>
      <c r="AW337" s="13" t="s">
        <v>4</v>
      </c>
      <c r="AX337" s="13" t="s">
        <v>83</v>
      </c>
      <c r="AY337" s="209" t="s">
        <v>160</v>
      </c>
    </row>
    <row r="338" spans="1:65" s="2" customFormat="1" ht="16.5" customHeight="1">
      <c r="A338" s="35"/>
      <c r="B338" s="36"/>
      <c r="C338" s="225" t="s">
        <v>752</v>
      </c>
      <c r="D338" s="225" t="s">
        <v>495</v>
      </c>
      <c r="E338" s="226" t="s">
        <v>960</v>
      </c>
      <c r="F338" s="227" t="s">
        <v>961</v>
      </c>
      <c r="G338" s="228" t="s">
        <v>166</v>
      </c>
      <c r="H338" s="229">
        <v>17.170000000000002</v>
      </c>
      <c r="I338" s="230"/>
      <c r="J338" s="231">
        <f>ROUND(I338*H338,2)</f>
        <v>0</v>
      </c>
      <c r="K338" s="227" t="s">
        <v>167</v>
      </c>
      <c r="L338" s="232"/>
      <c r="M338" s="233" t="s">
        <v>19</v>
      </c>
      <c r="N338" s="234" t="s">
        <v>46</v>
      </c>
      <c r="O338" s="65"/>
      <c r="P338" s="188">
        <f>O338*H338</f>
        <v>0</v>
      </c>
      <c r="Q338" s="188">
        <v>2E-3</v>
      </c>
      <c r="R338" s="188">
        <f>Q338*H338</f>
        <v>3.4340000000000002E-2</v>
      </c>
      <c r="S338" s="188">
        <v>0</v>
      </c>
      <c r="T338" s="189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190" t="s">
        <v>206</v>
      </c>
      <c r="AT338" s="190" t="s">
        <v>495</v>
      </c>
      <c r="AU338" s="190" t="s">
        <v>85</v>
      </c>
      <c r="AY338" s="18" t="s">
        <v>160</v>
      </c>
      <c r="BE338" s="191">
        <f>IF(N338="základní",J338,0)</f>
        <v>0</v>
      </c>
      <c r="BF338" s="191">
        <f>IF(N338="snížená",J338,0)</f>
        <v>0</v>
      </c>
      <c r="BG338" s="191">
        <f>IF(N338="zákl. přenesená",J338,0)</f>
        <v>0</v>
      </c>
      <c r="BH338" s="191">
        <f>IF(N338="sníž. přenesená",J338,0)</f>
        <v>0</v>
      </c>
      <c r="BI338" s="191">
        <f>IF(N338="nulová",J338,0)</f>
        <v>0</v>
      </c>
      <c r="BJ338" s="18" t="s">
        <v>83</v>
      </c>
      <c r="BK338" s="191">
        <f>ROUND(I338*H338,2)</f>
        <v>0</v>
      </c>
      <c r="BL338" s="18" t="s">
        <v>183</v>
      </c>
      <c r="BM338" s="190" t="s">
        <v>1909</v>
      </c>
    </row>
    <row r="339" spans="1:65" s="13" customFormat="1">
      <c r="B339" s="199"/>
      <c r="C339" s="200"/>
      <c r="D339" s="197" t="s">
        <v>212</v>
      </c>
      <c r="E339" s="200"/>
      <c r="F339" s="202" t="s">
        <v>778</v>
      </c>
      <c r="G339" s="200"/>
      <c r="H339" s="203">
        <v>17.170000000000002</v>
      </c>
      <c r="I339" s="204"/>
      <c r="J339" s="200"/>
      <c r="K339" s="200"/>
      <c r="L339" s="205"/>
      <c r="M339" s="206"/>
      <c r="N339" s="207"/>
      <c r="O339" s="207"/>
      <c r="P339" s="207"/>
      <c r="Q339" s="207"/>
      <c r="R339" s="207"/>
      <c r="S339" s="207"/>
      <c r="T339" s="208"/>
      <c r="AT339" s="209" t="s">
        <v>212</v>
      </c>
      <c r="AU339" s="209" t="s">
        <v>85</v>
      </c>
      <c r="AV339" s="13" t="s">
        <v>85</v>
      </c>
      <c r="AW339" s="13" t="s">
        <v>4</v>
      </c>
      <c r="AX339" s="13" t="s">
        <v>83</v>
      </c>
      <c r="AY339" s="209" t="s">
        <v>160</v>
      </c>
    </row>
    <row r="340" spans="1:65" s="2" customFormat="1" ht="16.5" customHeight="1">
      <c r="A340" s="35"/>
      <c r="B340" s="36"/>
      <c r="C340" s="225" t="s">
        <v>757</v>
      </c>
      <c r="D340" s="225" t="s">
        <v>495</v>
      </c>
      <c r="E340" s="226" t="s">
        <v>969</v>
      </c>
      <c r="F340" s="227" t="s">
        <v>970</v>
      </c>
      <c r="G340" s="228" t="s">
        <v>166</v>
      </c>
      <c r="H340" s="229">
        <v>5.05</v>
      </c>
      <c r="I340" s="230"/>
      <c r="J340" s="231">
        <f>ROUND(I340*H340,2)</f>
        <v>0</v>
      </c>
      <c r="K340" s="227" t="s">
        <v>167</v>
      </c>
      <c r="L340" s="232"/>
      <c r="M340" s="233" t="s">
        <v>19</v>
      </c>
      <c r="N340" s="234" t="s">
        <v>46</v>
      </c>
      <c r="O340" s="65"/>
      <c r="P340" s="188">
        <f>O340*H340</f>
        <v>0</v>
      </c>
      <c r="Q340" s="188">
        <v>0.254</v>
      </c>
      <c r="R340" s="188">
        <f>Q340*H340</f>
        <v>1.2827</v>
      </c>
      <c r="S340" s="188">
        <v>0</v>
      </c>
      <c r="T340" s="189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190" t="s">
        <v>206</v>
      </c>
      <c r="AT340" s="190" t="s">
        <v>495</v>
      </c>
      <c r="AU340" s="190" t="s">
        <v>85</v>
      </c>
      <c r="AY340" s="18" t="s">
        <v>160</v>
      </c>
      <c r="BE340" s="191">
        <f>IF(N340="základní",J340,0)</f>
        <v>0</v>
      </c>
      <c r="BF340" s="191">
        <f>IF(N340="snížená",J340,0)</f>
        <v>0</v>
      </c>
      <c r="BG340" s="191">
        <f>IF(N340="zákl. přenesená",J340,0)</f>
        <v>0</v>
      </c>
      <c r="BH340" s="191">
        <f>IF(N340="sníž. přenesená",J340,0)</f>
        <v>0</v>
      </c>
      <c r="BI340" s="191">
        <f>IF(N340="nulová",J340,0)</f>
        <v>0</v>
      </c>
      <c r="BJ340" s="18" t="s">
        <v>83</v>
      </c>
      <c r="BK340" s="191">
        <f>ROUND(I340*H340,2)</f>
        <v>0</v>
      </c>
      <c r="BL340" s="18" t="s">
        <v>183</v>
      </c>
      <c r="BM340" s="190" t="s">
        <v>1910</v>
      </c>
    </row>
    <row r="341" spans="1:65" s="13" customFormat="1">
      <c r="B341" s="199"/>
      <c r="C341" s="200"/>
      <c r="D341" s="197" t="s">
        <v>212</v>
      </c>
      <c r="E341" s="200"/>
      <c r="F341" s="202" t="s">
        <v>1331</v>
      </c>
      <c r="G341" s="200"/>
      <c r="H341" s="203">
        <v>5.05</v>
      </c>
      <c r="I341" s="204"/>
      <c r="J341" s="200"/>
      <c r="K341" s="200"/>
      <c r="L341" s="205"/>
      <c r="M341" s="206"/>
      <c r="N341" s="207"/>
      <c r="O341" s="207"/>
      <c r="P341" s="207"/>
      <c r="Q341" s="207"/>
      <c r="R341" s="207"/>
      <c r="S341" s="207"/>
      <c r="T341" s="208"/>
      <c r="AT341" s="209" t="s">
        <v>212</v>
      </c>
      <c r="AU341" s="209" t="s">
        <v>85</v>
      </c>
      <c r="AV341" s="13" t="s">
        <v>85</v>
      </c>
      <c r="AW341" s="13" t="s">
        <v>4</v>
      </c>
      <c r="AX341" s="13" t="s">
        <v>83</v>
      </c>
      <c r="AY341" s="209" t="s">
        <v>160</v>
      </c>
    </row>
    <row r="342" spans="1:65" s="2" customFormat="1" ht="16.5" customHeight="1">
      <c r="A342" s="35"/>
      <c r="B342" s="36"/>
      <c r="C342" s="225" t="s">
        <v>763</v>
      </c>
      <c r="D342" s="225" t="s">
        <v>495</v>
      </c>
      <c r="E342" s="226" t="s">
        <v>973</v>
      </c>
      <c r="F342" s="227" t="s">
        <v>974</v>
      </c>
      <c r="G342" s="228" t="s">
        <v>166</v>
      </c>
      <c r="H342" s="229">
        <v>1.01</v>
      </c>
      <c r="I342" s="230"/>
      <c r="J342" s="231">
        <f>ROUND(I342*H342,2)</f>
        <v>0</v>
      </c>
      <c r="K342" s="227" t="s">
        <v>167</v>
      </c>
      <c r="L342" s="232"/>
      <c r="M342" s="233" t="s">
        <v>19</v>
      </c>
      <c r="N342" s="234" t="s">
        <v>46</v>
      </c>
      <c r="O342" s="65"/>
      <c r="P342" s="188">
        <f>O342*H342</f>
        <v>0</v>
      </c>
      <c r="Q342" s="188">
        <v>0.50600000000000001</v>
      </c>
      <c r="R342" s="188">
        <f>Q342*H342</f>
        <v>0.51105999999999996</v>
      </c>
      <c r="S342" s="188">
        <v>0</v>
      </c>
      <c r="T342" s="189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190" t="s">
        <v>206</v>
      </c>
      <c r="AT342" s="190" t="s">
        <v>495</v>
      </c>
      <c r="AU342" s="190" t="s">
        <v>85</v>
      </c>
      <c r="AY342" s="18" t="s">
        <v>160</v>
      </c>
      <c r="BE342" s="191">
        <f>IF(N342="základní",J342,0)</f>
        <v>0</v>
      </c>
      <c r="BF342" s="191">
        <f>IF(N342="snížená",J342,0)</f>
        <v>0</v>
      </c>
      <c r="BG342" s="191">
        <f>IF(N342="zákl. přenesená",J342,0)</f>
        <v>0</v>
      </c>
      <c r="BH342" s="191">
        <f>IF(N342="sníž. přenesená",J342,0)</f>
        <v>0</v>
      </c>
      <c r="BI342" s="191">
        <f>IF(N342="nulová",J342,0)</f>
        <v>0</v>
      </c>
      <c r="BJ342" s="18" t="s">
        <v>83</v>
      </c>
      <c r="BK342" s="191">
        <f>ROUND(I342*H342,2)</f>
        <v>0</v>
      </c>
      <c r="BL342" s="18" t="s">
        <v>183</v>
      </c>
      <c r="BM342" s="190" t="s">
        <v>1911</v>
      </c>
    </row>
    <row r="343" spans="1:65" s="13" customFormat="1">
      <c r="B343" s="199"/>
      <c r="C343" s="200"/>
      <c r="D343" s="197" t="s">
        <v>212</v>
      </c>
      <c r="E343" s="200"/>
      <c r="F343" s="202" t="s">
        <v>606</v>
      </c>
      <c r="G343" s="200"/>
      <c r="H343" s="203">
        <v>1.01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212</v>
      </c>
      <c r="AU343" s="209" t="s">
        <v>85</v>
      </c>
      <c r="AV343" s="13" t="s">
        <v>85</v>
      </c>
      <c r="AW343" s="13" t="s">
        <v>4</v>
      </c>
      <c r="AX343" s="13" t="s">
        <v>83</v>
      </c>
      <c r="AY343" s="209" t="s">
        <v>160</v>
      </c>
    </row>
    <row r="344" spans="1:65" s="2" customFormat="1" ht="16.5" customHeight="1">
      <c r="A344" s="35"/>
      <c r="B344" s="36"/>
      <c r="C344" s="225" t="s">
        <v>768</v>
      </c>
      <c r="D344" s="225" t="s">
        <v>495</v>
      </c>
      <c r="E344" s="226" t="s">
        <v>978</v>
      </c>
      <c r="F344" s="227" t="s">
        <v>979</v>
      </c>
      <c r="G344" s="228" t="s">
        <v>166</v>
      </c>
      <c r="H344" s="229">
        <v>5.05</v>
      </c>
      <c r="I344" s="230"/>
      <c r="J344" s="231">
        <f>ROUND(I344*H344,2)</f>
        <v>0</v>
      </c>
      <c r="K344" s="227" t="s">
        <v>167</v>
      </c>
      <c r="L344" s="232"/>
      <c r="M344" s="233" t="s">
        <v>19</v>
      </c>
      <c r="N344" s="234" t="s">
        <v>46</v>
      </c>
      <c r="O344" s="65"/>
      <c r="P344" s="188">
        <f>O344*H344</f>
        <v>0</v>
      </c>
      <c r="Q344" s="188">
        <v>1.0129999999999999</v>
      </c>
      <c r="R344" s="188">
        <f>Q344*H344</f>
        <v>5.1156499999999996</v>
      </c>
      <c r="S344" s="188">
        <v>0</v>
      </c>
      <c r="T344" s="189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190" t="s">
        <v>206</v>
      </c>
      <c r="AT344" s="190" t="s">
        <v>495</v>
      </c>
      <c r="AU344" s="190" t="s">
        <v>85</v>
      </c>
      <c r="AY344" s="18" t="s">
        <v>160</v>
      </c>
      <c r="BE344" s="191">
        <f>IF(N344="základní",J344,0)</f>
        <v>0</v>
      </c>
      <c r="BF344" s="191">
        <f>IF(N344="snížená",J344,0)</f>
        <v>0</v>
      </c>
      <c r="BG344" s="191">
        <f>IF(N344="zákl. přenesená",J344,0)</f>
        <v>0</v>
      </c>
      <c r="BH344" s="191">
        <f>IF(N344="sníž. přenesená",J344,0)</f>
        <v>0</v>
      </c>
      <c r="BI344" s="191">
        <f>IF(N344="nulová",J344,0)</f>
        <v>0</v>
      </c>
      <c r="BJ344" s="18" t="s">
        <v>83</v>
      </c>
      <c r="BK344" s="191">
        <f>ROUND(I344*H344,2)</f>
        <v>0</v>
      </c>
      <c r="BL344" s="18" t="s">
        <v>183</v>
      </c>
      <c r="BM344" s="190" t="s">
        <v>1912</v>
      </c>
    </row>
    <row r="345" spans="1:65" s="13" customFormat="1">
      <c r="B345" s="199"/>
      <c r="C345" s="200"/>
      <c r="D345" s="197" t="s">
        <v>212</v>
      </c>
      <c r="E345" s="200"/>
      <c r="F345" s="202" t="s">
        <v>1331</v>
      </c>
      <c r="G345" s="200"/>
      <c r="H345" s="203">
        <v>5.05</v>
      </c>
      <c r="I345" s="204"/>
      <c r="J345" s="200"/>
      <c r="K345" s="200"/>
      <c r="L345" s="205"/>
      <c r="M345" s="206"/>
      <c r="N345" s="207"/>
      <c r="O345" s="207"/>
      <c r="P345" s="207"/>
      <c r="Q345" s="207"/>
      <c r="R345" s="207"/>
      <c r="S345" s="207"/>
      <c r="T345" s="208"/>
      <c r="AT345" s="209" t="s">
        <v>212</v>
      </c>
      <c r="AU345" s="209" t="s">
        <v>85</v>
      </c>
      <c r="AV345" s="13" t="s">
        <v>85</v>
      </c>
      <c r="AW345" s="13" t="s">
        <v>4</v>
      </c>
      <c r="AX345" s="13" t="s">
        <v>83</v>
      </c>
      <c r="AY345" s="209" t="s">
        <v>160</v>
      </c>
    </row>
    <row r="346" spans="1:65" s="2" customFormat="1" ht="24.2" customHeight="1">
      <c r="A346" s="35"/>
      <c r="B346" s="36"/>
      <c r="C346" s="179" t="s">
        <v>774</v>
      </c>
      <c r="D346" s="179" t="s">
        <v>163</v>
      </c>
      <c r="E346" s="180" t="s">
        <v>1058</v>
      </c>
      <c r="F346" s="181" t="s">
        <v>1059</v>
      </c>
      <c r="G346" s="182" t="s">
        <v>166</v>
      </c>
      <c r="H346" s="183">
        <v>6</v>
      </c>
      <c r="I346" s="184"/>
      <c r="J346" s="185">
        <f>ROUND(I346*H346,2)</f>
        <v>0</v>
      </c>
      <c r="K346" s="181" t="s">
        <v>167</v>
      </c>
      <c r="L346" s="40"/>
      <c r="M346" s="186" t="s">
        <v>19</v>
      </c>
      <c r="N346" s="187" t="s">
        <v>46</v>
      </c>
      <c r="O346" s="65"/>
      <c r="P346" s="188">
        <f>O346*H346</f>
        <v>0</v>
      </c>
      <c r="Q346" s="188">
        <v>0.09</v>
      </c>
      <c r="R346" s="188">
        <f>Q346*H346</f>
        <v>0.54</v>
      </c>
      <c r="S346" s="188">
        <v>0</v>
      </c>
      <c r="T346" s="189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190" t="s">
        <v>183</v>
      </c>
      <c r="AT346" s="190" t="s">
        <v>163</v>
      </c>
      <c r="AU346" s="190" t="s">
        <v>85</v>
      </c>
      <c r="AY346" s="18" t="s">
        <v>160</v>
      </c>
      <c r="BE346" s="191">
        <f>IF(N346="základní",J346,0)</f>
        <v>0</v>
      </c>
      <c r="BF346" s="191">
        <f>IF(N346="snížená",J346,0)</f>
        <v>0</v>
      </c>
      <c r="BG346" s="191">
        <f>IF(N346="zákl. přenesená",J346,0)</f>
        <v>0</v>
      </c>
      <c r="BH346" s="191">
        <f>IF(N346="sníž. přenesená",J346,0)</f>
        <v>0</v>
      </c>
      <c r="BI346" s="191">
        <f>IF(N346="nulová",J346,0)</f>
        <v>0</v>
      </c>
      <c r="BJ346" s="18" t="s">
        <v>83</v>
      </c>
      <c r="BK346" s="191">
        <f>ROUND(I346*H346,2)</f>
        <v>0</v>
      </c>
      <c r="BL346" s="18" t="s">
        <v>183</v>
      </c>
      <c r="BM346" s="190" t="s">
        <v>1913</v>
      </c>
    </row>
    <row r="347" spans="1:65" s="2" customFormat="1">
      <c r="A347" s="35"/>
      <c r="B347" s="36"/>
      <c r="C347" s="37"/>
      <c r="D347" s="192" t="s">
        <v>170</v>
      </c>
      <c r="E347" s="37"/>
      <c r="F347" s="193" t="s">
        <v>1061</v>
      </c>
      <c r="G347" s="37"/>
      <c r="H347" s="37"/>
      <c r="I347" s="194"/>
      <c r="J347" s="37"/>
      <c r="K347" s="37"/>
      <c r="L347" s="40"/>
      <c r="M347" s="195"/>
      <c r="N347" s="196"/>
      <c r="O347" s="65"/>
      <c r="P347" s="65"/>
      <c r="Q347" s="65"/>
      <c r="R347" s="65"/>
      <c r="S347" s="65"/>
      <c r="T347" s="66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T347" s="18" t="s">
        <v>170</v>
      </c>
      <c r="AU347" s="18" t="s">
        <v>85</v>
      </c>
    </row>
    <row r="348" spans="1:65" s="2" customFormat="1" ht="16.5" customHeight="1">
      <c r="A348" s="35"/>
      <c r="B348" s="36"/>
      <c r="C348" s="225" t="s">
        <v>779</v>
      </c>
      <c r="D348" s="225" t="s">
        <v>495</v>
      </c>
      <c r="E348" s="226" t="s">
        <v>1914</v>
      </c>
      <c r="F348" s="227" t="s">
        <v>1915</v>
      </c>
      <c r="G348" s="228" t="s">
        <v>166</v>
      </c>
      <c r="H348" s="229">
        <v>6.06</v>
      </c>
      <c r="I348" s="230"/>
      <c r="J348" s="231">
        <f>ROUND(I348*H348,2)</f>
        <v>0</v>
      </c>
      <c r="K348" s="227" t="s">
        <v>167</v>
      </c>
      <c r="L348" s="232"/>
      <c r="M348" s="233" t="s">
        <v>19</v>
      </c>
      <c r="N348" s="234" t="s">
        <v>46</v>
      </c>
      <c r="O348" s="65"/>
      <c r="P348" s="188">
        <f>O348*H348</f>
        <v>0</v>
      </c>
      <c r="Q348" s="188">
        <v>0.156</v>
      </c>
      <c r="R348" s="188">
        <f>Q348*H348</f>
        <v>0.94535999999999998</v>
      </c>
      <c r="S348" s="188">
        <v>0</v>
      </c>
      <c r="T348" s="189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190" t="s">
        <v>206</v>
      </c>
      <c r="AT348" s="190" t="s">
        <v>495</v>
      </c>
      <c r="AU348" s="190" t="s">
        <v>85</v>
      </c>
      <c r="AY348" s="18" t="s">
        <v>160</v>
      </c>
      <c r="BE348" s="191">
        <f>IF(N348="základní",J348,0)</f>
        <v>0</v>
      </c>
      <c r="BF348" s="191">
        <f>IF(N348="snížená",J348,0)</f>
        <v>0</v>
      </c>
      <c r="BG348" s="191">
        <f>IF(N348="zákl. přenesená",J348,0)</f>
        <v>0</v>
      </c>
      <c r="BH348" s="191">
        <f>IF(N348="sníž. přenesená",J348,0)</f>
        <v>0</v>
      </c>
      <c r="BI348" s="191">
        <f>IF(N348="nulová",J348,0)</f>
        <v>0</v>
      </c>
      <c r="BJ348" s="18" t="s">
        <v>83</v>
      </c>
      <c r="BK348" s="191">
        <f>ROUND(I348*H348,2)</f>
        <v>0</v>
      </c>
      <c r="BL348" s="18" t="s">
        <v>183</v>
      </c>
      <c r="BM348" s="190" t="s">
        <v>1916</v>
      </c>
    </row>
    <row r="349" spans="1:65" s="13" customFormat="1">
      <c r="B349" s="199"/>
      <c r="C349" s="200"/>
      <c r="D349" s="197" t="s">
        <v>212</v>
      </c>
      <c r="E349" s="200"/>
      <c r="F349" s="202" t="s">
        <v>976</v>
      </c>
      <c r="G349" s="200"/>
      <c r="H349" s="203">
        <v>6.06</v>
      </c>
      <c r="I349" s="204"/>
      <c r="J349" s="200"/>
      <c r="K349" s="200"/>
      <c r="L349" s="205"/>
      <c r="M349" s="206"/>
      <c r="N349" s="207"/>
      <c r="O349" s="207"/>
      <c r="P349" s="207"/>
      <c r="Q349" s="207"/>
      <c r="R349" s="207"/>
      <c r="S349" s="207"/>
      <c r="T349" s="208"/>
      <c r="AT349" s="209" t="s">
        <v>212</v>
      </c>
      <c r="AU349" s="209" t="s">
        <v>85</v>
      </c>
      <c r="AV349" s="13" t="s">
        <v>85</v>
      </c>
      <c r="AW349" s="13" t="s">
        <v>4</v>
      </c>
      <c r="AX349" s="13" t="s">
        <v>83</v>
      </c>
      <c r="AY349" s="209" t="s">
        <v>160</v>
      </c>
    </row>
    <row r="350" spans="1:65" s="2" customFormat="1" ht="16.5" customHeight="1">
      <c r="A350" s="35"/>
      <c r="B350" s="36"/>
      <c r="C350" s="179" t="s">
        <v>783</v>
      </c>
      <c r="D350" s="179" t="s">
        <v>163</v>
      </c>
      <c r="E350" s="180" t="s">
        <v>1085</v>
      </c>
      <c r="F350" s="181" t="s">
        <v>1086</v>
      </c>
      <c r="G350" s="182" t="s">
        <v>166</v>
      </c>
      <c r="H350" s="183">
        <v>1</v>
      </c>
      <c r="I350" s="184"/>
      <c r="J350" s="185">
        <f>ROUND(I350*H350,2)</f>
        <v>0</v>
      </c>
      <c r="K350" s="181" t="s">
        <v>167</v>
      </c>
      <c r="L350" s="40"/>
      <c r="M350" s="186" t="s">
        <v>19</v>
      </c>
      <c r="N350" s="187" t="s">
        <v>46</v>
      </c>
      <c r="O350" s="65"/>
      <c r="P350" s="188">
        <f>O350*H350</f>
        <v>0</v>
      </c>
      <c r="Q350" s="188">
        <v>1.6000000000000001E-4</v>
      </c>
      <c r="R350" s="188">
        <f>Q350*H350</f>
        <v>1.6000000000000001E-4</v>
      </c>
      <c r="S350" s="188">
        <v>0</v>
      </c>
      <c r="T350" s="189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190" t="s">
        <v>183</v>
      </c>
      <c r="AT350" s="190" t="s">
        <v>163</v>
      </c>
      <c r="AU350" s="190" t="s">
        <v>85</v>
      </c>
      <c r="AY350" s="18" t="s">
        <v>160</v>
      </c>
      <c r="BE350" s="191">
        <f>IF(N350="základní",J350,0)</f>
        <v>0</v>
      </c>
      <c r="BF350" s="191">
        <f>IF(N350="snížená",J350,0)</f>
        <v>0</v>
      </c>
      <c r="BG350" s="191">
        <f>IF(N350="zákl. přenesená",J350,0)</f>
        <v>0</v>
      </c>
      <c r="BH350" s="191">
        <f>IF(N350="sníž. přenesená",J350,0)</f>
        <v>0</v>
      </c>
      <c r="BI350" s="191">
        <f>IF(N350="nulová",J350,0)</f>
        <v>0</v>
      </c>
      <c r="BJ350" s="18" t="s">
        <v>83</v>
      </c>
      <c r="BK350" s="191">
        <f>ROUND(I350*H350,2)</f>
        <v>0</v>
      </c>
      <c r="BL350" s="18" t="s">
        <v>183</v>
      </c>
      <c r="BM350" s="190" t="s">
        <v>1917</v>
      </c>
    </row>
    <row r="351" spans="1:65" s="2" customFormat="1">
      <c r="A351" s="35"/>
      <c r="B351" s="36"/>
      <c r="C351" s="37"/>
      <c r="D351" s="192" t="s">
        <v>170</v>
      </c>
      <c r="E351" s="37"/>
      <c r="F351" s="193" t="s">
        <v>1088</v>
      </c>
      <c r="G351" s="37"/>
      <c r="H351" s="37"/>
      <c r="I351" s="194"/>
      <c r="J351" s="37"/>
      <c r="K351" s="37"/>
      <c r="L351" s="40"/>
      <c r="M351" s="195"/>
      <c r="N351" s="196"/>
      <c r="O351" s="65"/>
      <c r="P351" s="65"/>
      <c r="Q351" s="65"/>
      <c r="R351" s="65"/>
      <c r="S351" s="65"/>
      <c r="T351" s="66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T351" s="18" t="s">
        <v>170</v>
      </c>
      <c r="AU351" s="18" t="s">
        <v>85</v>
      </c>
    </row>
    <row r="352" spans="1:65" s="2" customFormat="1" ht="16.5" customHeight="1">
      <c r="A352" s="35"/>
      <c r="B352" s="36"/>
      <c r="C352" s="179" t="s">
        <v>788</v>
      </c>
      <c r="D352" s="179" t="s">
        <v>163</v>
      </c>
      <c r="E352" s="180" t="s">
        <v>1090</v>
      </c>
      <c r="F352" s="181" t="s">
        <v>1091</v>
      </c>
      <c r="G352" s="182" t="s">
        <v>289</v>
      </c>
      <c r="H352" s="183">
        <v>165.2</v>
      </c>
      <c r="I352" s="184"/>
      <c r="J352" s="185">
        <f>ROUND(I352*H352,2)</f>
        <v>0</v>
      </c>
      <c r="K352" s="181" t="s">
        <v>167</v>
      </c>
      <c r="L352" s="40"/>
      <c r="M352" s="186" t="s">
        <v>19</v>
      </c>
      <c r="N352" s="187" t="s">
        <v>46</v>
      </c>
      <c r="O352" s="65"/>
      <c r="P352" s="188">
        <f>O352*H352</f>
        <v>0</v>
      </c>
      <c r="Q352" s="188">
        <v>9.0000000000000006E-5</v>
      </c>
      <c r="R352" s="188">
        <f>Q352*H352</f>
        <v>1.4867999999999999E-2</v>
      </c>
      <c r="S352" s="188">
        <v>0</v>
      </c>
      <c r="T352" s="18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190" t="s">
        <v>183</v>
      </c>
      <c r="AT352" s="190" t="s">
        <v>163</v>
      </c>
      <c r="AU352" s="190" t="s">
        <v>85</v>
      </c>
      <c r="AY352" s="18" t="s">
        <v>160</v>
      </c>
      <c r="BE352" s="191">
        <f>IF(N352="základní",J352,0)</f>
        <v>0</v>
      </c>
      <c r="BF352" s="191">
        <f>IF(N352="snížená",J352,0)</f>
        <v>0</v>
      </c>
      <c r="BG352" s="191">
        <f>IF(N352="zákl. přenesená",J352,0)</f>
        <v>0</v>
      </c>
      <c r="BH352" s="191">
        <f>IF(N352="sníž. přenesená",J352,0)</f>
        <v>0</v>
      </c>
      <c r="BI352" s="191">
        <f>IF(N352="nulová",J352,0)</f>
        <v>0</v>
      </c>
      <c r="BJ352" s="18" t="s">
        <v>83</v>
      </c>
      <c r="BK352" s="191">
        <f>ROUND(I352*H352,2)</f>
        <v>0</v>
      </c>
      <c r="BL352" s="18" t="s">
        <v>183</v>
      </c>
      <c r="BM352" s="190" t="s">
        <v>1918</v>
      </c>
    </row>
    <row r="353" spans="1:65" s="2" customFormat="1">
      <c r="A353" s="35"/>
      <c r="B353" s="36"/>
      <c r="C353" s="37"/>
      <c r="D353" s="192" t="s">
        <v>170</v>
      </c>
      <c r="E353" s="37"/>
      <c r="F353" s="193" t="s">
        <v>1093</v>
      </c>
      <c r="G353" s="37"/>
      <c r="H353" s="37"/>
      <c r="I353" s="194"/>
      <c r="J353" s="37"/>
      <c r="K353" s="37"/>
      <c r="L353" s="40"/>
      <c r="M353" s="195"/>
      <c r="N353" s="196"/>
      <c r="O353" s="65"/>
      <c r="P353" s="65"/>
      <c r="Q353" s="65"/>
      <c r="R353" s="65"/>
      <c r="S353" s="65"/>
      <c r="T353" s="66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T353" s="18" t="s">
        <v>170</v>
      </c>
      <c r="AU353" s="18" t="s">
        <v>85</v>
      </c>
    </row>
    <row r="354" spans="1:65" s="13" customFormat="1">
      <c r="B354" s="199"/>
      <c r="C354" s="200"/>
      <c r="D354" s="197" t="s">
        <v>212</v>
      </c>
      <c r="E354" s="201" t="s">
        <v>19</v>
      </c>
      <c r="F354" s="202" t="s">
        <v>1838</v>
      </c>
      <c r="G354" s="200"/>
      <c r="H354" s="203">
        <v>165.2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212</v>
      </c>
      <c r="AU354" s="209" t="s">
        <v>85</v>
      </c>
      <c r="AV354" s="13" t="s">
        <v>85</v>
      </c>
      <c r="AW354" s="13" t="s">
        <v>36</v>
      </c>
      <c r="AX354" s="13" t="s">
        <v>83</v>
      </c>
      <c r="AY354" s="209" t="s">
        <v>160</v>
      </c>
    </row>
    <row r="355" spans="1:65" s="2" customFormat="1" ht="24.2" customHeight="1">
      <c r="A355" s="35"/>
      <c r="B355" s="36"/>
      <c r="C355" s="179" t="s">
        <v>794</v>
      </c>
      <c r="D355" s="179" t="s">
        <v>163</v>
      </c>
      <c r="E355" s="180" t="s">
        <v>1096</v>
      </c>
      <c r="F355" s="181" t="s">
        <v>1097</v>
      </c>
      <c r="G355" s="182" t="s">
        <v>339</v>
      </c>
      <c r="H355" s="183">
        <v>9.5220000000000002</v>
      </c>
      <c r="I355" s="184"/>
      <c r="J355" s="185">
        <f>ROUND(I355*H355,2)</f>
        <v>0</v>
      </c>
      <c r="K355" s="181" t="s">
        <v>167</v>
      </c>
      <c r="L355" s="40"/>
      <c r="M355" s="186" t="s">
        <v>19</v>
      </c>
      <c r="N355" s="187" t="s">
        <v>46</v>
      </c>
      <c r="O355" s="65"/>
      <c r="P355" s="188">
        <f>O355*H355</f>
        <v>0</v>
      </c>
      <c r="Q355" s="188">
        <v>1.5298499999999999</v>
      </c>
      <c r="R355" s="188">
        <f>Q355*H355</f>
        <v>14.567231699999999</v>
      </c>
      <c r="S355" s="188">
        <v>0</v>
      </c>
      <c r="T355" s="189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190" t="s">
        <v>183</v>
      </c>
      <c r="AT355" s="190" t="s">
        <v>163</v>
      </c>
      <c r="AU355" s="190" t="s">
        <v>85</v>
      </c>
      <c r="AY355" s="18" t="s">
        <v>160</v>
      </c>
      <c r="BE355" s="191">
        <f>IF(N355="základní",J355,0)</f>
        <v>0</v>
      </c>
      <c r="BF355" s="191">
        <f>IF(N355="snížená",J355,0)</f>
        <v>0</v>
      </c>
      <c r="BG355" s="191">
        <f>IF(N355="zákl. přenesená",J355,0)</f>
        <v>0</v>
      </c>
      <c r="BH355" s="191">
        <f>IF(N355="sníž. přenesená",J355,0)</f>
        <v>0</v>
      </c>
      <c r="BI355" s="191">
        <f>IF(N355="nulová",J355,0)</f>
        <v>0</v>
      </c>
      <c r="BJ355" s="18" t="s">
        <v>83</v>
      </c>
      <c r="BK355" s="191">
        <f>ROUND(I355*H355,2)</f>
        <v>0</v>
      </c>
      <c r="BL355" s="18" t="s">
        <v>183</v>
      </c>
      <c r="BM355" s="190" t="s">
        <v>1919</v>
      </c>
    </row>
    <row r="356" spans="1:65" s="2" customFormat="1">
      <c r="A356" s="35"/>
      <c r="B356" s="36"/>
      <c r="C356" s="37"/>
      <c r="D356" s="192" t="s">
        <v>170</v>
      </c>
      <c r="E356" s="37"/>
      <c r="F356" s="193" t="s">
        <v>1099</v>
      </c>
      <c r="G356" s="37"/>
      <c r="H356" s="37"/>
      <c r="I356" s="194"/>
      <c r="J356" s="37"/>
      <c r="K356" s="37"/>
      <c r="L356" s="40"/>
      <c r="M356" s="195"/>
      <c r="N356" s="196"/>
      <c r="O356" s="65"/>
      <c r="P356" s="65"/>
      <c r="Q356" s="65"/>
      <c r="R356" s="65"/>
      <c r="S356" s="65"/>
      <c r="T356" s="66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T356" s="18" t="s">
        <v>170</v>
      </c>
      <c r="AU356" s="18" t="s">
        <v>85</v>
      </c>
    </row>
    <row r="357" spans="1:65" s="13" customFormat="1">
      <c r="B357" s="199"/>
      <c r="C357" s="200"/>
      <c r="D357" s="197" t="s">
        <v>212</v>
      </c>
      <c r="E357" s="201" t="s">
        <v>19</v>
      </c>
      <c r="F357" s="202" t="s">
        <v>1920</v>
      </c>
      <c r="G357" s="200"/>
      <c r="H357" s="203">
        <v>0.51300000000000001</v>
      </c>
      <c r="I357" s="204"/>
      <c r="J357" s="200"/>
      <c r="K357" s="200"/>
      <c r="L357" s="205"/>
      <c r="M357" s="206"/>
      <c r="N357" s="207"/>
      <c r="O357" s="207"/>
      <c r="P357" s="207"/>
      <c r="Q357" s="207"/>
      <c r="R357" s="207"/>
      <c r="S357" s="207"/>
      <c r="T357" s="208"/>
      <c r="AT357" s="209" t="s">
        <v>212</v>
      </c>
      <c r="AU357" s="209" t="s">
        <v>85</v>
      </c>
      <c r="AV357" s="13" t="s">
        <v>85</v>
      </c>
      <c r="AW357" s="13" t="s">
        <v>36</v>
      </c>
      <c r="AX357" s="13" t="s">
        <v>75</v>
      </c>
      <c r="AY357" s="209" t="s">
        <v>160</v>
      </c>
    </row>
    <row r="358" spans="1:65" s="13" customFormat="1">
      <c r="B358" s="199"/>
      <c r="C358" s="200"/>
      <c r="D358" s="197" t="s">
        <v>212</v>
      </c>
      <c r="E358" s="201" t="s">
        <v>19</v>
      </c>
      <c r="F358" s="202" t="s">
        <v>1921</v>
      </c>
      <c r="G358" s="200"/>
      <c r="H358" s="203">
        <v>9.0090000000000003</v>
      </c>
      <c r="I358" s="204"/>
      <c r="J358" s="200"/>
      <c r="K358" s="200"/>
      <c r="L358" s="205"/>
      <c r="M358" s="206"/>
      <c r="N358" s="207"/>
      <c r="O358" s="207"/>
      <c r="P358" s="207"/>
      <c r="Q358" s="207"/>
      <c r="R358" s="207"/>
      <c r="S358" s="207"/>
      <c r="T358" s="208"/>
      <c r="AT358" s="209" t="s">
        <v>212</v>
      </c>
      <c r="AU358" s="209" t="s">
        <v>85</v>
      </c>
      <c r="AV358" s="13" t="s">
        <v>85</v>
      </c>
      <c r="AW358" s="13" t="s">
        <v>36</v>
      </c>
      <c r="AX358" s="13" t="s">
        <v>75</v>
      </c>
      <c r="AY358" s="209" t="s">
        <v>160</v>
      </c>
    </row>
    <row r="359" spans="1:65" s="14" customFormat="1">
      <c r="B359" s="214"/>
      <c r="C359" s="215"/>
      <c r="D359" s="197" t="s">
        <v>212</v>
      </c>
      <c r="E359" s="216" t="s">
        <v>19</v>
      </c>
      <c r="F359" s="217" t="s">
        <v>282</v>
      </c>
      <c r="G359" s="215"/>
      <c r="H359" s="218">
        <v>9.5220000000000002</v>
      </c>
      <c r="I359" s="219"/>
      <c r="J359" s="215"/>
      <c r="K359" s="215"/>
      <c r="L359" s="220"/>
      <c r="M359" s="221"/>
      <c r="N359" s="222"/>
      <c r="O359" s="222"/>
      <c r="P359" s="222"/>
      <c r="Q359" s="222"/>
      <c r="R359" s="222"/>
      <c r="S359" s="222"/>
      <c r="T359" s="223"/>
      <c r="AT359" s="224" t="s">
        <v>212</v>
      </c>
      <c r="AU359" s="224" t="s">
        <v>85</v>
      </c>
      <c r="AV359" s="14" t="s">
        <v>183</v>
      </c>
      <c r="AW359" s="14" t="s">
        <v>36</v>
      </c>
      <c r="AX359" s="14" t="s">
        <v>83</v>
      </c>
      <c r="AY359" s="224" t="s">
        <v>160</v>
      </c>
    </row>
    <row r="360" spans="1:65" s="2" customFormat="1" ht="16.5" customHeight="1">
      <c r="A360" s="35"/>
      <c r="B360" s="36"/>
      <c r="C360" s="179" t="s">
        <v>800</v>
      </c>
      <c r="D360" s="179" t="s">
        <v>163</v>
      </c>
      <c r="E360" s="180" t="s">
        <v>1922</v>
      </c>
      <c r="F360" s="181" t="s">
        <v>1923</v>
      </c>
      <c r="G360" s="182" t="s">
        <v>176</v>
      </c>
      <c r="H360" s="183">
        <v>1</v>
      </c>
      <c r="I360" s="184"/>
      <c r="J360" s="185">
        <f>ROUND(I360*H360,2)</f>
        <v>0</v>
      </c>
      <c r="K360" s="181" t="s">
        <v>19</v>
      </c>
      <c r="L360" s="40"/>
      <c r="M360" s="186" t="s">
        <v>19</v>
      </c>
      <c r="N360" s="187" t="s">
        <v>46</v>
      </c>
      <c r="O360" s="65"/>
      <c r="P360" s="188">
        <f>O360*H360</f>
        <v>0</v>
      </c>
      <c r="Q360" s="188">
        <v>0.127</v>
      </c>
      <c r="R360" s="188">
        <f>Q360*H360</f>
        <v>0.127</v>
      </c>
      <c r="S360" s="188">
        <v>0</v>
      </c>
      <c r="T360" s="189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190" t="s">
        <v>183</v>
      </c>
      <c r="AT360" s="190" t="s">
        <v>163</v>
      </c>
      <c r="AU360" s="190" t="s">
        <v>85</v>
      </c>
      <c r="AY360" s="18" t="s">
        <v>160</v>
      </c>
      <c r="BE360" s="191">
        <f>IF(N360="základní",J360,0)</f>
        <v>0</v>
      </c>
      <c r="BF360" s="191">
        <f>IF(N360="snížená",J360,0)</f>
        <v>0</v>
      </c>
      <c r="BG360" s="191">
        <f>IF(N360="zákl. přenesená",J360,0)</f>
        <v>0</v>
      </c>
      <c r="BH360" s="191">
        <f>IF(N360="sníž. přenesená",J360,0)</f>
        <v>0</v>
      </c>
      <c r="BI360" s="191">
        <f>IF(N360="nulová",J360,0)</f>
        <v>0</v>
      </c>
      <c r="BJ360" s="18" t="s">
        <v>83</v>
      </c>
      <c r="BK360" s="191">
        <f>ROUND(I360*H360,2)</f>
        <v>0</v>
      </c>
      <c r="BL360" s="18" t="s">
        <v>183</v>
      </c>
      <c r="BM360" s="190" t="s">
        <v>1924</v>
      </c>
    </row>
    <row r="361" spans="1:65" s="2" customFormat="1" ht="29.25">
      <c r="A361" s="35"/>
      <c r="B361" s="36"/>
      <c r="C361" s="37"/>
      <c r="D361" s="197" t="s">
        <v>172</v>
      </c>
      <c r="E361" s="37"/>
      <c r="F361" s="198" t="s">
        <v>1925</v>
      </c>
      <c r="G361" s="37"/>
      <c r="H361" s="37"/>
      <c r="I361" s="194"/>
      <c r="J361" s="37"/>
      <c r="K361" s="37"/>
      <c r="L361" s="40"/>
      <c r="M361" s="195"/>
      <c r="N361" s="196"/>
      <c r="O361" s="65"/>
      <c r="P361" s="65"/>
      <c r="Q361" s="65"/>
      <c r="R361" s="65"/>
      <c r="S361" s="65"/>
      <c r="T361" s="66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T361" s="18" t="s">
        <v>172</v>
      </c>
      <c r="AU361" s="18" t="s">
        <v>85</v>
      </c>
    </row>
    <row r="362" spans="1:65" s="12" customFormat="1" ht="22.9" customHeight="1">
      <c r="B362" s="163"/>
      <c r="C362" s="164"/>
      <c r="D362" s="165" t="s">
        <v>74</v>
      </c>
      <c r="E362" s="177" t="s">
        <v>214</v>
      </c>
      <c r="F362" s="177" t="s">
        <v>1102</v>
      </c>
      <c r="G362" s="164"/>
      <c r="H362" s="164"/>
      <c r="I362" s="167"/>
      <c r="J362" s="178">
        <f>BK362</f>
        <v>0</v>
      </c>
      <c r="K362" s="164"/>
      <c r="L362" s="169"/>
      <c r="M362" s="170"/>
      <c r="N362" s="171"/>
      <c r="O362" s="171"/>
      <c r="P362" s="172">
        <f>SUM(P363:P374)</f>
        <v>0</v>
      </c>
      <c r="Q362" s="171"/>
      <c r="R362" s="172">
        <f>SUM(R363:R374)</f>
        <v>5.0136000000000003</v>
      </c>
      <c r="S362" s="171"/>
      <c r="T362" s="173">
        <f>SUM(T363:T374)</f>
        <v>0</v>
      </c>
      <c r="AR362" s="174" t="s">
        <v>83</v>
      </c>
      <c r="AT362" s="175" t="s">
        <v>74</v>
      </c>
      <c r="AU362" s="175" t="s">
        <v>83</v>
      </c>
      <c r="AY362" s="174" t="s">
        <v>160</v>
      </c>
      <c r="BK362" s="176">
        <f>SUM(BK363:BK374)</f>
        <v>0</v>
      </c>
    </row>
    <row r="363" spans="1:65" s="2" customFormat="1" ht="24.2" customHeight="1">
      <c r="A363" s="35"/>
      <c r="B363" s="36"/>
      <c r="C363" s="179" t="s">
        <v>805</v>
      </c>
      <c r="D363" s="179" t="s">
        <v>163</v>
      </c>
      <c r="E363" s="180" t="s">
        <v>1109</v>
      </c>
      <c r="F363" s="181" t="s">
        <v>1110</v>
      </c>
      <c r="G363" s="182" t="s">
        <v>289</v>
      </c>
      <c r="H363" s="183">
        <v>24</v>
      </c>
      <c r="I363" s="184"/>
      <c r="J363" s="185">
        <f>ROUND(I363*H363,2)</f>
        <v>0</v>
      </c>
      <c r="K363" s="181" t="s">
        <v>167</v>
      </c>
      <c r="L363" s="40"/>
      <c r="M363" s="186" t="s">
        <v>19</v>
      </c>
      <c r="N363" s="187" t="s">
        <v>46</v>
      </c>
      <c r="O363" s="65"/>
      <c r="P363" s="188">
        <f>O363*H363</f>
        <v>0</v>
      </c>
      <c r="Q363" s="188">
        <v>0.16850000000000001</v>
      </c>
      <c r="R363" s="188">
        <f>Q363*H363</f>
        <v>4.0440000000000005</v>
      </c>
      <c r="S363" s="188">
        <v>0</v>
      </c>
      <c r="T363" s="18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190" t="s">
        <v>183</v>
      </c>
      <c r="AT363" s="190" t="s">
        <v>163</v>
      </c>
      <c r="AU363" s="190" t="s">
        <v>85</v>
      </c>
      <c r="AY363" s="18" t="s">
        <v>160</v>
      </c>
      <c r="BE363" s="191">
        <f>IF(N363="základní",J363,0)</f>
        <v>0</v>
      </c>
      <c r="BF363" s="191">
        <f>IF(N363="snížená",J363,0)</f>
        <v>0</v>
      </c>
      <c r="BG363" s="191">
        <f>IF(N363="zákl. přenesená",J363,0)</f>
        <v>0</v>
      </c>
      <c r="BH363" s="191">
        <f>IF(N363="sníž. přenesená",J363,0)</f>
        <v>0</v>
      </c>
      <c r="BI363" s="191">
        <f>IF(N363="nulová",J363,0)</f>
        <v>0</v>
      </c>
      <c r="BJ363" s="18" t="s">
        <v>83</v>
      </c>
      <c r="BK363" s="191">
        <f>ROUND(I363*H363,2)</f>
        <v>0</v>
      </c>
      <c r="BL363" s="18" t="s">
        <v>183</v>
      </c>
      <c r="BM363" s="190" t="s">
        <v>1926</v>
      </c>
    </row>
    <row r="364" spans="1:65" s="2" customFormat="1">
      <c r="A364" s="35"/>
      <c r="B364" s="36"/>
      <c r="C364" s="37"/>
      <c r="D364" s="192" t="s">
        <v>170</v>
      </c>
      <c r="E364" s="37"/>
      <c r="F364" s="193" t="s">
        <v>1112</v>
      </c>
      <c r="G364" s="37"/>
      <c r="H364" s="37"/>
      <c r="I364" s="194"/>
      <c r="J364" s="37"/>
      <c r="K364" s="37"/>
      <c r="L364" s="40"/>
      <c r="M364" s="195"/>
      <c r="N364" s="196"/>
      <c r="O364" s="65"/>
      <c r="P364" s="65"/>
      <c r="Q364" s="65"/>
      <c r="R364" s="65"/>
      <c r="S364" s="65"/>
      <c r="T364" s="66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T364" s="18" t="s">
        <v>170</v>
      </c>
      <c r="AU364" s="18" t="s">
        <v>85</v>
      </c>
    </row>
    <row r="365" spans="1:65" s="2" customFormat="1" ht="16.5" customHeight="1">
      <c r="A365" s="35"/>
      <c r="B365" s="36"/>
      <c r="C365" s="225" t="s">
        <v>810</v>
      </c>
      <c r="D365" s="225" t="s">
        <v>495</v>
      </c>
      <c r="E365" s="226" t="s">
        <v>1114</v>
      </c>
      <c r="F365" s="227" t="s">
        <v>1115</v>
      </c>
      <c r="G365" s="228" t="s">
        <v>289</v>
      </c>
      <c r="H365" s="229">
        <v>12.12</v>
      </c>
      <c r="I365" s="230"/>
      <c r="J365" s="231">
        <f>ROUND(I365*H365,2)</f>
        <v>0</v>
      </c>
      <c r="K365" s="227" t="s">
        <v>167</v>
      </c>
      <c r="L365" s="232"/>
      <c r="M365" s="233" t="s">
        <v>19</v>
      </c>
      <c r="N365" s="234" t="s">
        <v>46</v>
      </c>
      <c r="O365" s="65"/>
      <c r="P365" s="188">
        <f>O365*H365</f>
        <v>0</v>
      </c>
      <c r="Q365" s="188">
        <v>0.08</v>
      </c>
      <c r="R365" s="188">
        <f>Q365*H365</f>
        <v>0.96959999999999991</v>
      </c>
      <c r="S365" s="188">
        <v>0</v>
      </c>
      <c r="T365" s="189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190" t="s">
        <v>206</v>
      </c>
      <c r="AT365" s="190" t="s">
        <v>495</v>
      </c>
      <c r="AU365" s="190" t="s">
        <v>85</v>
      </c>
      <c r="AY365" s="18" t="s">
        <v>160</v>
      </c>
      <c r="BE365" s="191">
        <f>IF(N365="základní",J365,0)</f>
        <v>0</v>
      </c>
      <c r="BF365" s="191">
        <f>IF(N365="snížená",J365,0)</f>
        <v>0</v>
      </c>
      <c r="BG365" s="191">
        <f>IF(N365="zákl. přenesená",J365,0)</f>
        <v>0</v>
      </c>
      <c r="BH365" s="191">
        <f>IF(N365="sníž. přenesená",J365,0)</f>
        <v>0</v>
      </c>
      <c r="BI365" s="191">
        <f>IF(N365="nulová",J365,0)</f>
        <v>0</v>
      </c>
      <c r="BJ365" s="18" t="s">
        <v>83</v>
      </c>
      <c r="BK365" s="191">
        <f>ROUND(I365*H365,2)</f>
        <v>0</v>
      </c>
      <c r="BL365" s="18" t="s">
        <v>183</v>
      </c>
      <c r="BM365" s="190" t="s">
        <v>1927</v>
      </c>
    </row>
    <row r="366" spans="1:65" s="13" customFormat="1">
      <c r="B366" s="199"/>
      <c r="C366" s="200"/>
      <c r="D366" s="197" t="s">
        <v>212</v>
      </c>
      <c r="E366" s="200"/>
      <c r="F366" s="202" t="s">
        <v>1387</v>
      </c>
      <c r="G366" s="200"/>
      <c r="H366" s="203">
        <v>12.12</v>
      </c>
      <c r="I366" s="204"/>
      <c r="J366" s="200"/>
      <c r="K366" s="200"/>
      <c r="L366" s="205"/>
      <c r="M366" s="206"/>
      <c r="N366" s="207"/>
      <c r="O366" s="207"/>
      <c r="P366" s="207"/>
      <c r="Q366" s="207"/>
      <c r="R366" s="207"/>
      <c r="S366" s="207"/>
      <c r="T366" s="208"/>
      <c r="AT366" s="209" t="s">
        <v>212</v>
      </c>
      <c r="AU366" s="209" t="s">
        <v>85</v>
      </c>
      <c r="AV366" s="13" t="s">
        <v>85</v>
      </c>
      <c r="AW366" s="13" t="s">
        <v>4</v>
      </c>
      <c r="AX366" s="13" t="s">
        <v>83</v>
      </c>
      <c r="AY366" s="209" t="s">
        <v>160</v>
      </c>
    </row>
    <row r="367" spans="1:65" s="2" customFormat="1" ht="16.5" customHeight="1">
      <c r="A367" s="35"/>
      <c r="B367" s="36"/>
      <c r="C367" s="179" t="s">
        <v>815</v>
      </c>
      <c r="D367" s="179" t="s">
        <v>163</v>
      </c>
      <c r="E367" s="180" t="s">
        <v>1129</v>
      </c>
      <c r="F367" s="181" t="s">
        <v>1130</v>
      </c>
      <c r="G367" s="182" t="s">
        <v>289</v>
      </c>
      <c r="H367" s="183">
        <v>100.35</v>
      </c>
      <c r="I367" s="184"/>
      <c r="J367" s="185">
        <f>ROUND(I367*H367,2)</f>
        <v>0</v>
      </c>
      <c r="K367" s="181" t="s">
        <v>167</v>
      </c>
      <c r="L367" s="40"/>
      <c r="M367" s="186" t="s">
        <v>19</v>
      </c>
      <c r="N367" s="187" t="s">
        <v>46</v>
      </c>
      <c r="O367" s="65"/>
      <c r="P367" s="188">
        <f>O367*H367</f>
        <v>0</v>
      </c>
      <c r="Q367" s="188">
        <v>0</v>
      </c>
      <c r="R367" s="188">
        <f>Q367*H367</f>
        <v>0</v>
      </c>
      <c r="S367" s="188">
        <v>0</v>
      </c>
      <c r="T367" s="189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190" t="s">
        <v>183</v>
      </c>
      <c r="AT367" s="190" t="s">
        <v>163</v>
      </c>
      <c r="AU367" s="190" t="s">
        <v>85</v>
      </c>
      <c r="AY367" s="18" t="s">
        <v>160</v>
      </c>
      <c r="BE367" s="191">
        <f>IF(N367="základní",J367,0)</f>
        <v>0</v>
      </c>
      <c r="BF367" s="191">
        <f>IF(N367="snížená",J367,0)</f>
        <v>0</v>
      </c>
      <c r="BG367" s="191">
        <f>IF(N367="zákl. přenesená",J367,0)</f>
        <v>0</v>
      </c>
      <c r="BH367" s="191">
        <f>IF(N367="sníž. přenesená",J367,0)</f>
        <v>0</v>
      </c>
      <c r="BI367" s="191">
        <f>IF(N367="nulová",J367,0)</f>
        <v>0</v>
      </c>
      <c r="BJ367" s="18" t="s">
        <v>83</v>
      </c>
      <c r="BK367" s="191">
        <f>ROUND(I367*H367,2)</f>
        <v>0</v>
      </c>
      <c r="BL367" s="18" t="s">
        <v>183</v>
      </c>
      <c r="BM367" s="190" t="s">
        <v>1928</v>
      </c>
    </row>
    <row r="368" spans="1:65" s="2" customFormat="1">
      <c r="A368" s="35"/>
      <c r="B368" s="36"/>
      <c r="C368" s="37"/>
      <c r="D368" s="192" t="s">
        <v>170</v>
      </c>
      <c r="E368" s="37"/>
      <c r="F368" s="193" t="s">
        <v>1132</v>
      </c>
      <c r="G368" s="37"/>
      <c r="H368" s="37"/>
      <c r="I368" s="194"/>
      <c r="J368" s="37"/>
      <c r="K368" s="37"/>
      <c r="L368" s="40"/>
      <c r="M368" s="195"/>
      <c r="N368" s="196"/>
      <c r="O368" s="65"/>
      <c r="P368" s="65"/>
      <c r="Q368" s="65"/>
      <c r="R368" s="65"/>
      <c r="S368" s="65"/>
      <c r="T368" s="66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T368" s="18" t="s">
        <v>170</v>
      </c>
      <c r="AU368" s="18" t="s">
        <v>85</v>
      </c>
    </row>
    <row r="369" spans="1:65" s="13" customFormat="1">
      <c r="B369" s="199"/>
      <c r="C369" s="200"/>
      <c r="D369" s="197" t="s">
        <v>212</v>
      </c>
      <c r="E369" s="201" t="s">
        <v>19</v>
      </c>
      <c r="F369" s="202" t="s">
        <v>1929</v>
      </c>
      <c r="G369" s="200"/>
      <c r="H369" s="203">
        <v>100.35</v>
      </c>
      <c r="I369" s="204"/>
      <c r="J369" s="200"/>
      <c r="K369" s="200"/>
      <c r="L369" s="205"/>
      <c r="M369" s="206"/>
      <c r="N369" s="207"/>
      <c r="O369" s="207"/>
      <c r="P369" s="207"/>
      <c r="Q369" s="207"/>
      <c r="R369" s="207"/>
      <c r="S369" s="207"/>
      <c r="T369" s="208"/>
      <c r="AT369" s="209" t="s">
        <v>212</v>
      </c>
      <c r="AU369" s="209" t="s">
        <v>85</v>
      </c>
      <c r="AV369" s="13" t="s">
        <v>85</v>
      </c>
      <c r="AW369" s="13" t="s">
        <v>36</v>
      </c>
      <c r="AX369" s="13" t="s">
        <v>83</v>
      </c>
      <c r="AY369" s="209" t="s">
        <v>160</v>
      </c>
    </row>
    <row r="370" spans="1:65" s="2" customFormat="1" ht="37.9" customHeight="1">
      <c r="A370" s="35"/>
      <c r="B370" s="36"/>
      <c r="C370" s="179" t="s">
        <v>819</v>
      </c>
      <c r="D370" s="179" t="s">
        <v>163</v>
      </c>
      <c r="E370" s="180" t="s">
        <v>1140</v>
      </c>
      <c r="F370" s="181" t="s">
        <v>1141</v>
      </c>
      <c r="G370" s="182" t="s">
        <v>289</v>
      </c>
      <c r="H370" s="183">
        <v>12</v>
      </c>
      <c r="I370" s="184"/>
      <c r="J370" s="185">
        <f>ROUND(I370*H370,2)</f>
        <v>0</v>
      </c>
      <c r="K370" s="181" t="s">
        <v>167</v>
      </c>
      <c r="L370" s="40"/>
      <c r="M370" s="186" t="s">
        <v>19</v>
      </c>
      <c r="N370" s="187" t="s">
        <v>46</v>
      </c>
      <c r="O370" s="65"/>
      <c r="P370" s="188">
        <f>O370*H370</f>
        <v>0</v>
      </c>
      <c r="Q370" s="188">
        <v>0</v>
      </c>
      <c r="R370" s="188">
        <f>Q370*H370</f>
        <v>0</v>
      </c>
      <c r="S370" s="188">
        <v>0</v>
      </c>
      <c r="T370" s="189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190" t="s">
        <v>183</v>
      </c>
      <c r="AT370" s="190" t="s">
        <v>163</v>
      </c>
      <c r="AU370" s="190" t="s">
        <v>85</v>
      </c>
      <c r="AY370" s="18" t="s">
        <v>160</v>
      </c>
      <c r="BE370" s="191">
        <f>IF(N370="základní",J370,0)</f>
        <v>0</v>
      </c>
      <c r="BF370" s="191">
        <f>IF(N370="snížená",J370,0)</f>
        <v>0</v>
      </c>
      <c r="BG370" s="191">
        <f>IF(N370="zákl. přenesená",J370,0)</f>
        <v>0</v>
      </c>
      <c r="BH370" s="191">
        <f>IF(N370="sníž. přenesená",J370,0)</f>
        <v>0</v>
      </c>
      <c r="BI370" s="191">
        <f>IF(N370="nulová",J370,0)</f>
        <v>0</v>
      </c>
      <c r="BJ370" s="18" t="s">
        <v>83</v>
      </c>
      <c r="BK370" s="191">
        <f>ROUND(I370*H370,2)</f>
        <v>0</v>
      </c>
      <c r="BL370" s="18" t="s">
        <v>183</v>
      </c>
      <c r="BM370" s="190" t="s">
        <v>1930</v>
      </c>
    </row>
    <row r="371" spans="1:65" s="2" customFormat="1">
      <c r="A371" s="35"/>
      <c r="B371" s="36"/>
      <c r="C371" s="37"/>
      <c r="D371" s="192" t="s">
        <v>170</v>
      </c>
      <c r="E371" s="37"/>
      <c r="F371" s="193" t="s">
        <v>1143</v>
      </c>
      <c r="G371" s="37"/>
      <c r="H371" s="37"/>
      <c r="I371" s="194"/>
      <c r="J371" s="37"/>
      <c r="K371" s="37"/>
      <c r="L371" s="40"/>
      <c r="M371" s="195"/>
      <c r="N371" s="196"/>
      <c r="O371" s="65"/>
      <c r="P371" s="65"/>
      <c r="Q371" s="65"/>
      <c r="R371" s="65"/>
      <c r="S371" s="65"/>
      <c r="T371" s="66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T371" s="18" t="s">
        <v>170</v>
      </c>
      <c r="AU371" s="18" t="s">
        <v>85</v>
      </c>
    </row>
    <row r="372" spans="1:65" s="13" customFormat="1">
      <c r="B372" s="199"/>
      <c r="C372" s="200"/>
      <c r="D372" s="197" t="s">
        <v>212</v>
      </c>
      <c r="E372" s="201" t="s">
        <v>19</v>
      </c>
      <c r="F372" s="202" t="s">
        <v>8</v>
      </c>
      <c r="G372" s="200"/>
      <c r="H372" s="203">
        <v>12</v>
      </c>
      <c r="I372" s="204"/>
      <c r="J372" s="200"/>
      <c r="K372" s="200"/>
      <c r="L372" s="205"/>
      <c r="M372" s="206"/>
      <c r="N372" s="207"/>
      <c r="O372" s="207"/>
      <c r="P372" s="207"/>
      <c r="Q372" s="207"/>
      <c r="R372" s="207"/>
      <c r="S372" s="207"/>
      <c r="T372" s="208"/>
      <c r="AT372" s="209" t="s">
        <v>212</v>
      </c>
      <c r="AU372" s="209" t="s">
        <v>85</v>
      </c>
      <c r="AV372" s="13" t="s">
        <v>85</v>
      </c>
      <c r="AW372" s="13" t="s">
        <v>36</v>
      </c>
      <c r="AX372" s="13" t="s">
        <v>83</v>
      </c>
      <c r="AY372" s="209" t="s">
        <v>160</v>
      </c>
    </row>
    <row r="373" spans="1:65" s="2" customFormat="1" ht="33" customHeight="1">
      <c r="A373" s="35"/>
      <c r="B373" s="36"/>
      <c r="C373" s="179" t="s">
        <v>825</v>
      </c>
      <c r="D373" s="179" t="s">
        <v>163</v>
      </c>
      <c r="E373" s="180" t="s">
        <v>1146</v>
      </c>
      <c r="F373" s="181" t="s">
        <v>1147</v>
      </c>
      <c r="G373" s="182" t="s">
        <v>258</v>
      </c>
      <c r="H373" s="183">
        <v>33.1</v>
      </c>
      <c r="I373" s="184"/>
      <c r="J373" s="185">
        <f>ROUND(I373*H373,2)</f>
        <v>0</v>
      </c>
      <c r="K373" s="181" t="s">
        <v>167</v>
      </c>
      <c r="L373" s="40"/>
      <c r="M373" s="186" t="s">
        <v>19</v>
      </c>
      <c r="N373" s="187" t="s">
        <v>46</v>
      </c>
      <c r="O373" s="65"/>
      <c r="P373" s="188">
        <f>O373*H373</f>
        <v>0</v>
      </c>
      <c r="Q373" s="188">
        <v>0</v>
      </c>
      <c r="R373" s="188">
        <f>Q373*H373</f>
        <v>0</v>
      </c>
      <c r="S373" s="188">
        <v>0</v>
      </c>
      <c r="T373" s="18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190" t="s">
        <v>183</v>
      </c>
      <c r="AT373" s="190" t="s">
        <v>163</v>
      </c>
      <c r="AU373" s="190" t="s">
        <v>85</v>
      </c>
      <c r="AY373" s="18" t="s">
        <v>160</v>
      </c>
      <c r="BE373" s="191">
        <f>IF(N373="základní",J373,0)</f>
        <v>0</v>
      </c>
      <c r="BF373" s="191">
        <f>IF(N373="snížená",J373,0)</f>
        <v>0</v>
      </c>
      <c r="BG373" s="191">
        <f>IF(N373="zákl. přenesená",J373,0)</f>
        <v>0</v>
      </c>
      <c r="BH373" s="191">
        <f>IF(N373="sníž. přenesená",J373,0)</f>
        <v>0</v>
      </c>
      <c r="BI373" s="191">
        <f>IF(N373="nulová",J373,0)</f>
        <v>0</v>
      </c>
      <c r="BJ373" s="18" t="s">
        <v>83</v>
      </c>
      <c r="BK373" s="191">
        <f>ROUND(I373*H373,2)</f>
        <v>0</v>
      </c>
      <c r="BL373" s="18" t="s">
        <v>183</v>
      </c>
      <c r="BM373" s="190" t="s">
        <v>1931</v>
      </c>
    </row>
    <row r="374" spans="1:65" s="2" customFormat="1">
      <c r="A374" s="35"/>
      <c r="B374" s="36"/>
      <c r="C374" s="37"/>
      <c r="D374" s="192" t="s">
        <v>170</v>
      </c>
      <c r="E374" s="37"/>
      <c r="F374" s="193" t="s">
        <v>1149</v>
      </c>
      <c r="G374" s="37"/>
      <c r="H374" s="37"/>
      <c r="I374" s="194"/>
      <c r="J374" s="37"/>
      <c r="K374" s="37"/>
      <c r="L374" s="40"/>
      <c r="M374" s="195"/>
      <c r="N374" s="196"/>
      <c r="O374" s="65"/>
      <c r="P374" s="65"/>
      <c r="Q374" s="65"/>
      <c r="R374" s="65"/>
      <c r="S374" s="65"/>
      <c r="T374" s="66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T374" s="18" t="s">
        <v>170</v>
      </c>
      <c r="AU374" s="18" t="s">
        <v>85</v>
      </c>
    </row>
    <row r="375" spans="1:65" s="12" customFormat="1" ht="22.9" customHeight="1">
      <c r="B375" s="163"/>
      <c r="C375" s="164"/>
      <c r="D375" s="165" t="s">
        <v>74</v>
      </c>
      <c r="E375" s="177" t="s">
        <v>1151</v>
      </c>
      <c r="F375" s="177" t="s">
        <v>1152</v>
      </c>
      <c r="G375" s="164"/>
      <c r="H375" s="164"/>
      <c r="I375" s="167"/>
      <c r="J375" s="178">
        <f>BK375</f>
        <v>0</v>
      </c>
      <c r="K375" s="164"/>
      <c r="L375" s="169"/>
      <c r="M375" s="170"/>
      <c r="N375" s="171"/>
      <c r="O375" s="171"/>
      <c r="P375" s="172">
        <f>SUM(P376:P394)</f>
        <v>0</v>
      </c>
      <c r="Q375" s="171"/>
      <c r="R375" s="172">
        <f>SUM(R376:R394)</f>
        <v>0</v>
      </c>
      <c r="S375" s="171"/>
      <c r="T375" s="173">
        <f>SUM(T376:T394)</f>
        <v>0</v>
      </c>
      <c r="AR375" s="174" t="s">
        <v>83</v>
      </c>
      <c r="AT375" s="175" t="s">
        <v>74</v>
      </c>
      <c r="AU375" s="175" t="s">
        <v>83</v>
      </c>
      <c r="AY375" s="174" t="s">
        <v>160</v>
      </c>
      <c r="BK375" s="176">
        <f>SUM(BK376:BK394)</f>
        <v>0</v>
      </c>
    </row>
    <row r="376" spans="1:65" s="2" customFormat="1" ht="21.75" customHeight="1">
      <c r="A376" s="35"/>
      <c r="B376" s="36"/>
      <c r="C376" s="179" t="s">
        <v>329</v>
      </c>
      <c r="D376" s="179" t="s">
        <v>163</v>
      </c>
      <c r="E376" s="180" t="s">
        <v>1154</v>
      </c>
      <c r="F376" s="181" t="s">
        <v>1155</v>
      </c>
      <c r="G376" s="182" t="s">
        <v>483</v>
      </c>
      <c r="H376" s="183">
        <v>172.22200000000001</v>
      </c>
      <c r="I376" s="184"/>
      <c r="J376" s="185">
        <f>ROUND(I376*H376,2)</f>
        <v>0</v>
      </c>
      <c r="K376" s="181" t="s">
        <v>167</v>
      </c>
      <c r="L376" s="40"/>
      <c r="M376" s="186" t="s">
        <v>19</v>
      </c>
      <c r="N376" s="187" t="s">
        <v>46</v>
      </c>
      <c r="O376" s="65"/>
      <c r="P376" s="188">
        <f>O376*H376</f>
        <v>0</v>
      </c>
      <c r="Q376" s="188">
        <v>0</v>
      </c>
      <c r="R376" s="188">
        <f>Q376*H376</f>
        <v>0</v>
      </c>
      <c r="S376" s="188">
        <v>0</v>
      </c>
      <c r="T376" s="18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190" t="s">
        <v>183</v>
      </c>
      <c r="AT376" s="190" t="s">
        <v>163</v>
      </c>
      <c r="AU376" s="190" t="s">
        <v>85</v>
      </c>
      <c r="AY376" s="18" t="s">
        <v>160</v>
      </c>
      <c r="BE376" s="191">
        <f>IF(N376="základní",J376,0)</f>
        <v>0</v>
      </c>
      <c r="BF376" s="191">
        <f>IF(N376="snížená",J376,0)</f>
        <v>0</v>
      </c>
      <c r="BG376" s="191">
        <f>IF(N376="zákl. přenesená",J376,0)</f>
        <v>0</v>
      </c>
      <c r="BH376" s="191">
        <f>IF(N376="sníž. přenesená",J376,0)</f>
        <v>0</v>
      </c>
      <c r="BI376" s="191">
        <f>IF(N376="nulová",J376,0)</f>
        <v>0</v>
      </c>
      <c r="BJ376" s="18" t="s">
        <v>83</v>
      </c>
      <c r="BK376" s="191">
        <f>ROUND(I376*H376,2)</f>
        <v>0</v>
      </c>
      <c r="BL376" s="18" t="s">
        <v>183</v>
      </c>
      <c r="BM376" s="190" t="s">
        <v>1932</v>
      </c>
    </row>
    <row r="377" spans="1:65" s="2" customFormat="1">
      <c r="A377" s="35"/>
      <c r="B377" s="36"/>
      <c r="C377" s="37"/>
      <c r="D377" s="192" t="s">
        <v>170</v>
      </c>
      <c r="E377" s="37"/>
      <c r="F377" s="193" t="s">
        <v>1157</v>
      </c>
      <c r="G377" s="37"/>
      <c r="H377" s="37"/>
      <c r="I377" s="194"/>
      <c r="J377" s="37"/>
      <c r="K377" s="37"/>
      <c r="L377" s="40"/>
      <c r="M377" s="195"/>
      <c r="N377" s="196"/>
      <c r="O377" s="65"/>
      <c r="P377" s="65"/>
      <c r="Q377" s="65"/>
      <c r="R377" s="65"/>
      <c r="S377" s="65"/>
      <c r="T377" s="66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T377" s="18" t="s">
        <v>170</v>
      </c>
      <c r="AU377" s="18" t="s">
        <v>85</v>
      </c>
    </row>
    <row r="378" spans="1:65" s="2" customFormat="1" ht="24.2" customHeight="1">
      <c r="A378" s="35"/>
      <c r="B378" s="36"/>
      <c r="C378" s="179" t="s">
        <v>834</v>
      </c>
      <c r="D378" s="179" t="s">
        <v>163</v>
      </c>
      <c r="E378" s="180" t="s">
        <v>1159</v>
      </c>
      <c r="F378" s="181" t="s">
        <v>1160</v>
      </c>
      <c r="G378" s="182" t="s">
        <v>483</v>
      </c>
      <c r="H378" s="183">
        <v>3272.2179999999998</v>
      </c>
      <c r="I378" s="184"/>
      <c r="J378" s="185">
        <f>ROUND(I378*H378,2)</f>
        <v>0</v>
      </c>
      <c r="K378" s="181" t="s">
        <v>167</v>
      </c>
      <c r="L378" s="40"/>
      <c r="M378" s="186" t="s">
        <v>19</v>
      </c>
      <c r="N378" s="187" t="s">
        <v>46</v>
      </c>
      <c r="O378" s="65"/>
      <c r="P378" s="188">
        <f>O378*H378</f>
        <v>0</v>
      </c>
      <c r="Q378" s="188">
        <v>0</v>
      </c>
      <c r="R378" s="188">
        <f>Q378*H378</f>
        <v>0</v>
      </c>
      <c r="S378" s="188">
        <v>0</v>
      </c>
      <c r="T378" s="189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190" t="s">
        <v>183</v>
      </c>
      <c r="AT378" s="190" t="s">
        <v>163</v>
      </c>
      <c r="AU378" s="190" t="s">
        <v>85</v>
      </c>
      <c r="AY378" s="18" t="s">
        <v>160</v>
      </c>
      <c r="BE378" s="191">
        <f>IF(N378="základní",J378,0)</f>
        <v>0</v>
      </c>
      <c r="BF378" s="191">
        <f>IF(N378="snížená",J378,0)</f>
        <v>0</v>
      </c>
      <c r="BG378" s="191">
        <f>IF(N378="zákl. přenesená",J378,0)</f>
        <v>0</v>
      </c>
      <c r="BH378" s="191">
        <f>IF(N378="sníž. přenesená",J378,0)</f>
        <v>0</v>
      </c>
      <c r="BI378" s="191">
        <f>IF(N378="nulová",J378,0)</f>
        <v>0</v>
      </c>
      <c r="BJ378" s="18" t="s">
        <v>83</v>
      </c>
      <c r="BK378" s="191">
        <f>ROUND(I378*H378,2)</f>
        <v>0</v>
      </c>
      <c r="BL378" s="18" t="s">
        <v>183</v>
      </c>
      <c r="BM378" s="190" t="s">
        <v>1933</v>
      </c>
    </row>
    <row r="379" spans="1:65" s="2" customFormat="1">
      <c r="A379" s="35"/>
      <c r="B379" s="36"/>
      <c r="C379" s="37"/>
      <c r="D379" s="192" t="s">
        <v>170</v>
      </c>
      <c r="E379" s="37"/>
      <c r="F379" s="193" t="s">
        <v>1162</v>
      </c>
      <c r="G379" s="37"/>
      <c r="H379" s="37"/>
      <c r="I379" s="194"/>
      <c r="J379" s="37"/>
      <c r="K379" s="37"/>
      <c r="L379" s="40"/>
      <c r="M379" s="195"/>
      <c r="N379" s="196"/>
      <c r="O379" s="65"/>
      <c r="P379" s="65"/>
      <c r="Q379" s="65"/>
      <c r="R379" s="65"/>
      <c r="S379" s="65"/>
      <c r="T379" s="66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T379" s="18" t="s">
        <v>170</v>
      </c>
      <c r="AU379" s="18" t="s">
        <v>85</v>
      </c>
    </row>
    <row r="380" spans="1:65" s="13" customFormat="1">
      <c r="B380" s="199"/>
      <c r="C380" s="200"/>
      <c r="D380" s="197" t="s">
        <v>212</v>
      </c>
      <c r="E380" s="200"/>
      <c r="F380" s="202" t="s">
        <v>1934</v>
      </c>
      <c r="G380" s="200"/>
      <c r="H380" s="203">
        <v>3272.2179999999998</v>
      </c>
      <c r="I380" s="204"/>
      <c r="J380" s="200"/>
      <c r="K380" s="200"/>
      <c r="L380" s="205"/>
      <c r="M380" s="206"/>
      <c r="N380" s="207"/>
      <c r="O380" s="207"/>
      <c r="P380" s="207"/>
      <c r="Q380" s="207"/>
      <c r="R380" s="207"/>
      <c r="S380" s="207"/>
      <c r="T380" s="208"/>
      <c r="AT380" s="209" t="s">
        <v>212</v>
      </c>
      <c r="AU380" s="209" t="s">
        <v>85</v>
      </c>
      <c r="AV380" s="13" t="s">
        <v>85</v>
      </c>
      <c r="AW380" s="13" t="s">
        <v>4</v>
      </c>
      <c r="AX380" s="13" t="s">
        <v>83</v>
      </c>
      <c r="AY380" s="209" t="s">
        <v>160</v>
      </c>
    </row>
    <row r="381" spans="1:65" s="2" customFormat="1" ht="24.2" customHeight="1">
      <c r="A381" s="35"/>
      <c r="B381" s="36"/>
      <c r="C381" s="179" t="s">
        <v>840</v>
      </c>
      <c r="D381" s="179" t="s">
        <v>163</v>
      </c>
      <c r="E381" s="180" t="s">
        <v>1165</v>
      </c>
      <c r="F381" s="181" t="s">
        <v>1166</v>
      </c>
      <c r="G381" s="182" t="s">
        <v>483</v>
      </c>
      <c r="H381" s="183">
        <v>2.7639999999999998</v>
      </c>
      <c r="I381" s="184"/>
      <c r="J381" s="185">
        <f>ROUND(I381*H381,2)</f>
        <v>0</v>
      </c>
      <c r="K381" s="181" t="s">
        <v>167</v>
      </c>
      <c r="L381" s="40"/>
      <c r="M381" s="186" t="s">
        <v>19</v>
      </c>
      <c r="N381" s="187" t="s">
        <v>46</v>
      </c>
      <c r="O381" s="65"/>
      <c r="P381" s="188">
        <f>O381*H381</f>
        <v>0</v>
      </c>
      <c r="Q381" s="188">
        <v>0</v>
      </c>
      <c r="R381" s="188">
        <f>Q381*H381</f>
        <v>0</v>
      </c>
      <c r="S381" s="188">
        <v>0</v>
      </c>
      <c r="T381" s="189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190" t="s">
        <v>183</v>
      </c>
      <c r="AT381" s="190" t="s">
        <v>163</v>
      </c>
      <c r="AU381" s="190" t="s">
        <v>85</v>
      </c>
      <c r="AY381" s="18" t="s">
        <v>160</v>
      </c>
      <c r="BE381" s="191">
        <f>IF(N381="základní",J381,0)</f>
        <v>0</v>
      </c>
      <c r="BF381" s="191">
        <f>IF(N381="snížená",J381,0)</f>
        <v>0</v>
      </c>
      <c r="BG381" s="191">
        <f>IF(N381="zákl. přenesená",J381,0)</f>
        <v>0</v>
      </c>
      <c r="BH381" s="191">
        <f>IF(N381="sníž. přenesená",J381,0)</f>
        <v>0</v>
      </c>
      <c r="BI381" s="191">
        <f>IF(N381="nulová",J381,0)</f>
        <v>0</v>
      </c>
      <c r="BJ381" s="18" t="s">
        <v>83</v>
      </c>
      <c r="BK381" s="191">
        <f>ROUND(I381*H381,2)</f>
        <v>0</v>
      </c>
      <c r="BL381" s="18" t="s">
        <v>183</v>
      </c>
      <c r="BM381" s="190" t="s">
        <v>1935</v>
      </c>
    </row>
    <row r="382" spans="1:65" s="2" customFormat="1">
      <c r="A382" s="35"/>
      <c r="B382" s="36"/>
      <c r="C382" s="37"/>
      <c r="D382" s="192" t="s">
        <v>170</v>
      </c>
      <c r="E382" s="37"/>
      <c r="F382" s="193" t="s">
        <v>1168</v>
      </c>
      <c r="G382" s="37"/>
      <c r="H382" s="37"/>
      <c r="I382" s="194"/>
      <c r="J382" s="37"/>
      <c r="K382" s="37"/>
      <c r="L382" s="40"/>
      <c r="M382" s="195"/>
      <c r="N382" s="196"/>
      <c r="O382" s="65"/>
      <c r="P382" s="65"/>
      <c r="Q382" s="65"/>
      <c r="R382" s="65"/>
      <c r="S382" s="65"/>
      <c r="T382" s="66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T382" s="18" t="s">
        <v>170</v>
      </c>
      <c r="AU382" s="18" t="s">
        <v>85</v>
      </c>
    </row>
    <row r="383" spans="1:65" s="2" customFormat="1" ht="29.25">
      <c r="A383" s="35"/>
      <c r="B383" s="36"/>
      <c r="C383" s="37"/>
      <c r="D383" s="197" t="s">
        <v>172</v>
      </c>
      <c r="E383" s="37"/>
      <c r="F383" s="198" t="s">
        <v>1169</v>
      </c>
      <c r="G383" s="37"/>
      <c r="H383" s="37"/>
      <c r="I383" s="194"/>
      <c r="J383" s="37"/>
      <c r="K383" s="37"/>
      <c r="L383" s="40"/>
      <c r="M383" s="195"/>
      <c r="N383" s="196"/>
      <c r="O383" s="65"/>
      <c r="P383" s="65"/>
      <c r="Q383" s="65"/>
      <c r="R383" s="65"/>
      <c r="S383" s="65"/>
      <c r="T383" s="66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T383" s="18" t="s">
        <v>172</v>
      </c>
      <c r="AU383" s="18" t="s">
        <v>85</v>
      </c>
    </row>
    <row r="384" spans="1:65" s="13" customFormat="1">
      <c r="B384" s="199"/>
      <c r="C384" s="200"/>
      <c r="D384" s="197" t="s">
        <v>212</v>
      </c>
      <c r="E384" s="200"/>
      <c r="F384" s="202" t="s">
        <v>1936</v>
      </c>
      <c r="G384" s="200"/>
      <c r="H384" s="203">
        <v>2.7639999999999998</v>
      </c>
      <c r="I384" s="204"/>
      <c r="J384" s="200"/>
      <c r="K384" s="200"/>
      <c r="L384" s="205"/>
      <c r="M384" s="206"/>
      <c r="N384" s="207"/>
      <c r="O384" s="207"/>
      <c r="P384" s="207"/>
      <c r="Q384" s="207"/>
      <c r="R384" s="207"/>
      <c r="S384" s="207"/>
      <c r="T384" s="208"/>
      <c r="AT384" s="209" t="s">
        <v>212</v>
      </c>
      <c r="AU384" s="209" t="s">
        <v>85</v>
      </c>
      <c r="AV384" s="13" t="s">
        <v>85</v>
      </c>
      <c r="AW384" s="13" t="s">
        <v>4</v>
      </c>
      <c r="AX384" s="13" t="s">
        <v>83</v>
      </c>
      <c r="AY384" s="209" t="s">
        <v>160</v>
      </c>
    </row>
    <row r="385" spans="1:65" s="2" customFormat="1" ht="24.2" customHeight="1">
      <c r="A385" s="35"/>
      <c r="B385" s="36"/>
      <c r="C385" s="179" t="s">
        <v>845</v>
      </c>
      <c r="D385" s="179" t="s">
        <v>163</v>
      </c>
      <c r="E385" s="180" t="s">
        <v>1172</v>
      </c>
      <c r="F385" s="181" t="s">
        <v>1173</v>
      </c>
      <c r="G385" s="182" t="s">
        <v>483</v>
      </c>
      <c r="H385" s="183">
        <v>13.08</v>
      </c>
      <c r="I385" s="184"/>
      <c r="J385" s="185">
        <f>ROUND(I385*H385,2)</f>
        <v>0</v>
      </c>
      <c r="K385" s="181" t="s">
        <v>167</v>
      </c>
      <c r="L385" s="40"/>
      <c r="M385" s="186" t="s">
        <v>19</v>
      </c>
      <c r="N385" s="187" t="s">
        <v>46</v>
      </c>
      <c r="O385" s="65"/>
      <c r="P385" s="188">
        <f>O385*H385</f>
        <v>0</v>
      </c>
      <c r="Q385" s="188">
        <v>0</v>
      </c>
      <c r="R385" s="188">
        <f>Q385*H385</f>
        <v>0</v>
      </c>
      <c r="S385" s="188">
        <v>0</v>
      </c>
      <c r="T385" s="189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190" t="s">
        <v>183</v>
      </c>
      <c r="AT385" s="190" t="s">
        <v>163</v>
      </c>
      <c r="AU385" s="190" t="s">
        <v>85</v>
      </c>
      <c r="AY385" s="18" t="s">
        <v>160</v>
      </c>
      <c r="BE385" s="191">
        <f>IF(N385="základní",J385,0)</f>
        <v>0</v>
      </c>
      <c r="BF385" s="191">
        <f>IF(N385="snížená",J385,0)</f>
        <v>0</v>
      </c>
      <c r="BG385" s="191">
        <f>IF(N385="zákl. přenesená",J385,0)</f>
        <v>0</v>
      </c>
      <c r="BH385" s="191">
        <f>IF(N385="sníž. přenesená",J385,0)</f>
        <v>0</v>
      </c>
      <c r="BI385" s="191">
        <f>IF(N385="nulová",J385,0)</f>
        <v>0</v>
      </c>
      <c r="BJ385" s="18" t="s">
        <v>83</v>
      </c>
      <c r="BK385" s="191">
        <f>ROUND(I385*H385,2)</f>
        <v>0</v>
      </c>
      <c r="BL385" s="18" t="s">
        <v>183</v>
      </c>
      <c r="BM385" s="190" t="s">
        <v>1937</v>
      </c>
    </row>
    <row r="386" spans="1:65" s="2" customFormat="1">
      <c r="A386" s="35"/>
      <c r="B386" s="36"/>
      <c r="C386" s="37"/>
      <c r="D386" s="192" t="s">
        <v>170</v>
      </c>
      <c r="E386" s="37"/>
      <c r="F386" s="193" t="s">
        <v>1175</v>
      </c>
      <c r="G386" s="37"/>
      <c r="H386" s="37"/>
      <c r="I386" s="194"/>
      <c r="J386" s="37"/>
      <c r="K386" s="37"/>
      <c r="L386" s="40"/>
      <c r="M386" s="195"/>
      <c r="N386" s="196"/>
      <c r="O386" s="65"/>
      <c r="P386" s="65"/>
      <c r="Q386" s="65"/>
      <c r="R386" s="65"/>
      <c r="S386" s="65"/>
      <c r="T386" s="66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T386" s="18" t="s">
        <v>170</v>
      </c>
      <c r="AU386" s="18" t="s">
        <v>85</v>
      </c>
    </row>
    <row r="387" spans="1:65" s="2" customFormat="1" ht="24.2" customHeight="1">
      <c r="A387" s="35"/>
      <c r="B387" s="36"/>
      <c r="C387" s="179" t="s">
        <v>850</v>
      </c>
      <c r="D387" s="179" t="s">
        <v>163</v>
      </c>
      <c r="E387" s="180" t="s">
        <v>1177</v>
      </c>
      <c r="F387" s="181" t="s">
        <v>1178</v>
      </c>
      <c r="G387" s="182" t="s">
        <v>483</v>
      </c>
      <c r="H387" s="183">
        <v>42.651000000000003</v>
      </c>
      <c r="I387" s="184"/>
      <c r="J387" s="185">
        <f>ROUND(I387*H387,2)</f>
        <v>0</v>
      </c>
      <c r="K387" s="181" t="s">
        <v>167</v>
      </c>
      <c r="L387" s="40"/>
      <c r="M387" s="186" t="s">
        <v>19</v>
      </c>
      <c r="N387" s="187" t="s">
        <v>46</v>
      </c>
      <c r="O387" s="65"/>
      <c r="P387" s="188">
        <f>O387*H387</f>
        <v>0</v>
      </c>
      <c r="Q387" s="188">
        <v>0</v>
      </c>
      <c r="R387" s="188">
        <f>Q387*H387</f>
        <v>0</v>
      </c>
      <c r="S387" s="188">
        <v>0</v>
      </c>
      <c r="T387" s="189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190" t="s">
        <v>183</v>
      </c>
      <c r="AT387" s="190" t="s">
        <v>163</v>
      </c>
      <c r="AU387" s="190" t="s">
        <v>85</v>
      </c>
      <c r="AY387" s="18" t="s">
        <v>160</v>
      </c>
      <c r="BE387" s="191">
        <f>IF(N387="základní",J387,0)</f>
        <v>0</v>
      </c>
      <c r="BF387" s="191">
        <f>IF(N387="snížená",J387,0)</f>
        <v>0</v>
      </c>
      <c r="BG387" s="191">
        <f>IF(N387="zákl. přenesená",J387,0)</f>
        <v>0</v>
      </c>
      <c r="BH387" s="191">
        <f>IF(N387="sníž. přenesená",J387,0)</f>
        <v>0</v>
      </c>
      <c r="BI387" s="191">
        <f>IF(N387="nulová",J387,0)</f>
        <v>0</v>
      </c>
      <c r="BJ387" s="18" t="s">
        <v>83</v>
      </c>
      <c r="BK387" s="191">
        <f>ROUND(I387*H387,2)</f>
        <v>0</v>
      </c>
      <c r="BL387" s="18" t="s">
        <v>183</v>
      </c>
      <c r="BM387" s="190" t="s">
        <v>1938</v>
      </c>
    </row>
    <row r="388" spans="1:65" s="2" customFormat="1">
      <c r="A388" s="35"/>
      <c r="B388" s="36"/>
      <c r="C388" s="37"/>
      <c r="D388" s="192" t="s">
        <v>170</v>
      </c>
      <c r="E388" s="37"/>
      <c r="F388" s="193" t="s">
        <v>1180</v>
      </c>
      <c r="G388" s="37"/>
      <c r="H388" s="37"/>
      <c r="I388" s="194"/>
      <c r="J388" s="37"/>
      <c r="K388" s="37"/>
      <c r="L388" s="40"/>
      <c r="M388" s="195"/>
      <c r="N388" s="196"/>
      <c r="O388" s="65"/>
      <c r="P388" s="65"/>
      <c r="Q388" s="65"/>
      <c r="R388" s="65"/>
      <c r="S388" s="65"/>
      <c r="T388" s="66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T388" s="18" t="s">
        <v>170</v>
      </c>
      <c r="AU388" s="18" t="s">
        <v>85</v>
      </c>
    </row>
    <row r="389" spans="1:65" s="2" customFormat="1" ht="24.2" customHeight="1">
      <c r="A389" s="35"/>
      <c r="B389" s="36"/>
      <c r="C389" s="179" t="s">
        <v>855</v>
      </c>
      <c r="D389" s="179" t="s">
        <v>163</v>
      </c>
      <c r="E389" s="180" t="s">
        <v>1182</v>
      </c>
      <c r="F389" s="181" t="s">
        <v>482</v>
      </c>
      <c r="G389" s="182" t="s">
        <v>483</v>
      </c>
      <c r="H389" s="183">
        <v>88.847999999999999</v>
      </c>
      <c r="I389" s="184"/>
      <c r="J389" s="185">
        <f>ROUND(I389*H389,2)</f>
        <v>0</v>
      </c>
      <c r="K389" s="181" t="s">
        <v>167</v>
      </c>
      <c r="L389" s="40"/>
      <c r="M389" s="186" t="s">
        <v>19</v>
      </c>
      <c r="N389" s="187" t="s">
        <v>46</v>
      </c>
      <c r="O389" s="65"/>
      <c r="P389" s="188">
        <f>O389*H389</f>
        <v>0</v>
      </c>
      <c r="Q389" s="188">
        <v>0</v>
      </c>
      <c r="R389" s="188">
        <f>Q389*H389</f>
        <v>0</v>
      </c>
      <c r="S389" s="188">
        <v>0</v>
      </c>
      <c r="T389" s="189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190" t="s">
        <v>183</v>
      </c>
      <c r="AT389" s="190" t="s">
        <v>163</v>
      </c>
      <c r="AU389" s="190" t="s">
        <v>85</v>
      </c>
      <c r="AY389" s="18" t="s">
        <v>160</v>
      </c>
      <c r="BE389" s="191">
        <f>IF(N389="základní",J389,0)</f>
        <v>0</v>
      </c>
      <c r="BF389" s="191">
        <f>IF(N389="snížená",J389,0)</f>
        <v>0</v>
      </c>
      <c r="BG389" s="191">
        <f>IF(N389="zákl. přenesená",J389,0)</f>
        <v>0</v>
      </c>
      <c r="BH389" s="191">
        <f>IF(N389="sníž. přenesená",J389,0)</f>
        <v>0</v>
      </c>
      <c r="BI389" s="191">
        <f>IF(N389="nulová",J389,0)</f>
        <v>0</v>
      </c>
      <c r="BJ389" s="18" t="s">
        <v>83</v>
      </c>
      <c r="BK389" s="191">
        <f>ROUND(I389*H389,2)</f>
        <v>0</v>
      </c>
      <c r="BL389" s="18" t="s">
        <v>183</v>
      </c>
      <c r="BM389" s="190" t="s">
        <v>1939</v>
      </c>
    </row>
    <row r="390" spans="1:65" s="2" customFormat="1">
      <c r="A390" s="35"/>
      <c r="B390" s="36"/>
      <c r="C390" s="37"/>
      <c r="D390" s="192" t="s">
        <v>170</v>
      </c>
      <c r="E390" s="37"/>
      <c r="F390" s="193" t="s">
        <v>1184</v>
      </c>
      <c r="G390" s="37"/>
      <c r="H390" s="37"/>
      <c r="I390" s="194"/>
      <c r="J390" s="37"/>
      <c r="K390" s="37"/>
      <c r="L390" s="40"/>
      <c r="M390" s="195"/>
      <c r="N390" s="196"/>
      <c r="O390" s="65"/>
      <c r="P390" s="65"/>
      <c r="Q390" s="65"/>
      <c r="R390" s="65"/>
      <c r="S390" s="65"/>
      <c r="T390" s="66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T390" s="18" t="s">
        <v>170</v>
      </c>
      <c r="AU390" s="18" t="s">
        <v>85</v>
      </c>
    </row>
    <row r="391" spans="1:65" s="2" customFormat="1" ht="24.2" customHeight="1">
      <c r="A391" s="35"/>
      <c r="B391" s="36"/>
      <c r="C391" s="179" t="s">
        <v>860</v>
      </c>
      <c r="D391" s="179" t="s">
        <v>163</v>
      </c>
      <c r="E391" s="180" t="s">
        <v>1186</v>
      </c>
      <c r="F391" s="181" t="s">
        <v>1187</v>
      </c>
      <c r="G391" s="182" t="s">
        <v>483</v>
      </c>
      <c r="H391" s="183">
        <v>24.879000000000001</v>
      </c>
      <c r="I391" s="184"/>
      <c r="J391" s="185">
        <f>ROUND(I391*H391,2)</f>
        <v>0</v>
      </c>
      <c r="K391" s="181" t="s">
        <v>167</v>
      </c>
      <c r="L391" s="40"/>
      <c r="M391" s="186" t="s">
        <v>19</v>
      </c>
      <c r="N391" s="187" t="s">
        <v>46</v>
      </c>
      <c r="O391" s="65"/>
      <c r="P391" s="188">
        <f>O391*H391</f>
        <v>0</v>
      </c>
      <c r="Q391" s="188">
        <v>0</v>
      </c>
      <c r="R391" s="188">
        <f>Q391*H391</f>
        <v>0</v>
      </c>
      <c r="S391" s="188">
        <v>0</v>
      </c>
      <c r="T391" s="189">
        <f>S391*H391</f>
        <v>0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190" t="s">
        <v>183</v>
      </c>
      <c r="AT391" s="190" t="s">
        <v>163</v>
      </c>
      <c r="AU391" s="190" t="s">
        <v>85</v>
      </c>
      <c r="AY391" s="18" t="s">
        <v>160</v>
      </c>
      <c r="BE391" s="191">
        <f>IF(N391="základní",J391,0)</f>
        <v>0</v>
      </c>
      <c r="BF391" s="191">
        <f>IF(N391="snížená",J391,0)</f>
        <v>0</v>
      </c>
      <c r="BG391" s="191">
        <f>IF(N391="zákl. přenesená",J391,0)</f>
        <v>0</v>
      </c>
      <c r="BH391" s="191">
        <f>IF(N391="sníž. přenesená",J391,0)</f>
        <v>0</v>
      </c>
      <c r="BI391" s="191">
        <f>IF(N391="nulová",J391,0)</f>
        <v>0</v>
      </c>
      <c r="BJ391" s="18" t="s">
        <v>83</v>
      </c>
      <c r="BK391" s="191">
        <f>ROUND(I391*H391,2)</f>
        <v>0</v>
      </c>
      <c r="BL391" s="18" t="s">
        <v>183</v>
      </c>
      <c r="BM391" s="190" t="s">
        <v>1940</v>
      </c>
    </row>
    <row r="392" spans="1:65" s="2" customFormat="1">
      <c r="A392" s="35"/>
      <c r="B392" s="36"/>
      <c r="C392" s="37"/>
      <c r="D392" s="192" t="s">
        <v>170</v>
      </c>
      <c r="E392" s="37"/>
      <c r="F392" s="193" t="s">
        <v>1189</v>
      </c>
      <c r="G392" s="37"/>
      <c r="H392" s="37"/>
      <c r="I392" s="194"/>
      <c r="J392" s="37"/>
      <c r="K392" s="37"/>
      <c r="L392" s="40"/>
      <c r="M392" s="195"/>
      <c r="N392" s="196"/>
      <c r="O392" s="65"/>
      <c r="P392" s="65"/>
      <c r="Q392" s="65"/>
      <c r="R392" s="65"/>
      <c r="S392" s="65"/>
      <c r="T392" s="66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T392" s="18" t="s">
        <v>170</v>
      </c>
      <c r="AU392" s="18" t="s">
        <v>85</v>
      </c>
    </row>
    <row r="393" spans="1:65" s="2" customFormat="1" ht="29.25">
      <c r="A393" s="35"/>
      <c r="B393" s="36"/>
      <c r="C393" s="37"/>
      <c r="D393" s="197" t="s">
        <v>172</v>
      </c>
      <c r="E393" s="37"/>
      <c r="F393" s="198" t="s">
        <v>1190</v>
      </c>
      <c r="G393" s="37"/>
      <c r="H393" s="37"/>
      <c r="I393" s="194"/>
      <c r="J393" s="37"/>
      <c r="K393" s="37"/>
      <c r="L393" s="40"/>
      <c r="M393" s="195"/>
      <c r="N393" s="196"/>
      <c r="O393" s="65"/>
      <c r="P393" s="65"/>
      <c r="Q393" s="65"/>
      <c r="R393" s="65"/>
      <c r="S393" s="65"/>
      <c r="T393" s="66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T393" s="18" t="s">
        <v>172</v>
      </c>
      <c r="AU393" s="18" t="s">
        <v>85</v>
      </c>
    </row>
    <row r="394" spans="1:65" s="13" customFormat="1">
      <c r="B394" s="199"/>
      <c r="C394" s="200"/>
      <c r="D394" s="197" t="s">
        <v>212</v>
      </c>
      <c r="E394" s="200"/>
      <c r="F394" s="202" t="s">
        <v>1941</v>
      </c>
      <c r="G394" s="200"/>
      <c r="H394" s="203">
        <v>24.879000000000001</v>
      </c>
      <c r="I394" s="204"/>
      <c r="J394" s="200"/>
      <c r="K394" s="200"/>
      <c r="L394" s="205"/>
      <c r="M394" s="206"/>
      <c r="N394" s="207"/>
      <c r="O394" s="207"/>
      <c r="P394" s="207"/>
      <c r="Q394" s="207"/>
      <c r="R394" s="207"/>
      <c r="S394" s="207"/>
      <c r="T394" s="208"/>
      <c r="AT394" s="209" t="s">
        <v>212</v>
      </c>
      <c r="AU394" s="209" t="s">
        <v>85</v>
      </c>
      <c r="AV394" s="13" t="s">
        <v>85</v>
      </c>
      <c r="AW394" s="13" t="s">
        <v>4</v>
      </c>
      <c r="AX394" s="13" t="s">
        <v>83</v>
      </c>
      <c r="AY394" s="209" t="s">
        <v>160</v>
      </c>
    </row>
    <row r="395" spans="1:65" s="12" customFormat="1" ht="22.9" customHeight="1">
      <c r="B395" s="163"/>
      <c r="C395" s="164"/>
      <c r="D395" s="165" t="s">
        <v>74</v>
      </c>
      <c r="E395" s="177" t="s">
        <v>1197</v>
      </c>
      <c r="F395" s="177" t="s">
        <v>1198</v>
      </c>
      <c r="G395" s="164"/>
      <c r="H395" s="164"/>
      <c r="I395" s="167"/>
      <c r="J395" s="178">
        <f>BK395</f>
        <v>0</v>
      </c>
      <c r="K395" s="164"/>
      <c r="L395" s="169"/>
      <c r="M395" s="170"/>
      <c r="N395" s="171"/>
      <c r="O395" s="171"/>
      <c r="P395" s="172">
        <f>SUM(P396:P397)</f>
        <v>0</v>
      </c>
      <c r="Q395" s="171"/>
      <c r="R395" s="172">
        <f>SUM(R396:R397)</f>
        <v>0</v>
      </c>
      <c r="S395" s="171"/>
      <c r="T395" s="173">
        <f>SUM(T396:T397)</f>
        <v>0</v>
      </c>
      <c r="AR395" s="174" t="s">
        <v>83</v>
      </c>
      <c r="AT395" s="175" t="s">
        <v>74</v>
      </c>
      <c r="AU395" s="175" t="s">
        <v>83</v>
      </c>
      <c r="AY395" s="174" t="s">
        <v>160</v>
      </c>
      <c r="BK395" s="176">
        <f>SUM(BK396:BK397)</f>
        <v>0</v>
      </c>
    </row>
    <row r="396" spans="1:65" s="2" customFormat="1" ht="24.2" customHeight="1">
      <c r="A396" s="35"/>
      <c r="B396" s="36"/>
      <c r="C396" s="179" t="s">
        <v>865</v>
      </c>
      <c r="D396" s="179" t="s">
        <v>163</v>
      </c>
      <c r="E396" s="180" t="s">
        <v>1200</v>
      </c>
      <c r="F396" s="181" t="s">
        <v>1201</v>
      </c>
      <c r="G396" s="182" t="s">
        <v>483</v>
      </c>
      <c r="H396" s="183">
        <v>215.04900000000001</v>
      </c>
      <c r="I396" s="184"/>
      <c r="J396" s="185">
        <f>ROUND(I396*H396,2)</f>
        <v>0</v>
      </c>
      <c r="K396" s="181" t="s">
        <v>167</v>
      </c>
      <c r="L396" s="40"/>
      <c r="M396" s="186" t="s">
        <v>19</v>
      </c>
      <c r="N396" s="187" t="s">
        <v>46</v>
      </c>
      <c r="O396" s="65"/>
      <c r="P396" s="188">
        <f>O396*H396</f>
        <v>0</v>
      </c>
      <c r="Q396" s="188">
        <v>0</v>
      </c>
      <c r="R396" s="188">
        <f>Q396*H396</f>
        <v>0</v>
      </c>
      <c r="S396" s="188">
        <v>0</v>
      </c>
      <c r="T396" s="189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190" t="s">
        <v>183</v>
      </c>
      <c r="AT396" s="190" t="s">
        <v>163</v>
      </c>
      <c r="AU396" s="190" t="s">
        <v>85</v>
      </c>
      <c r="AY396" s="18" t="s">
        <v>160</v>
      </c>
      <c r="BE396" s="191">
        <f>IF(N396="základní",J396,0)</f>
        <v>0</v>
      </c>
      <c r="BF396" s="191">
        <f>IF(N396="snížená",J396,0)</f>
        <v>0</v>
      </c>
      <c r="BG396" s="191">
        <f>IF(N396="zákl. přenesená",J396,0)</f>
        <v>0</v>
      </c>
      <c r="BH396" s="191">
        <f>IF(N396="sníž. přenesená",J396,0)</f>
        <v>0</v>
      </c>
      <c r="BI396" s="191">
        <f>IF(N396="nulová",J396,0)</f>
        <v>0</v>
      </c>
      <c r="BJ396" s="18" t="s">
        <v>83</v>
      </c>
      <c r="BK396" s="191">
        <f>ROUND(I396*H396,2)</f>
        <v>0</v>
      </c>
      <c r="BL396" s="18" t="s">
        <v>183</v>
      </c>
      <c r="BM396" s="190" t="s">
        <v>1942</v>
      </c>
    </row>
    <row r="397" spans="1:65" s="2" customFormat="1">
      <c r="A397" s="35"/>
      <c r="B397" s="36"/>
      <c r="C397" s="37"/>
      <c r="D397" s="192" t="s">
        <v>170</v>
      </c>
      <c r="E397" s="37"/>
      <c r="F397" s="193" t="s">
        <v>1203</v>
      </c>
      <c r="G397" s="37"/>
      <c r="H397" s="37"/>
      <c r="I397" s="194"/>
      <c r="J397" s="37"/>
      <c r="K397" s="37"/>
      <c r="L397" s="40"/>
      <c r="M397" s="210"/>
      <c r="N397" s="211"/>
      <c r="O397" s="212"/>
      <c r="P397" s="212"/>
      <c r="Q397" s="212"/>
      <c r="R397" s="212"/>
      <c r="S397" s="212"/>
      <c r="T397" s="213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T397" s="18" t="s">
        <v>170</v>
      </c>
      <c r="AU397" s="18" t="s">
        <v>85</v>
      </c>
    </row>
    <row r="398" spans="1:65" s="2" customFormat="1" ht="6.95" customHeight="1">
      <c r="A398" s="35"/>
      <c r="B398" s="48"/>
      <c r="C398" s="49"/>
      <c r="D398" s="49"/>
      <c r="E398" s="49"/>
      <c r="F398" s="49"/>
      <c r="G398" s="49"/>
      <c r="H398" s="49"/>
      <c r="I398" s="49"/>
      <c r="J398" s="49"/>
      <c r="K398" s="49"/>
      <c r="L398" s="40"/>
      <c r="M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</row>
  </sheetData>
  <sheetProtection algorithmName="SHA-512" hashValue="Q1T9gHNw8j9JrsaU/A44FV9HfAWx4V8lreTjLDyq27JuG/qPxcP6OcrOMlWh8y7dwy6qPs4UFoMMuQmr/YnARA==" saltValue="23OAXclsZa8DJvyn65HbDP2MInyQw33t0hFt/FM/c4D0U/nbfOiw5VcBKA4rkpm7cJFKhepWh7LbElk/9gJGeg==" spinCount="100000" sheet="1" objects="1" scenarios="1" formatColumns="0" formatRows="0" autoFilter="0"/>
  <autoFilter ref="C94:K397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/>
    <hyperlink ref="F102" r:id="rId2"/>
    <hyperlink ref="F107" r:id="rId3"/>
    <hyperlink ref="F109" r:id="rId4"/>
    <hyperlink ref="F111" r:id="rId5"/>
    <hyperlink ref="F114" r:id="rId6"/>
    <hyperlink ref="F117" r:id="rId7"/>
    <hyperlink ref="F120" r:id="rId8"/>
    <hyperlink ref="F123" r:id="rId9"/>
    <hyperlink ref="F125" r:id="rId10"/>
    <hyperlink ref="F128" r:id="rId11"/>
    <hyperlink ref="F131" r:id="rId12"/>
    <hyperlink ref="F134" r:id="rId13"/>
    <hyperlink ref="F137" r:id="rId14"/>
    <hyperlink ref="F140" r:id="rId15"/>
    <hyperlink ref="F143" r:id="rId16"/>
    <hyperlink ref="F146" r:id="rId17"/>
    <hyperlink ref="F149" r:id="rId18"/>
    <hyperlink ref="F152" r:id="rId19"/>
    <hyperlink ref="F155" r:id="rId20"/>
    <hyperlink ref="F158" r:id="rId21"/>
    <hyperlink ref="F161" r:id="rId22"/>
    <hyperlink ref="F164" r:id="rId23"/>
    <hyperlink ref="F167" r:id="rId24"/>
    <hyperlink ref="F170" r:id="rId25"/>
    <hyperlink ref="F173" r:id="rId26"/>
    <hyperlink ref="F176" r:id="rId27"/>
    <hyperlink ref="F178" r:id="rId28"/>
    <hyperlink ref="F180" r:id="rId29"/>
    <hyperlink ref="F183" r:id="rId30"/>
    <hyperlink ref="F185" r:id="rId31"/>
    <hyperlink ref="F188" r:id="rId32"/>
    <hyperlink ref="F190" r:id="rId33"/>
    <hyperlink ref="F197" r:id="rId34"/>
    <hyperlink ref="F200" r:id="rId35"/>
    <hyperlink ref="F203" r:id="rId36"/>
    <hyperlink ref="F206" r:id="rId37"/>
    <hyperlink ref="F208" r:id="rId38"/>
    <hyperlink ref="F210" r:id="rId39"/>
    <hyperlink ref="F213" r:id="rId40"/>
    <hyperlink ref="F216" r:id="rId41"/>
    <hyperlink ref="F225" r:id="rId42"/>
    <hyperlink ref="F230" r:id="rId43"/>
    <hyperlink ref="F232" r:id="rId44"/>
    <hyperlink ref="F237" r:id="rId45"/>
    <hyperlink ref="F242" r:id="rId46"/>
    <hyperlink ref="F245" r:id="rId47"/>
    <hyperlink ref="F248" r:id="rId48"/>
    <hyperlink ref="F251" r:id="rId49"/>
    <hyperlink ref="F255" r:id="rId50"/>
    <hyperlink ref="F258" r:id="rId51"/>
    <hyperlink ref="F267" r:id="rId52"/>
    <hyperlink ref="F271" r:id="rId53"/>
    <hyperlink ref="F274" r:id="rId54"/>
    <hyperlink ref="F277" r:id="rId55"/>
    <hyperlink ref="F279" r:id="rId56"/>
    <hyperlink ref="F284" r:id="rId57"/>
    <hyperlink ref="F287" r:id="rId58"/>
    <hyperlink ref="F290" r:id="rId59"/>
    <hyperlink ref="F293" r:id="rId60"/>
    <hyperlink ref="F295" r:id="rId61"/>
    <hyperlink ref="F297" r:id="rId62"/>
    <hyperlink ref="F299" r:id="rId63"/>
    <hyperlink ref="F303" r:id="rId64"/>
    <hyperlink ref="F305" r:id="rId65"/>
    <hyperlink ref="F307" r:id="rId66"/>
    <hyperlink ref="F311" r:id="rId67"/>
    <hyperlink ref="F315" r:id="rId68"/>
    <hyperlink ref="F321" r:id="rId69"/>
    <hyperlink ref="F326" r:id="rId70"/>
    <hyperlink ref="F330" r:id="rId71"/>
    <hyperlink ref="F332" r:id="rId72"/>
    <hyperlink ref="F347" r:id="rId73"/>
    <hyperlink ref="F351" r:id="rId74"/>
    <hyperlink ref="F353" r:id="rId75"/>
    <hyperlink ref="F356" r:id="rId76"/>
    <hyperlink ref="F364" r:id="rId77"/>
    <hyperlink ref="F368" r:id="rId78"/>
    <hyperlink ref="F371" r:id="rId79"/>
    <hyperlink ref="F374" r:id="rId80"/>
    <hyperlink ref="F377" r:id="rId81"/>
    <hyperlink ref="F379" r:id="rId82"/>
    <hyperlink ref="F382" r:id="rId83"/>
    <hyperlink ref="F386" r:id="rId84"/>
    <hyperlink ref="F388" r:id="rId85"/>
    <hyperlink ref="F390" r:id="rId86"/>
    <hyperlink ref="F392" r:id="rId87"/>
    <hyperlink ref="F397" r:id="rId88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8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458"/>
  <sheetViews>
    <sheetView showGridLines="0" workbookViewId="0">
      <selection activeCell="I352" sqref="I35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108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238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1943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ROUND(J100,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ROUND((SUM(BE100:BE457)),  2)</f>
        <v>0</v>
      </c>
      <c r="G35" s="35"/>
      <c r="H35" s="35"/>
      <c r="I35" s="125">
        <v>0.21</v>
      </c>
      <c r="J35" s="124">
        <f>ROUND(((SUM(BE100:BE457))*I35),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ROUND((SUM(BF100:BF457)),  2)</f>
        <v>0</v>
      </c>
      <c r="G36" s="35"/>
      <c r="H36" s="35"/>
      <c r="I36" s="125">
        <v>0.12</v>
      </c>
      <c r="J36" s="124">
        <f>ROUND(((SUM(BF100:BF457))*I36),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ROUND((SUM(BG100:BG457)),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ROUND((SUM(BH100:BH457)),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ROUND((SUM(BI100:BI457)),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238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25_11_01_01.3 - SO-01.3 ČS a kanalizační výtlak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J100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J101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J102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245</v>
      </c>
      <c r="E66" s="149"/>
      <c r="F66" s="149"/>
      <c r="G66" s="149"/>
      <c r="H66" s="149"/>
      <c r="I66" s="149"/>
      <c r="J66" s="150">
        <f>J224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246</v>
      </c>
      <c r="E67" s="149"/>
      <c r="F67" s="149"/>
      <c r="G67" s="149"/>
      <c r="H67" s="149"/>
      <c r="I67" s="149"/>
      <c r="J67" s="150">
        <f>J238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247</v>
      </c>
      <c r="E68" s="149"/>
      <c r="F68" s="149"/>
      <c r="G68" s="149"/>
      <c r="H68" s="149"/>
      <c r="I68" s="149"/>
      <c r="J68" s="150">
        <f>J251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248</v>
      </c>
      <c r="E69" s="149"/>
      <c r="F69" s="149"/>
      <c r="G69" s="149"/>
      <c r="H69" s="149"/>
      <c r="I69" s="149"/>
      <c r="J69" s="150">
        <f>J273</f>
        <v>0</v>
      </c>
      <c r="K69" s="98"/>
      <c r="L69" s="151"/>
    </row>
    <row r="70" spans="1:31" s="10" customFormat="1" ht="19.899999999999999" customHeight="1">
      <c r="B70" s="147"/>
      <c r="C70" s="98"/>
      <c r="D70" s="148" t="s">
        <v>249</v>
      </c>
      <c r="E70" s="149"/>
      <c r="F70" s="149"/>
      <c r="G70" s="149"/>
      <c r="H70" s="149"/>
      <c r="I70" s="149"/>
      <c r="J70" s="150">
        <f>J285</f>
        <v>0</v>
      </c>
      <c r="K70" s="98"/>
      <c r="L70" s="151"/>
    </row>
    <row r="71" spans="1:31" s="10" customFormat="1" ht="19.899999999999999" customHeight="1">
      <c r="B71" s="147"/>
      <c r="C71" s="98"/>
      <c r="D71" s="148" t="s">
        <v>250</v>
      </c>
      <c r="E71" s="149"/>
      <c r="F71" s="149"/>
      <c r="G71" s="149"/>
      <c r="H71" s="149"/>
      <c r="I71" s="149"/>
      <c r="J71" s="150">
        <f>J370</f>
        <v>0</v>
      </c>
      <c r="K71" s="98"/>
      <c r="L71" s="151"/>
    </row>
    <row r="72" spans="1:31" s="10" customFormat="1" ht="19.899999999999999" customHeight="1">
      <c r="B72" s="147"/>
      <c r="C72" s="98"/>
      <c r="D72" s="148" t="s">
        <v>251</v>
      </c>
      <c r="E72" s="149"/>
      <c r="F72" s="149"/>
      <c r="G72" s="149"/>
      <c r="H72" s="149"/>
      <c r="I72" s="149"/>
      <c r="J72" s="150">
        <f>J402</f>
        <v>0</v>
      </c>
      <c r="K72" s="98"/>
      <c r="L72" s="151"/>
    </row>
    <row r="73" spans="1:31" s="10" customFormat="1" ht="19.899999999999999" customHeight="1">
      <c r="B73" s="147"/>
      <c r="C73" s="98"/>
      <c r="D73" s="148" t="s">
        <v>252</v>
      </c>
      <c r="E73" s="149"/>
      <c r="F73" s="149"/>
      <c r="G73" s="149"/>
      <c r="H73" s="149"/>
      <c r="I73" s="149"/>
      <c r="J73" s="150">
        <f>J422</f>
        <v>0</v>
      </c>
      <c r="K73" s="98"/>
      <c r="L73" s="151"/>
    </row>
    <row r="74" spans="1:31" s="9" customFormat="1" ht="24.95" customHeight="1">
      <c r="B74" s="141"/>
      <c r="C74" s="142"/>
      <c r="D74" s="143" t="s">
        <v>1944</v>
      </c>
      <c r="E74" s="144"/>
      <c r="F74" s="144"/>
      <c r="G74" s="144"/>
      <c r="H74" s="144"/>
      <c r="I74" s="144"/>
      <c r="J74" s="145">
        <f>J425</f>
        <v>0</v>
      </c>
      <c r="K74" s="142"/>
      <c r="L74" s="146"/>
    </row>
    <row r="75" spans="1:31" s="10" customFormat="1" ht="19.899999999999999" customHeight="1">
      <c r="B75" s="147"/>
      <c r="C75" s="98"/>
      <c r="D75" s="148" t="s">
        <v>1945</v>
      </c>
      <c r="E75" s="149"/>
      <c r="F75" s="149"/>
      <c r="G75" s="149"/>
      <c r="H75" s="149"/>
      <c r="I75" s="149"/>
      <c r="J75" s="150">
        <f>J426</f>
        <v>0</v>
      </c>
      <c r="K75" s="98"/>
      <c r="L75" s="151"/>
    </row>
    <row r="76" spans="1:31" s="10" customFormat="1" ht="19.899999999999999" customHeight="1">
      <c r="B76" s="147"/>
      <c r="C76" s="98"/>
      <c r="D76" s="148" t="s">
        <v>1946</v>
      </c>
      <c r="E76" s="149"/>
      <c r="F76" s="149"/>
      <c r="G76" s="149"/>
      <c r="H76" s="149"/>
      <c r="I76" s="149"/>
      <c r="J76" s="150">
        <f>J445</f>
        <v>0</v>
      </c>
      <c r="K76" s="98"/>
      <c r="L76" s="151"/>
    </row>
    <row r="77" spans="1:31" s="9" customFormat="1" ht="24.95" customHeight="1">
      <c r="B77" s="141"/>
      <c r="C77" s="142"/>
      <c r="D77" s="143" t="s">
        <v>140</v>
      </c>
      <c r="E77" s="144"/>
      <c r="F77" s="144"/>
      <c r="G77" s="144"/>
      <c r="H77" s="144"/>
      <c r="I77" s="144"/>
      <c r="J77" s="145">
        <f>J453</f>
        <v>0</v>
      </c>
      <c r="K77" s="142"/>
      <c r="L77" s="146"/>
    </row>
    <row r="78" spans="1:31" s="10" customFormat="1" ht="19.899999999999999" customHeight="1">
      <c r="B78" s="147"/>
      <c r="C78" s="98"/>
      <c r="D78" s="148" t="s">
        <v>143</v>
      </c>
      <c r="E78" s="149"/>
      <c r="F78" s="149"/>
      <c r="G78" s="149"/>
      <c r="H78" s="149"/>
      <c r="I78" s="149"/>
      <c r="J78" s="150">
        <f>J454</f>
        <v>0</v>
      </c>
      <c r="K78" s="98"/>
      <c r="L78" s="151"/>
    </row>
    <row r="79" spans="1:31" s="2" customFormat="1" ht="21.75" customHeight="1">
      <c r="A79" s="35"/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6.95" customHeight="1">
      <c r="A80" s="35"/>
      <c r="B80" s="48"/>
      <c r="C80" s="49"/>
      <c r="D80" s="49"/>
      <c r="E80" s="49"/>
      <c r="F80" s="49"/>
      <c r="G80" s="49"/>
      <c r="H80" s="49"/>
      <c r="I80" s="49"/>
      <c r="J80" s="49"/>
      <c r="K80" s="49"/>
      <c r="L80" s="114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4" spans="1:31" s="2" customFormat="1" ht="6.95" customHeight="1">
      <c r="A84" s="35"/>
      <c r="B84" s="50"/>
      <c r="C84" s="51"/>
      <c r="D84" s="51"/>
      <c r="E84" s="51"/>
      <c r="F84" s="51"/>
      <c r="G84" s="51"/>
      <c r="H84" s="51"/>
      <c r="I84" s="51"/>
      <c r="J84" s="51"/>
      <c r="K84" s="51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31" s="2" customFormat="1" ht="24.95" customHeight="1">
      <c r="A85" s="35"/>
      <c r="B85" s="36"/>
      <c r="C85" s="24" t="s">
        <v>145</v>
      </c>
      <c r="D85" s="37"/>
      <c r="E85" s="37"/>
      <c r="F85" s="37"/>
      <c r="G85" s="37"/>
      <c r="H85" s="37"/>
      <c r="I85" s="37"/>
      <c r="J85" s="37"/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31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s="2" customFormat="1" ht="12" customHeight="1">
      <c r="A87" s="35"/>
      <c r="B87" s="36"/>
      <c r="C87" s="30" t="s">
        <v>16</v>
      </c>
      <c r="D87" s="37"/>
      <c r="E87" s="37"/>
      <c r="F87" s="37"/>
      <c r="G87" s="37"/>
      <c r="H87" s="37"/>
      <c r="I87" s="37"/>
      <c r="J87" s="37"/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s="2" customFormat="1" ht="16.5" customHeight="1">
      <c r="A88" s="35"/>
      <c r="B88" s="36"/>
      <c r="C88" s="37"/>
      <c r="D88" s="37"/>
      <c r="E88" s="535" t="str">
        <f>E7</f>
        <v>Zliv - Obnova kanalizace v ulici Jáchymovská</v>
      </c>
      <c r="F88" s="536"/>
      <c r="G88" s="536"/>
      <c r="H88" s="536"/>
      <c r="I88" s="37"/>
      <c r="J88" s="37"/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31" s="1" customFormat="1" ht="12" customHeight="1">
      <c r="B89" s="22"/>
      <c r="C89" s="30" t="s">
        <v>134</v>
      </c>
      <c r="D89" s="23"/>
      <c r="E89" s="23"/>
      <c r="F89" s="23"/>
      <c r="G89" s="23"/>
      <c r="H89" s="23"/>
      <c r="I89" s="23"/>
      <c r="J89" s="23"/>
      <c r="K89" s="23"/>
      <c r="L89" s="21"/>
    </row>
    <row r="90" spans="1:31" s="2" customFormat="1" ht="16.5" customHeight="1">
      <c r="A90" s="35"/>
      <c r="B90" s="36"/>
      <c r="C90" s="37"/>
      <c r="D90" s="37"/>
      <c r="E90" s="535" t="s">
        <v>238</v>
      </c>
      <c r="F90" s="534"/>
      <c r="G90" s="534"/>
      <c r="H90" s="534"/>
      <c r="I90" s="37"/>
      <c r="J90" s="37"/>
      <c r="K90" s="37"/>
      <c r="L90" s="114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31" s="2" customFormat="1" ht="12" customHeight="1">
      <c r="A91" s="35"/>
      <c r="B91" s="36"/>
      <c r="C91" s="30" t="s">
        <v>239</v>
      </c>
      <c r="D91" s="37"/>
      <c r="E91" s="37"/>
      <c r="F91" s="37"/>
      <c r="G91" s="37"/>
      <c r="H91" s="37"/>
      <c r="I91" s="37"/>
      <c r="J91" s="37"/>
      <c r="K91" s="37"/>
      <c r="L91" s="114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31" s="2" customFormat="1" ht="16.5" customHeight="1">
      <c r="A92" s="35"/>
      <c r="B92" s="36"/>
      <c r="C92" s="37"/>
      <c r="D92" s="37"/>
      <c r="E92" s="530" t="str">
        <f>E11</f>
        <v>25_11_01_01.3 - SO-01.3 ČS a kanalizační výtlak</v>
      </c>
      <c r="F92" s="534"/>
      <c r="G92" s="534"/>
      <c r="H92" s="534"/>
      <c r="I92" s="37"/>
      <c r="J92" s="37"/>
      <c r="K92" s="37"/>
      <c r="L92" s="114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31" s="2" customFormat="1" ht="6.9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114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31" s="2" customFormat="1" ht="12" customHeight="1">
      <c r="A94" s="35"/>
      <c r="B94" s="36"/>
      <c r="C94" s="30" t="s">
        <v>21</v>
      </c>
      <c r="D94" s="37"/>
      <c r="E94" s="37"/>
      <c r="F94" s="28" t="str">
        <f>F14</f>
        <v>Zliv</v>
      </c>
      <c r="G94" s="37"/>
      <c r="H94" s="37"/>
      <c r="I94" s="30" t="s">
        <v>23</v>
      </c>
      <c r="J94" s="60" t="str">
        <f>IF(J14="","",J14)</f>
        <v>25. 9. 2025</v>
      </c>
      <c r="K94" s="37"/>
      <c r="L94" s="114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31" s="2" customFormat="1" ht="6.9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114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31" s="2" customFormat="1" ht="25.7" customHeight="1">
      <c r="A96" s="35"/>
      <c r="B96" s="36"/>
      <c r="C96" s="30" t="s">
        <v>25</v>
      </c>
      <c r="D96" s="37"/>
      <c r="E96" s="37"/>
      <c r="F96" s="28" t="str">
        <f>E17</f>
        <v>Město Zliv</v>
      </c>
      <c r="G96" s="37"/>
      <c r="H96" s="37"/>
      <c r="I96" s="30" t="s">
        <v>33</v>
      </c>
      <c r="J96" s="33" t="str">
        <f>E23</f>
        <v>Ing. Jaroslav Žáček Ph.D.</v>
      </c>
      <c r="K96" s="37"/>
      <c r="L96" s="114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pans="1:65" s="2" customFormat="1" ht="15.2" customHeight="1">
      <c r="A97" s="35"/>
      <c r="B97" s="36"/>
      <c r="C97" s="30" t="s">
        <v>31</v>
      </c>
      <c r="D97" s="37"/>
      <c r="E97" s="37"/>
      <c r="F97" s="28" t="str">
        <f>IF(E20="","",E20)</f>
        <v>Vyplň údaj</v>
      </c>
      <c r="G97" s="37"/>
      <c r="H97" s="37"/>
      <c r="I97" s="30" t="s">
        <v>37</v>
      </c>
      <c r="J97" s="33" t="str">
        <f>E26</f>
        <v xml:space="preserve"> </v>
      </c>
      <c r="K97" s="37"/>
      <c r="L97" s="114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pans="1:65" s="2" customFormat="1" ht="10.35" customHeight="1">
      <c r="A98" s="35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114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1:65" s="11" customFormat="1" ht="29.25" customHeight="1">
      <c r="A99" s="152"/>
      <c r="B99" s="153"/>
      <c r="C99" s="154" t="s">
        <v>146</v>
      </c>
      <c r="D99" s="155" t="s">
        <v>60</v>
      </c>
      <c r="E99" s="155" t="s">
        <v>56</v>
      </c>
      <c r="F99" s="155" t="s">
        <v>57</v>
      </c>
      <c r="G99" s="155" t="s">
        <v>147</v>
      </c>
      <c r="H99" s="155" t="s">
        <v>148</v>
      </c>
      <c r="I99" s="155" t="s">
        <v>149</v>
      </c>
      <c r="J99" s="155" t="s">
        <v>138</v>
      </c>
      <c r="K99" s="156" t="s">
        <v>150</v>
      </c>
      <c r="L99" s="157"/>
      <c r="M99" s="69" t="s">
        <v>19</v>
      </c>
      <c r="N99" s="70" t="s">
        <v>45</v>
      </c>
      <c r="O99" s="70" t="s">
        <v>151</v>
      </c>
      <c r="P99" s="70" t="s">
        <v>152</v>
      </c>
      <c r="Q99" s="70" t="s">
        <v>153</v>
      </c>
      <c r="R99" s="70" t="s">
        <v>154</v>
      </c>
      <c r="S99" s="70" t="s">
        <v>155</v>
      </c>
      <c r="T99" s="71" t="s">
        <v>156</v>
      </c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</row>
    <row r="100" spans="1:65" s="2" customFormat="1" ht="22.9" customHeight="1">
      <c r="A100" s="35"/>
      <c r="B100" s="36"/>
      <c r="C100" s="76" t="s">
        <v>157</v>
      </c>
      <c r="D100" s="37"/>
      <c r="E100" s="37"/>
      <c r="F100" s="37"/>
      <c r="G100" s="37"/>
      <c r="H100" s="37"/>
      <c r="I100" s="37"/>
      <c r="J100" s="158">
        <f>BK100</f>
        <v>0</v>
      </c>
      <c r="K100" s="37"/>
      <c r="L100" s="40"/>
      <c r="M100" s="72"/>
      <c r="N100" s="159"/>
      <c r="O100" s="73"/>
      <c r="P100" s="160">
        <f>P101+P425+P453</f>
        <v>0</v>
      </c>
      <c r="Q100" s="73"/>
      <c r="R100" s="160">
        <f>R101+R425+R453</f>
        <v>95.843379580000004</v>
      </c>
      <c r="S100" s="73"/>
      <c r="T100" s="161">
        <f>T101+T425+T453</f>
        <v>69.309350000000009</v>
      </c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T100" s="18" t="s">
        <v>74</v>
      </c>
      <c r="AU100" s="18" t="s">
        <v>139</v>
      </c>
      <c r="BK100" s="162">
        <f>BK101+BK425+BK453</f>
        <v>0</v>
      </c>
    </row>
    <row r="101" spans="1:65" s="12" customFormat="1" ht="25.9" customHeight="1">
      <c r="B101" s="163"/>
      <c r="C101" s="164"/>
      <c r="D101" s="165" t="s">
        <v>74</v>
      </c>
      <c r="E101" s="166" t="s">
        <v>253</v>
      </c>
      <c r="F101" s="166" t="s">
        <v>254</v>
      </c>
      <c r="G101" s="164"/>
      <c r="H101" s="164"/>
      <c r="I101" s="167"/>
      <c r="J101" s="168">
        <f>BK101</f>
        <v>0</v>
      </c>
      <c r="K101" s="164"/>
      <c r="L101" s="169"/>
      <c r="M101" s="170"/>
      <c r="N101" s="171"/>
      <c r="O101" s="171"/>
      <c r="P101" s="172">
        <f>P102+P224+P238+P251+P273+P285+P370+P402+P422</f>
        <v>0</v>
      </c>
      <c r="Q101" s="171"/>
      <c r="R101" s="172">
        <f>R102+R224+R238+R251+R273+R285+R370+R402+R422</f>
        <v>95.618858979999999</v>
      </c>
      <c r="S101" s="171"/>
      <c r="T101" s="173">
        <f>T102+T224+T238+T251+T273+T285+T370+T402+T422</f>
        <v>69.309350000000009</v>
      </c>
      <c r="AR101" s="174" t="s">
        <v>83</v>
      </c>
      <c r="AT101" s="175" t="s">
        <v>74</v>
      </c>
      <c r="AU101" s="175" t="s">
        <v>75</v>
      </c>
      <c r="AY101" s="174" t="s">
        <v>160</v>
      </c>
      <c r="BK101" s="176">
        <f>BK102+BK224+BK238+BK251+BK273+BK285+BK370+BK402+BK422</f>
        <v>0</v>
      </c>
    </row>
    <row r="102" spans="1:65" s="12" customFormat="1" ht="22.9" customHeight="1">
      <c r="B102" s="163"/>
      <c r="C102" s="164"/>
      <c r="D102" s="165" t="s">
        <v>74</v>
      </c>
      <c r="E102" s="177" t="s">
        <v>83</v>
      </c>
      <c r="F102" s="177" t="s">
        <v>255</v>
      </c>
      <c r="G102" s="164"/>
      <c r="H102" s="164"/>
      <c r="I102" s="167"/>
      <c r="J102" s="178">
        <f>BK102</f>
        <v>0</v>
      </c>
      <c r="K102" s="164"/>
      <c r="L102" s="169"/>
      <c r="M102" s="170"/>
      <c r="N102" s="171"/>
      <c r="O102" s="171"/>
      <c r="P102" s="172">
        <f>SUM(P103:P223)</f>
        <v>0</v>
      </c>
      <c r="Q102" s="171"/>
      <c r="R102" s="172">
        <f>SUM(R103:R223)</f>
        <v>62.4828695</v>
      </c>
      <c r="S102" s="171"/>
      <c r="T102" s="173">
        <f>SUM(T103:T223)</f>
        <v>69.245000000000005</v>
      </c>
      <c r="AR102" s="174" t="s">
        <v>83</v>
      </c>
      <c r="AT102" s="175" t="s">
        <v>74</v>
      </c>
      <c r="AU102" s="175" t="s">
        <v>83</v>
      </c>
      <c r="AY102" s="174" t="s">
        <v>160</v>
      </c>
      <c r="BK102" s="176">
        <f>SUM(BK103:BK223)</f>
        <v>0</v>
      </c>
    </row>
    <row r="103" spans="1:65" s="2" customFormat="1" ht="33" customHeight="1">
      <c r="A103" s="35"/>
      <c r="B103" s="36"/>
      <c r="C103" s="179" t="s">
        <v>83</v>
      </c>
      <c r="D103" s="179" t="s">
        <v>163</v>
      </c>
      <c r="E103" s="180" t="s">
        <v>266</v>
      </c>
      <c r="F103" s="181" t="s">
        <v>267</v>
      </c>
      <c r="G103" s="182" t="s">
        <v>258</v>
      </c>
      <c r="H103" s="183">
        <v>33.5</v>
      </c>
      <c r="I103" s="184"/>
      <c r="J103" s="185">
        <f>ROUND(I103*H103,2)</f>
        <v>0</v>
      </c>
      <c r="K103" s="181" t="s">
        <v>167</v>
      </c>
      <c r="L103" s="40"/>
      <c r="M103" s="186" t="s">
        <v>19</v>
      </c>
      <c r="N103" s="187" t="s">
        <v>46</v>
      </c>
      <c r="O103" s="65"/>
      <c r="P103" s="188">
        <f>O103*H103</f>
        <v>0</v>
      </c>
      <c r="Q103" s="188">
        <v>0</v>
      </c>
      <c r="R103" s="188">
        <f>Q103*H103</f>
        <v>0</v>
      </c>
      <c r="S103" s="188">
        <v>0.08</v>
      </c>
      <c r="T103" s="189">
        <f>S103*H103</f>
        <v>2.68</v>
      </c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R103" s="190" t="s">
        <v>183</v>
      </c>
      <c r="AT103" s="190" t="s">
        <v>163</v>
      </c>
      <c r="AU103" s="190" t="s">
        <v>85</v>
      </c>
      <c r="AY103" s="18" t="s">
        <v>160</v>
      </c>
      <c r="BE103" s="191">
        <f>IF(N103="základní",J103,0)</f>
        <v>0</v>
      </c>
      <c r="BF103" s="191">
        <f>IF(N103="snížená",J103,0)</f>
        <v>0</v>
      </c>
      <c r="BG103" s="191">
        <f>IF(N103="zákl. přenesená",J103,0)</f>
        <v>0</v>
      </c>
      <c r="BH103" s="191">
        <f>IF(N103="sníž. přenesená",J103,0)</f>
        <v>0</v>
      </c>
      <c r="BI103" s="191">
        <f>IF(N103="nulová",J103,0)</f>
        <v>0</v>
      </c>
      <c r="BJ103" s="18" t="s">
        <v>83</v>
      </c>
      <c r="BK103" s="191">
        <f>ROUND(I103*H103,2)</f>
        <v>0</v>
      </c>
      <c r="BL103" s="18" t="s">
        <v>183</v>
      </c>
      <c r="BM103" s="190" t="s">
        <v>1947</v>
      </c>
    </row>
    <row r="104" spans="1:65" s="2" customFormat="1">
      <c r="A104" s="35"/>
      <c r="B104" s="36"/>
      <c r="C104" s="37"/>
      <c r="D104" s="192" t="s">
        <v>170</v>
      </c>
      <c r="E104" s="37"/>
      <c r="F104" s="193" t="s">
        <v>269</v>
      </c>
      <c r="G104" s="37"/>
      <c r="H104" s="37"/>
      <c r="I104" s="194"/>
      <c r="J104" s="37"/>
      <c r="K104" s="37"/>
      <c r="L104" s="40"/>
      <c r="M104" s="195"/>
      <c r="N104" s="196"/>
      <c r="O104" s="65"/>
      <c r="P104" s="65"/>
      <c r="Q104" s="65"/>
      <c r="R104" s="65"/>
      <c r="S104" s="65"/>
      <c r="T104" s="66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T104" s="18" t="s">
        <v>170</v>
      </c>
      <c r="AU104" s="18" t="s">
        <v>85</v>
      </c>
    </row>
    <row r="105" spans="1:65" s="2" customFormat="1" ht="37.9" customHeight="1">
      <c r="A105" s="35"/>
      <c r="B105" s="36"/>
      <c r="C105" s="179" t="s">
        <v>85</v>
      </c>
      <c r="D105" s="179" t="s">
        <v>163</v>
      </c>
      <c r="E105" s="180" t="s">
        <v>276</v>
      </c>
      <c r="F105" s="181" t="s">
        <v>277</v>
      </c>
      <c r="G105" s="182" t="s">
        <v>258</v>
      </c>
      <c r="H105" s="183">
        <v>98.5</v>
      </c>
      <c r="I105" s="184"/>
      <c r="J105" s="185">
        <f>ROUND(I105*H105,2)</f>
        <v>0</v>
      </c>
      <c r="K105" s="181" t="s">
        <v>167</v>
      </c>
      <c r="L105" s="40"/>
      <c r="M105" s="186" t="s">
        <v>19</v>
      </c>
      <c r="N105" s="187" t="s">
        <v>46</v>
      </c>
      <c r="O105" s="65"/>
      <c r="P105" s="188">
        <f>O105*H105</f>
        <v>0</v>
      </c>
      <c r="Q105" s="188">
        <v>0</v>
      </c>
      <c r="R105" s="188">
        <f>Q105*H105</f>
        <v>0</v>
      </c>
      <c r="S105" s="188">
        <v>0.44</v>
      </c>
      <c r="T105" s="189">
        <f>S105*H105</f>
        <v>43.34</v>
      </c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R105" s="190" t="s">
        <v>183</v>
      </c>
      <c r="AT105" s="190" t="s">
        <v>163</v>
      </c>
      <c r="AU105" s="190" t="s">
        <v>85</v>
      </c>
      <c r="AY105" s="18" t="s">
        <v>160</v>
      </c>
      <c r="BE105" s="191">
        <f>IF(N105="základní",J105,0)</f>
        <v>0</v>
      </c>
      <c r="BF105" s="191">
        <f>IF(N105="snížená",J105,0)</f>
        <v>0</v>
      </c>
      <c r="BG105" s="191">
        <f>IF(N105="zákl. přenesená",J105,0)</f>
        <v>0</v>
      </c>
      <c r="BH105" s="191">
        <f>IF(N105="sníž. přenesená",J105,0)</f>
        <v>0</v>
      </c>
      <c r="BI105" s="191">
        <f>IF(N105="nulová",J105,0)</f>
        <v>0</v>
      </c>
      <c r="BJ105" s="18" t="s">
        <v>83</v>
      </c>
      <c r="BK105" s="191">
        <f>ROUND(I105*H105,2)</f>
        <v>0</v>
      </c>
      <c r="BL105" s="18" t="s">
        <v>183</v>
      </c>
      <c r="BM105" s="190" t="s">
        <v>1948</v>
      </c>
    </row>
    <row r="106" spans="1:65" s="2" customFormat="1">
      <c r="A106" s="35"/>
      <c r="B106" s="36"/>
      <c r="C106" s="37"/>
      <c r="D106" s="192" t="s">
        <v>170</v>
      </c>
      <c r="E106" s="37"/>
      <c r="F106" s="193" t="s">
        <v>279</v>
      </c>
      <c r="G106" s="37"/>
      <c r="H106" s="37"/>
      <c r="I106" s="194"/>
      <c r="J106" s="37"/>
      <c r="K106" s="37"/>
      <c r="L106" s="40"/>
      <c r="M106" s="195"/>
      <c r="N106" s="196"/>
      <c r="O106" s="65"/>
      <c r="P106" s="65"/>
      <c r="Q106" s="65"/>
      <c r="R106" s="65"/>
      <c r="S106" s="65"/>
      <c r="T106" s="66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T106" s="18" t="s">
        <v>170</v>
      </c>
      <c r="AU106" s="18" t="s">
        <v>85</v>
      </c>
    </row>
    <row r="107" spans="1:65" s="13" customFormat="1">
      <c r="B107" s="199"/>
      <c r="C107" s="200"/>
      <c r="D107" s="197" t="s">
        <v>212</v>
      </c>
      <c r="E107" s="201" t="s">
        <v>19</v>
      </c>
      <c r="F107" s="202" t="s">
        <v>1949</v>
      </c>
      <c r="G107" s="200"/>
      <c r="H107" s="203">
        <v>12.5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212</v>
      </c>
      <c r="AU107" s="209" t="s">
        <v>85</v>
      </c>
      <c r="AV107" s="13" t="s">
        <v>85</v>
      </c>
      <c r="AW107" s="13" t="s">
        <v>36</v>
      </c>
      <c r="AX107" s="13" t="s">
        <v>75</v>
      </c>
      <c r="AY107" s="209" t="s">
        <v>160</v>
      </c>
    </row>
    <row r="108" spans="1:65" s="13" customFormat="1">
      <c r="B108" s="199"/>
      <c r="C108" s="200"/>
      <c r="D108" s="197" t="s">
        <v>212</v>
      </c>
      <c r="E108" s="201" t="s">
        <v>19</v>
      </c>
      <c r="F108" s="202" t="s">
        <v>1950</v>
      </c>
      <c r="G108" s="200"/>
      <c r="H108" s="203">
        <v>86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212</v>
      </c>
      <c r="AU108" s="209" t="s">
        <v>85</v>
      </c>
      <c r="AV108" s="13" t="s">
        <v>85</v>
      </c>
      <c r="AW108" s="13" t="s">
        <v>36</v>
      </c>
      <c r="AX108" s="13" t="s">
        <v>75</v>
      </c>
      <c r="AY108" s="209" t="s">
        <v>160</v>
      </c>
    </row>
    <row r="109" spans="1:65" s="14" customFormat="1">
      <c r="B109" s="214"/>
      <c r="C109" s="215"/>
      <c r="D109" s="197" t="s">
        <v>212</v>
      </c>
      <c r="E109" s="216" t="s">
        <v>19</v>
      </c>
      <c r="F109" s="217" t="s">
        <v>282</v>
      </c>
      <c r="G109" s="215"/>
      <c r="H109" s="218">
        <v>98.5</v>
      </c>
      <c r="I109" s="219"/>
      <c r="J109" s="215"/>
      <c r="K109" s="215"/>
      <c r="L109" s="220"/>
      <c r="M109" s="221"/>
      <c r="N109" s="222"/>
      <c r="O109" s="222"/>
      <c r="P109" s="222"/>
      <c r="Q109" s="222"/>
      <c r="R109" s="222"/>
      <c r="S109" s="222"/>
      <c r="T109" s="223"/>
      <c r="AT109" s="224" t="s">
        <v>212</v>
      </c>
      <c r="AU109" s="224" t="s">
        <v>85</v>
      </c>
      <c r="AV109" s="14" t="s">
        <v>183</v>
      </c>
      <c r="AW109" s="14" t="s">
        <v>36</v>
      </c>
      <c r="AX109" s="14" t="s">
        <v>83</v>
      </c>
      <c r="AY109" s="224" t="s">
        <v>160</v>
      </c>
    </row>
    <row r="110" spans="1:65" s="2" customFormat="1" ht="37.9" customHeight="1">
      <c r="A110" s="35"/>
      <c r="B110" s="36"/>
      <c r="C110" s="179" t="s">
        <v>95</v>
      </c>
      <c r="D110" s="179" t="s">
        <v>163</v>
      </c>
      <c r="E110" s="180" t="s">
        <v>283</v>
      </c>
      <c r="F110" s="181" t="s">
        <v>284</v>
      </c>
      <c r="G110" s="182" t="s">
        <v>258</v>
      </c>
      <c r="H110" s="183">
        <v>86</v>
      </c>
      <c r="I110" s="184"/>
      <c r="J110" s="185">
        <f>ROUND(I110*H110,2)</f>
        <v>0</v>
      </c>
      <c r="K110" s="181" t="s">
        <v>167</v>
      </c>
      <c r="L110" s="40"/>
      <c r="M110" s="186" t="s">
        <v>19</v>
      </c>
      <c r="N110" s="187" t="s">
        <v>46</v>
      </c>
      <c r="O110" s="65"/>
      <c r="P110" s="188">
        <f>O110*H110</f>
        <v>0</v>
      </c>
      <c r="Q110" s="188">
        <v>0</v>
      </c>
      <c r="R110" s="188">
        <f>Q110*H110</f>
        <v>0</v>
      </c>
      <c r="S110" s="188">
        <v>0.22</v>
      </c>
      <c r="T110" s="189">
        <f>S110*H110</f>
        <v>18.920000000000002</v>
      </c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R110" s="190" t="s">
        <v>183</v>
      </c>
      <c r="AT110" s="190" t="s">
        <v>163</v>
      </c>
      <c r="AU110" s="190" t="s">
        <v>85</v>
      </c>
      <c r="AY110" s="18" t="s">
        <v>160</v>
      </c>
      <c r="BE110" s="191">
        <f>IF(N110="základní",J110,0)</f>
        <v>0</v>
      </c>
      <c r="BF110" s="191">
        <f>IF(N110="snížená",J110,0)</f>
        <v>0</v>
      </c>
      <c r="BG110" s="191">
        <f>IF(N110="zákl. přenesená",J110,0)</f>
        <v>0</v>
      </c>
      <c r="BH110" s="191">
        <f>IF(N110="sníž. přenesená",J110,0)</f>
        <v>0</v>
      </c>
      <c r="BI110" s="191">
        <f>IF(N110="nulová",J110,0)</f>
        <v>0</v>
      </c>
      <c r="BJ110" s="18" t="s">
        <v>83</v>
      </c>
      <c r="BK110" s="191">
        <f>ROUND(I110*H110,2)</f>
        <v>0</v>
      </c>
      <c r="BL110" s="18" t="s">
        <v>183</v>
      </c>
      <c r="BM110" s="190" t="s">
        <v>1951</v>
      </c>
    </row>
    <row r="111" spans="1:65" s="2" customFormat="1">
      <c r="A111" s="35"/>
      <c r="B111" s="36"/>
      <c r="C111" s="37"/>
      <c r="D111" s="192" t="s">
        <v>170</v>
      </c>
      <c r="E111" s="37"/>
      <c r="F111" s="193" t="s">
        <v>286</v>
      </c>
      <c r="G111" s="37"/>
      <c r="H111" s="37"/>
      <c r="I111" s="194"/>
      <c r="J111" s="37"/>
      <c r="K111" s="37"/>
      <c r="L111" s="40"/>
      <c r="M111" s="195"/>
      <c r="N111" s="196"/>
      <c r="O111" s="65"/>
      <c r="P111" s="65"/>
      <c r="Q111" s="65"/>
      <c r="R111" s="65"/>
      <c r="S111" s="65"/>
      <c r="T111" s="66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T111" s="18" t="s">
        <v>170</v>
      </c>
      <c r="AU111" s="18" t="s">
        <v>85</v>
      </c>
    </row>
    <row r="112" spans="1:65" s="2" customFormat="1" ht="24.2" customHeight="1">
      <c r="A112" s="35"/>
      <c r="B112" s="36"/>
      <c r="C112" s="179" t="s">
        <v>183</v>
      </c>
      <c r="D112" s="179" t="s">
        <v>163</v>
      </c>
      <c r="E112" s="180" t="s">
        <v>287</v>
      </c>
      <c r="F112" s="181" t="s">
        <v>288</v>
      </c>
      <c r="G112" s="182" t="s">
        <v>289</v>
      </c>
      <c r="H112" s="183">
        <v>41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0.105</v>
      </c>
      <c r="T112" s="189">
        <f>S112*H112</f>
        <v>4.3049999999999997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1952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291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13" customFormat="1">
      <c r="B114" s="199"/>
      <c r="C114" s="200"/>
      <c r="D114" s="197" t="s">
        <v>212</v>
      </c>
      <c r="E114" s="201" t="s">
        <v>19</v>
      </c>
      <c r="F114" s="202" t="s">
        <v>1953</v>
      </c>
      <c r="G114" s="200"/>
      <c r="H114" s="203">
        <v>41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212</v>
      </c>
      <c r="AU114" s="209" t="s">
        <v>85</v>
      </c>
      <c r="AV114" s="13" t="s">
        <v>85</v>
      </c>
      <c r="AW114" s="13" t="s">
        <v>36</v>
      </c>
      <c r="AX114" s="13" t="s">
        <v>83</v>
      </c>
      <c r="AY114" s="209" t="s">
        <v>160</v>
      </c>
    </row>
    <row r="115" spans="1:65" s="2" customFormat="1" ht="16.5" customHeight="1">
      <c r="A115" s="35"/>
      <c r="B115" s="36"/>
      <c r="C115" s="179" t="s">
        <v>159</v>
      </c>
      <c r="D115" s="179" t="s">
        <v>163</v>
      </c>
      <c r="E115" s="180" t="s">
        <v>293</v>
      </c>
      <c r="F115" s="181" t="s">
        <v>294</v>
      </c>
      <c r="G115" s="182" t="s">
        <v>295</v>
      </c>
      <c r="H115" s="183">
        <v>251</v>
      </c>
      <c r="I115" s="184"/>
      <c r="J115" s="185">
        <f>ROUND(I115*H115,2)</f>
        <v>0</v>
      </c>
      <c r="K115" s="181" t="s">
        <v>167</v>
      </c>
      <c r="L115" s="40"/>
      <c r="M115" s="186" t="s">
        <v>19</v>
      </c>
      <c r="N115" s="187" t="s">
        <v>46</v>
      </c>
      <c r="O115" s="65"/>
      <c r="P115" s="188">
        <f>O115*H115</f>
        <v>0</v>
      </c>
      <c r="Q115" s="188">
        <v>3.0000000000000001E-5</v>
      </c>
      <c r="R115" s="188">
        <f>Q115*H115</f>
        <v>7.5300000000000002E-3</v>
      </c>
      <c r="S115" s="188">
        <v>0</v>
      </c>
      <c r="T115" s="189">
        <f>S115*H115</f>
        <v>0</v>
      </c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R115" s="190" t="s">
        <v>183</v>
      </c>
      <c r="AT115" s="190" t="s">
        <v>163</v>
      </c>
      <c r="AU115" s="190" t="s">
        <v>85</v>
      </c>
      <c r="AY115" s="18" t="s">
        <v>160</v>
      </c>
      <c r="BE115" s="191">
        <f>IF(N115="základní",J115,0)</f>
        <v>0</v>
      </c>
      <c r="BF115" s="191">
        <f>IF(N115="snížená",J115,0)</f>
        <v>0</v>
      </c>
      <c r="BG115" s="191">
        <f>IF(N115="zákl. přenesená",J115,0)</f>
        <v>0</v>
      </c>
      <c r="BH115" s="191">
        <f>IF(N115="sníž. přenesená",J115,0)</f>
        <v>0</v>
      </c>
      <c r="BI115" s="191">
        <f>IF(N115="nulová",J115,0)</f>
        <v>0</v>
      </c>
      <c r="BJ115" s="18" t="s">
        <v>83</v>
      </c>
      <c r="BK115" s="191">
        <f>ROUND(I115*H115,2)</f>
        <v>0</v>
      </c>
      <c r="BL115" s="18" t="s">
        <v>183</v>
      </c>
      <c r="BM115" s="190" t="s">
        <v>1954</v>
      </c>
    </row>
    <row r="116" spans="1:65" s="2" customFormat="1">
      <c r="A116" s="35"/>
      <c r="B116" s="36"/>
      <c r="C116" s="37"/>
      <c r="D116" s="192" t="s">
        <v>170</v>
      </c>
      <c r="E116" s="37"/>
      <c r="F116" s="193" t="s">
        <v>297</v>
      </c>
      <c r="G116" s="37"/>
      <c r="H116" s="37"/>
      <c r="I116" s="194"/>
      <c r="J116" s="37"/>
      <c r="K116" s="37"/>
      <c r="L116" s="40"/>
      <c r="M116" s="195"/>
      <c r="N116" s="196"/>
      <c r="O116" s="65"/>
      <c r="P116" s="65"/>
      <c r="Q116" s="65"/>
      <c r="R116" s="65"/>
      <c r="S116" s="65"/>
      <c r="T116" s="66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T116" s="18" t="s">
        <v>170</v>
      </c>
      <c r="AU116" s="18" t="s">
        <v>85</v>
      </c>
    </row>
    <row r="117" spans="1:65" s="13" customFormat="1">
      <c r="B117" s="199"/>
      <c r="C117" s="200"/>
      <c r="D117" s="197" t="s">
        <v>212</v>
      </c>
      <c r="E117" s="201" t="s">
        <v>19</v>
      </c>
      <c r="F117" s="202" t="s">
        <v>1955</v>
      </c>
      <c r="G117" s="200"/>
      <c r="H117" s="203">
        <v>251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212</v>
      </c>
      <c r="AU117" s="209" t="s">
        <v>85</v>
      </c>
      <c r="AV117" s="13" t="s">
        <v>85</v>
      </c>
      <c r="AW117" s="13" t="s">
        <v>36</v>
      </c>
      <c r="AX117" s="13" t="s">
        <v>83</v>
      </c>
      <c r="AY117" s="209" t="s">
        <v>160</v>
      </c>
    </row>
    <row r="118" spans="1:65" s="2" customFormat="1" ht="24.2" customHeight="1">
      <c r="A118" s="35"/>
      <c r="B118" s="36"/>
      <c r="C118" s="179" t="s">
        <v>194</v>
      </c>
      <c r="D118" s="179" t="s">
        <v>163</v>
      </c>
      <c r="E118" s="180" t="s">
        <v>299</v>
      </c>
      <c r="F118" s="181" t="s">
        <v>300</v>
      </c>
      <c r="G118" s="182" t="s">
        <v>301</v>
      </c>
      <c r="H118" s="183">
        <v>31.375</v>
      </c>
      <c r="I118" s="184"/>
      <c r="J118" s="185">
        <f>ROUND(I118*H118,2)</f>
        <v>0</v>
      </c>
      <c r="K118" s="181" t="s">
        <v>167</v>
      </c>
      <c r="L118" s="40"/>
      <c r="M118" s="186" t="s">
        <v>19</v>
      </c>
      <c r="N118" s="187" t="s">
        <v>46</v>
      </c>
      <c r="O118" s="65"/>
      <c r="P118" s="188">
        <f>O118*H118</f>
        <v>0</v>
      </c>
      <c r="Q118" s="188">
        <v>0</v>
      </c>
      <c r="R118" s="188">
        <f>Q118*H118</f>
        <v>0</v>
      </c>
      <c r="S118" s="188">
        <v>0</v>
      </c>
      <c r="T118" s="189">
        <f>S118*H118</f>
        <v>0</v>
      </c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R118" s="190" t="s">
        <v>183</v>
      </c>
      <c r="AT118" s="190" t="s">
        <v>163</v>
      </c>
      <c r="AU118" s="190" t="s">
        <v>85</v>
      </c>
      <c r="AY118" s="18" t="s">
        <v>160</v>
      </c>
      <c r="BE118" s="191">
        <f>IF(N118="základní",J118,0)</f>
        <v>0</v>
      </c>
      <c r="BF118" s="191">
        <f>IF(N118="snížená",J118,0)</f>
        <v>0</v>
      </c>
      <c r="BG118" s="191">
        <f>IF(N118="zákl. přenesená",J118,0)</f>
        <v>0</v>
      </c>
      <c r="BH118" s="191">
        <f>IF(N118="sníž. přenesená",J118,0)</f>
        <v>0</v>
      </c>
      <c r="BI118" s="191">
        <f>IF(N118="nulová",J118,0)</f>
        <v>0</v>
      </c>
      <c r="BJ118" s="18" t="s">
        <v>83</v>
      </c>
      <c r="BK118" s="191">
        <f>ROUND(I118*H118,2)</f>
        <v>0</v>
      </c>
      <c r="BL118" s="18" t="s">
        <v>183</v>
      </c>
      <c r="BM118" s="190" t="s">
        <v>1956</v>
      </c>
    </row>
    <row r="119" spans="1:65" s="2" customFormat="1">
      <c r="A119" s="35"/>
      <c r="B119" s="36"/>
      <c r="C119" s="37"/>
      <c r="D119" s="192" t="s">
        <v>170</v>
      </c>
      <c r="E119" s="37"/>
      <c r="F119" s="193" t="s">
        <v>303</v>
      </c>
      <c r="G119" s="37"/>
      <c r="H119" s="37"/>
      <c r="I119" s="194"/>
      <c r="J119" s="37"/>
      <c r="K119" s="37"/>
      <c r="L119" s="40"/>
      <c r="M119" s="195"/>
      <c r="N119" s="196"/>
      <c r="O119" s="65"/>
      <c r="P119" s="65"/>
      <c r="Q119" s="65"/>
      <c r="R119" s="65"/>
      <c r="S119" s="65"/>
      <c r="T119" s="66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T119" s="18" t="s">
        <v>170</v>
      </c>
      <c r="AU119" s="18" t="s">
        <v>85</v>
      </c>
    </row>
    <row r="120" spans="1:65" s="13" customFormat="1">
      <c r="B120" s="199"/>
      <c r="C120" s="200"/>
      <c r="D120" s="197" t="s">
        <v>212</v>
      </c>
      <c r="E120" s="201" t="s">
        <v>19</v>
      </c>
      <c r="F120" s="202" t="s">
        <v>1957</v>
      </c>
      <c r="G120" s="200"/>
      <c r="H120" s="203">
        <v>31.375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212</v>
      </c>
      <c r="AU120" s="209" t="s">
        <v>85</v>
      </c>
      <c r="AV120" s="13" t="s">
        <v>85</v>
      </c>
      <c r="AW120" s="13" t="s">
        <v>36</v>
      </c>
      <c r="AX120" s="13" t="s">
        <v>83</v>
      </c>
      <c r="AY120" s="209" t="s">
        <v>160</v>
      </c>
    </row>
    <row r="121" spans="1:65" s="2" customFormat="1" ht="49.15" customHeight="1">
      <c r="A121" s="35"/>
      <c r="B121" s="36"/>
      <c r="C121" s="179" t="s">
        <v>200</v>
      </c>
      <c r="D121" s="179" t="s">
        <v>163</v>
      </c>
      <c r="E121" s="180" t="s">
        <v>1237</v>
      </c>
      <c r="F121" s="181" t="s">
        <v>1238</v>
      </c>
      <c r="G121" s="182" t="s">
        <v>289</v>
      </c>
      <c r="H121" s="183">
        <v>7</v>
      </c>
      <c r="I121" s="184"/>
      <c r="J121" s="185">
        <f>ROUND(I121*H121,2)</f>
        <v>0</v>
      </c>
      <c r="K121" s="181" t="s">
        <v>167</v>
      </c>
      <c r="L121" s="40"/>
      <c r="M121" s="186" t="s">
        <v>19</v>
      </c>
      <c r="N121" s="187" t="s">
        <v>46</v>
      </c>
      <c r="O121" s="65"/>
      <c r="P121" s="188">
        <f>O121*H121</f>
        <v>0</v>
      </c>
      <c r="Q121" s="188">
        <v>3.6900000000000002E-2</v>
      </c>
      <c r="R121" s="188">
        <f>Q121*H121</f>
        <v>0.25830000000000003</v>
      </c>
      <c r="S121" s="188">
        <v>0</v>
      </c>
      <c r="T121" s="189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90" t="s">
        <v>183</v>
      </c>
      <c r="AT121" s="190" t="s">
        <v>163</v>
      </c>
      <c r="AU121" s="190" t="s">
        <v>85</v>
      </c>
      <c r="AY121" s="18" t="s">
        <v>160</v>
      </c>
      <c r="BE121" s="191">
        <f>IF(N121="základní",J121,0)</f>
        <v>0</v>
      </c>
      <c r="BF121" s="191">
        <f>IF(N121="snížená",J121,0)</f>
        <v>0</v>
      </c>
      <c r="BG121" s="191">
        <f>IF(N121="zákl. přenesená",J121,0)</f>
        <v>0</v>
      </c>
      <c r="BH121" s="191">
        <f>IF(N121="sníž. přenesená",J121,0)</f>
        <v>0</v>
      </c>
      <c r="BI121" s="191">
        <f>IF(N121="nulová",J121,0)</f>
        <v>0</v>
      </c>
      <c r="BJ121" s="18" t="s">
        <v>83</v>
      </c>
      <c r="BK121" s="191">
        <f>ROUND(I121*H121,2)</f>
        <v>0</v>
      </c>
      <c r="BL121" s="18" t="s">
        <v>183</v>
      </c>
      <c r="BM121" s="190" t="s">
        <v>1958</v>
      </c>
    </row>
    <row r="122" spans="1:65" s="2" customFormat="1">
      <c r="A122" s="35"/>
      <c r="B122" s="36"/>
      <c r="C122" s="37"/>
      <c r="D122" s="192" t="s">
        <v>170</v>
      </c>
      <c r="E122" s="37"/>
      <c r="F122" s="193" t="s">
        <v>1240</v>
      </c>
      <c r="G122" s="37"/>
      <c r="H122" s="37"/>
      <c r="I122" s="194"/>
      <c r="J122" s="37"/>
      <c r="K122" s="37"/>
      <c r="L122" s="40"/>
      <c r="M122" s="195"/>
      <c r="N122" s="196"/>
      <c r="O122" s="65"/>
      <c r="P122" s="65"/>
      <c r="Q122" s="65"/>
      <c r="R122" s="65"/>
      <c r="S122" s="65"/>
      <c r="T122" s="66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170</v>
      </c>
      <c r="AU122" s="18" t="s">
        <v>85</v>
      </c>
    </row>
    <row r="123" spans="1:65" s="13" customFormat="1">
      <c r="B123" s="199"/>
      <c r="C123" s="200"/>
      <c r="D123" s="197" t="s">
        <v>212</v>
      </c>
      <c r="E123" s="201" t="s">
        <v>19</v>
      </c>
      <c r="F123" s="202" t="s">
        <v>200</v>
      </c>
      <c r="G123" s="200"/>
      <c r="H123" s="203">
        <v>7</v>
      </c>
      <c r="I123" s="204"/>
      <c r="J123" s="200"/>
      <c r="K123" s="200"/>
      <c r="L123" s="205"/>
      <c r="M123" s="206"/>
      <c r="N123" s="207"/>
      <c r="O123" s="207"/>
      <c r="P123" s="207"/>
      <c r="Q123" s="207"/>
      <c r="R123" s="207"/>
      <c r="S123" s="207"/>
      <c r="T123" s="208"/>
      <c r="AT123" s="209" t="s">
        <v>212</v>
      </c>
      <c r="AU123" s="209" t="s">
        <v>85</v>
      </c>
      <c r="AV123" s="13" t="s">
        <v>85</v>
      </c>
      <c r="AW123" s="13" t="s">
        <v>36</v>
      </c>
      <c r="AX123" s="13" t="s">
        <v>83</v>
      </c>
      <c r="AY123" s="209" t="s">
        <v>160</v>
      </c>
    </row>
    <row r="124" spans="1:65" s="2" customFormat="1" ht="49.15" customHeight="1">
      <c r="A124" s="35"/>
      <c r="B124" s="36"/>
      <c r="C124" s="179" t="s">
        <v>206</v>
      </c>
      <c r="D124" s="179" t="s">
        <v>163</v>
      </c>
      <c r="E124" s="180" t="s">
        <v>319</v>
      </c>
      <c r="F124" s="181" t="s">
        <v>320</v>
      </c>
      <c r="G124" s="182" t="s">
        <v>289</v>
      </c>
      <c r="H124" s="183">
        <v>1</v>
      </c>
      <c r="I124" s="184"/>
      <c r="J124" s="185">
        <f>ROUND(I124*H124,2)</f>
        <v>0</v>
      </c>
      <c r="K124" s="181" t="s">
        <v>167</v>
      </c>
      <c r="L124" s="40"/>
      <c r="M124" s="186" t="s">
        <v>19</v>
      </c>
      <c r="N124" s="187" t="s">
        <v>46</v>
      </c>
      <c r="O124" s="65"/>
      <c r="P124" s="188">
        <f>O124*H124</f>
        <v>0</v>
      </c>
      <c r="Q124" s="188">
        <v>1.269E-2</v>
      </c>
      <c r="R124" s="188">
        <f>Q124*H124</f>
        <v>1.269E-2</v>
      </c>
      <c r="S124" s="188">
        <v>0</v>
      </c>
      <c r="T124" s="189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190" t="s">
        <v>183</v>
      </c>
      <c r="AT124" s="190" t="s">
        <v>163</v>
      </c>
      <c r="AU124" s="190" t="s">
        <v>85</v>
      </c>
      <c r="AY124" s="18" t="s">
        <v>160</v>
      </c>
      <c r="BE124" s="191">
        <f>IF(N124="základní",J124,0)</f>
        <v>0</v>
      </c>
      <c r="BF124" s="191">
        <f>IF(N124="snížená",J124,0)</f>
        <v>0</v>
      </c>
      <c r="BG124" s="191">
        <f>IF(N124="zákl. přenesená",J124,0)</f>
        <v>0</v>
      </c>
      <c r="BH124" s="191">
        <f>IF(N124="sníž. přenesená",J124,0)</f>
        <v>0</v>
      </c>
      <c r="BI124" s="191">
        <f>IF(N124="nulová",J124,0)</f>
        <v>0</v>
      </c>
      <c r="BJ124" s="18" t="s">
        <v>83</v>
      </c>
      <c r="BK124" s="191">
        <f>ROUND(I124*H124,2)</f>
        <v>0</v>
      </c>
      <c r="BL124" s="18" t="s">
        <v>183</v>
      </c>
      <c r="BM124" s="190" t="s">
        <v>1959</v>
      </c>
    </row>
    <row r="125" spans="1:65" s="2" customFormat="1">
      <c r="A125" s="35"/>
      <c r="B125" s="36"/>
      <c r="C125" s="37"/>
      <c r="D125" s="192" t="s">
        <v>170</v>
      </c>
      <c r="E125" s="37"/>
      <c r="F125" s="193" t="s">
        <v>322</v>
      </c>
      <c r="G125" s="37"/>
      <c r="H125" s="37"/>
      <c r="I125" s="194"/>
      <c r="J125" s="37"/>
      <c r="K125" s="37"/>
      <c r="L125" s="40"/>
      <c r="M125" s="195"/>
      <c r="N125" s="196"/>
      <c r="O125" s="65"/>
      <c r="P125" s="65"/>
      <c r="Q125" s="65"/>
      <c r="R125" s="65"/>
      <c r="S125" s="65"/>
      <c r="T125" s="66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T125" s="18" t="s">
        <v>170</v>
      </c>
      <c r="AU125" s="18" t="s">
        <v>85</v>
      </c>
    </row>
    <row r="126" spans="1:65" s="2" customFormat="1" ht="49.15" customHeight="1">
      <c r="A126" s="35"/>
      <c r="B126" s="36"/>
      <c r="C126" s="179" t="s">
        <v>214</v>
      </c>
      <c r="D126" s="179" t="s">
        <v>163</v>
      </c>
      <c r="E126" s="180" t="s">
        <v>325</v>
      </c>
      <c r="F126" s="181" t="s">
        <v>326</v>
      </c>
      <c r="G126" s="182" t="s">
        <v>289</v>
      </c>
      <c r="H126" s="183">
        <v>4</v>
      </c>
      <c r="I126" s="184"/>
      <c r="J126" s="185">
        <f>ROUND(I126*H126,2)</f>
        <v>0</v>
      </c>
      <c r="K126" s="181" t="s">
        <v>167</v>
      </c>
      <c r="L126" s="40"/>
      <c r="M126" s="186" t="s">
        <v>19</v>
      </c>
      <c r="N126" s="187" t="s">
        <v>46</v>
      </c>
      <c r="O126" s="65"/>
      <c r="P126" s="188">
        <f>O126*H126</f>
        <v>0</v>
      </c>
      <c r="Q126" s="188">
        <v>3.6900000000000002E-2</v>
      </c>
      <c r="R126" s="188">
        <f>Q126*H126</f>
        <v>0.14760000000000001</v>
      </c>
      <c r="S126" s="188">
        <v>0</v>
      </c>
      <c r="T126" s="189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190" t="s">
        <v>183</v>
      </c>
      <c r="AT126" s="190" t="s">
        <v>163</v>
      </c>
      <c r="AU126" s="190" t="s">
        <v>85</v>
      </c>
      <c r="AY126" s="18" t="s">
        <v>160</v>
      </c>
      <c r="BE126" s="191">
        <f>IF(N126="základní",J126,0)</f>
        <v>0</v>
      </c>
      <c r="BF126" s="191">
        <f>IF(N126="snížená",J126,0)</f>
        <v>0</v>
      </c>
      <c r="BG126" s="191">
        <f>IF(N126="zákl. přenesená",J126,0)</f>
        <v>0</v>
      </c>
      <c r="BH126" s="191">
        <f>IF(N126="sníž. přenesená",J126,0)</f>
        <v>0</v>
      </c>
      <c r="BI126" s="191">
        <f>IF(N126="nulová",J126,0)</f>
        <v>0</v>
      </c>
      <c r="BJ126" s="18" t="s">
        <v>83</v>
      </c>
      <c r="BK126" s="191">
        <f>ROUND(I126*H126,2)</f>
        <v>0</v>
      </c>
      <c r="BL126" s="18" t="s">
        <v>183</v>
      </c>
      <c r="BM126" s="190" t="s">
        <v>1960</v>
      </c>
    </row>
    <row r="127" spans="1:65" s="2" customFormat="1">
      <c r="A127" s="35"/>
      <c r="B127" s="36"/>
      <c r="C127" s="37"/>
      <c r="D127" s="192" t="s">
        <v>170</v>
      </c>
      <c r="E127" s="37"/>
      <c r="F127" s="193" t="s">
        <v>328</v>
      </c>
      <c r="G127" s="37"/>
      <c r="H127" s="37"/>
      <c r="I127" s="194"/>
      <c r="J127" s="37"/>
      <c r="K127" s="37"/>
      <c r="L127" s="40"/>
      <c r="M127" s="195"/>
      <c r="N127" s="196"/>
      <c r="O127" s="65"/>
      <c r="P127" s="65"/>
      <c r="Q127" s="65"/>
      <c r="R127" s="65"/>
      <c r="S127" s="65"/>
      <c r="T127" s="66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T127" s="18" t="s">
        <v>170</v>
      </c>
      <c r="AU127" s="18" t="s">
        <v>85</v>
      </c>
    </row>
    <row r="128" spans="1:65" s="13" customFormat="1">
      <c r="B128" s="199"/>
      <c r="C128" s="200"/>
      <c r="D128" s="197" t="s">
        <v>212</v>
      </c>
      <c r="E128" s="201" t="s">
        <v>19</v>
      </c>
      <c r="F128" s="202" t="s">
        <v>183</v>
      </c>
      <c r="G128" s="200"/>
      <c r="H128" s="203">
        <v>4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212</v>
      </c>
      <c r="AU128" s="209" t="s">
        <v>85</v>
      </c>
      <c r="AV128" s="13" t="s">
        <v>85</v>
      </c>
      <c r="AW128" s="13" t="s">
        <v>36</v>
      </c>
      <c r="AX128" s="13" t="s">
        <v>83</v>
      </c>
      <c r="AY128" s="209" t="s">
        <v>160</v>
      </c>
    </row>
    <row r="129" spans="1:65" s="2" customFormat="1" ht="16.5" customHeight="1">
      <c r="A129" s="35"/>
      <c r="B129" s="36"/>
      <c r="C129" s="179" t="s">
        <v>219</v>
      </c>
      <c r="D129" s="179" t="s">
        <v>163</v>
      </c>
      <c r="E129" s="180" t="s">
        <v>331</v>
      </c>
      <c r="F129" s="181" t="s">
        <v>332</v>
      </c>
      <c r="G129" s="182" t="s">
        <v>258</v>
      </c>
      <c r="H129" s="183">
        <v>80.25</v>
      </c>
      <c r="I129" s="184"/>
      <c r="J129" s="185">
        <f>ROUND(I129*H129,2)</f>
        <v>0</v>
      </c>
      <c r="K129" s="181" t="s">
        <v>167</v>
      </c>
      <c r="L129" s="40"/>
      <c r="M129" s="186" t="s">
        <v>19</v>
      </c>
      <c r="N129" s="187" t="s">
        <v>46</v>
      </c>
      <c r="O129" s="65"/>
      <c r="P129" s="188">
        <f>O129*H129</f>
        <v>0</v>
      </c>
      <c r="Q129" s="188">
        <v>0</v>
      </c>
      <c r="R129" s="188">
        <f>Q129*H129</f>
        <v>0</v>
      </c>
      <c r="S129" s="188">
        <v>0</v>
      </c>
      <c r="T129" s="189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190" t="s">
        <v>183</v>
      </c>
      <c r="AT129" s="190" t="s">
        <v>163</v>
      </c>
      <c r="AU129" s="190" t="s">
        <v>85</v>
      </c>
      <c r="AY129" s="18" t="s">
        <v>160</v>
      </c>
      <c r="BE129" s="191">
        <f>IF(N129="základní",J129,0)</f>
        <v>0</v>
      </c>
      <c r="BF129" s="191">
        <f>IF(N129="snížená",J129,0)</f>
        <v>0</v>
      </c>
      <c r="BG129" s="191">
        <f>IF(N129="zákl. přenesená",J129,0)</f>
        <v>0</v>
      </c>
      <c r="BH129" s="191">
        <f>IF(N129="sníž. přenesená",J129,0)</f>
        <v>0</v>
      </c>
      <c r="BI129" s="191">
        <f>IF(N129="nulová",J129,0)</f>
        <v>0</v>
      </c>
      <c r="BJ129" s="18" t="s">
        <v>83</v>
      </c>
      <c r="BK129" s="191">
        <f>ROUND(I129*H129,2)</f>
        <v>0</v>
      </c>
      <c r="BL129" s="18" t="s">
        <v>183</v>
      </c>
      <c r="BM129" s="190" t="s">
        <v>1961</v>
      </c>
    </row>
    <row r="130" spans="1:65" s="2" customFormat="1">
      <c r="A130" s="35"/>
      <c r="B130" s="36"/>
      <c r="C130" s="37"/>
      <c r="D130" s="192" t="s">
        <v>170</v>
      </c>
      <c r="E130" s="37"/>
      <c r="F130" s="193" t="s">
        <v>334</v>
      </c>
      <c r="G130" s="37"/>
      <c r="H130" s="37"/>
      <c r="I130" s="194"/>
      <c r="J130" s="37"/>
      <c r="K130" s="37"/>
      <c r="L130" s="40"/>
      <c r="M130" s="195"/>
      <c r="N130" s="196"/>
      <c r="O130" s="65"/>
      <c r="P130" s="65"/>
      <c r="Q130" s="65"/>
      <c r="R130" s="65"/>
      <c r="S130" s="65"/>
      <c r="T130" s="66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8" t="s">
        <v>170</v>
      </c>
      <c r="AU130" s="18" t="s">
        <v>85</v>
      </c>
    </row>
    <row r="131" spans="1:65" s="13" customFormat="1">
      <c r="B131" s="199"/>
      <c r="C131" s="200"/>
      <c r="D131" s="197" t="s">
        <v>212</v>
      </c>
      <c r="E131" s="201" t="s">
        <v>19</v>
      </c>
      <c r="F131" s="202" t="s">
        <v>1962</v>
      </c>
      <c r="G131" s="200"/>
      <c r="H131" s="203">
        <v>80.25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212</v>
      </c>
      <c r="AU131" s="209" t="s">
        <v>85</v>
      </c>
      <c r="AV131" s="13" t="s">
        <v>85</v>
      </c>
      <c r="AW131" s="13" t="s">
        <v>36</v>
      </c>
      <c r="AX131" s="13" t="s">
        <v>83</v>
      </c>
      <c r="AY131" s="209" t="s">
        <v>160</v>
      </c>
    </row>
    <row r="132" spans="1:65" s="2" customFormat="1" ht="24.2" customHeight="1">
      <c r="A132" s="35"/>
      <c r="B132" s="36"/>
      <c r="C132" s="179" t="s">
        <v>223</v>
      </c>
      <c r="D132" s="179" t="s">
        <v>163</v>
      </c>
      <c r="E132" s="180" t="s">
        <v>337</v>
      </c>
      <c r="F132" s="181" t="s">
        <v>338</v>
      </c>
      <c r="G132" s="182" t="s">
        <v>339</v>
      </c>
      <c r="H132" s="183">
        <v>35.131</v>
      </c>
      <c r="I132" s="184"/>
      <c r="J132" s="185">
        <f>ROUND(I132*H132,2)</f>
        <v>0</v>
      </c>
      <c r="K132" s="181" t="s">
        <v>167</v>
      </c>
      <c r="L132" s="40"/>
      <c r="M132" s="186" t="s">
        <v>19</v>
      </c>
      <c r="N132" s="187" t="s">
        <v>46</v>
      </c>
      <c r="O132" s="65"/>
      <c r="P132" s="188">
        <f>O132*H132</f>
        <v>0</v>
      </c>
      <c r="Q132" s="188">
        <v>0</v>
      </c>
      <c r="R132" s="188">
        <f>Q132*H132</f>
        <v>0</v>
      </c>
      <c r="S132" s="188">
        <v>0</v>
      </c>
      <c r="T132" s="189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190" t="s">
        <v>183</v>
      </c>
      <c r="AT132" s="190" t="s">
        <v>163</v>
      </c>
      <c r="AU132" s="190" t="s">
        <v>85</v>
      </c>
      <c r="AY132" s="18" t="s">
        <v>160</v>
      </c>
      <c r="BE132" s="191">
        <f>IF(N132="základní",J132,0)</f>
        <v>0</v>
      </c>
      <c r="BF132" s="191">
        <f>IF(N132="snížená",J132,0)</f>
        <v>0</v>
      </c>
      <c r="BG132" s="191">
        <f>IF(N132="zákl. přenesená",J132,0)</f>
        <v>0</v>
      </c>
      <c r="BH132" s="191">
        <f>IF(N132="sníž. přenesená",J132,0)</f>
        <v>0</v>
      </c>
      <c r="BI132" s="191">
        <f>IF(N132="nulová",J132,0)</f>
        <v>0</v>
      </c>
      <c r="BJ132" s="18" t="s">
        <v>83</v>
      </c>
      <c r="BK132" s="191">
        <f>ROUND(I132*H132,2)</f>
        <v>0</v>
      </c>
      <c r="BL132" s="18" t="s">
        <v>183</v>
      </c>
      <c r="BM132" s="190" t="s">
        <v>1963</v>
      </c>
    </row>
    <row r="133" spans="1:65" s="2" customFormat="1">
      <c r="A133" s="35"/>
      <c r="B133" s="36"/>
      <c r="C133" s="37"/>
      <c r="D133" s="192" t="s">
        <v>170</v>
      </c>
      <c r="E133" s="37"/>
      <c r="F133" s="193" t="s">
        <v>341</v>
      </c>
      <c r="G133" s="37"/>
      <c r="H133" s="37"/>
      <c r="I133" s="194"/>
      <c r="J133" s="37"/>
      <c r="K133" s="37"/>
      <c r="L133" s="40"/>
      <c r="M133" s="195"/>
      <c r="N133" s="196"/>
      <c r="O133" s="65"/>
      <c r="P133" s="65"/>
      <c r="Q133" s="65"/>
      <c r="R133" s="65"/>
      <c r="S133" s="65"/>
      <c r="T133" s="66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T133" s="18" t="s">
        <v>170</v>
      </c>
      <c r="AU133" s="18" t="s">
        <v>85</v>
      </c>
    </row>
    <row r="134" spans="1:65" s="13" customFormat="1">
      <c r="B134" s="199"/>
      <c r="C134" s="200"/>
      <c r="D134" s="197" t="s">
        <v>212</v>
      </c>
      <c r="E134" s="201" t="s">
        <v>19</v>
      </c>
      <c r="F134" s="202" t="s">
        <v>1964</v>
      </c>
      <c r="G134" s="200"/>
      <c r="H134" s="203">
        <v>35.131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212</v>
      </c>
      <c r="AU134" s="209" t="s">
        <v>85</v>
      </c>
      <c r="AV134" s="13" t="s">
        <v>85</v>
      </c>
      <c r="AW134" s="13" t="s">
        <v>36</v>
      </c>
      <c r="AX134" s="13" t="s">
        <v>83</v>
      </c>
      <c r="AY134" s="209" t="s">
        <v>160</v>
      </c>
    </row>
    <row r="135" spans="1:65" s="2" customFormat="1" ht="24.2" customHeight="1">
      <c r="A135" s="35"/>
      <c r="B135" s="36"/>
      <c r="C135" s="179" t="s">
        <v>8</v>
      </c>
      <c r="D135" s="179" t="s">
        <v>163</v>
      </c>
      <c r="E135" s="180" t="s">
        <v>344</v>
      </c>
      <c r="F135" s="181" t="s">
        <v>345</v>
      </c>
      <c r="G135" s="182" t="s">
        <v>339</v>
      </c>
      <c r="H135" s="183">
        <v>21.079000000000001</v>
      </c>
      <c r="I135" s="184"/>
      <c r="J135" s="185">
        <f>ROUND(I135*H135,2)</f>
        <v>0</v>
      </c>
      <c r="K135" s="181" t="s">
        <v>167</v>
      </c>
      <c r="L135" s="40"/>
      <c r="M135" s="186" t="s">
        <v>19</v>
      </c>
      <c r="N135" s="187" t="s">
        <v>46</v>
      </c>
      <c r="O135" s="65"/>
      <c r="P135" s="188">
        <f>O135*H135</f>
        <v>0</v>
      </c>
      <c r="Q135" s="188">
        <v>0</v>
      </c>
      <c r="R135" s="188">
        <f>Q135*H135</f>
        <v>0</v>
      </c>
      <c r="S135" s="188">
        <v>0</v>
      </c>
      <c r="T135" s="189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190" t="s">
        <v>183</v>
      </c>
      <c r="AT135" s="190" t="s">
        <v>163</v>
      </c>
      <c r="AU135" s="190" t="s">
        <v>85</v>
      </c>
      <c r="AY135" s="18" t="s">
        <v>160</v>
      </c>
      <c r="BE135" s="191">
        <f>IF(N135="základní",J135,0)</f>
        <v>0</v>
      </c>
      <c r="BF135" s="191">
        <f>IF(N135="snížená",J135,0)</f>
        <v>0</v>
      </c>
      <c r="BG135" s="191">
        <f>IF(N135="zákl. přenesená",J135,0)</f>
        <v>0</v>
      </c>
      <c r="BH135" s="191">
        <f>IF(N135="sníž. přenesená",J135,0)</f>
        <v>0</v>
      </c>
      <c r="BI135" s="191">
        <f>IF(N135="nulová",J135,0)</f>
        <v>0</v>
      </c>
      <c r="BJ135" s="18" t="s">
        <v>83</v>
      </c>
      <c r="BK135" s="191">
        <f>ROUND(I135*H135,2)</f>
        <v>0</v>
      </c>
      <c r="BL135" s="18" t="s">
        <v>183</v>
      </c>
      <c r="BM135" s="190" t="s">
        <v>1965</v>
      </c>
    </row>
    <row r="136" spans="1:65" s="2" customFormat="1">
      <c r="A136" s="35"/>
      <c r="B136" s="36"/>
      <c r="C136" s="37"/>
      <c r="D136" s="192" t="s">
        <v>170</v>
      </c>
      <c r="E136" s="37"/>
      <c r="F136" s="193" t="s">
        <v>347</v>
      </c>
      <c r="G136" s="37"/>
      <c r="H136" s="37"/>
      <c r="I136" s="194"/>
      <c r="J136" s="37"/>
      <c r="K136" s="37"/>
      <c r="L136" s="40"/>
      <c r="M136" s="195"/>
      <c r="N136" s="196"/>
      <c r="O136" s="65"/>
      <c r="P136" s="65"/>
      <c r="Q136" s="65"/>
      <c r="R136" s="65"/>
      <c r="S136" s="65"/>
      <c r="T136" s="66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8" t="s">
        <v>170</v>
      </c>
      <c r="AU136" s="18" t="s">
        <v>85</v>
      </c>
    </row>
    <row r="137" spans="1:65" s="13" customFormat="1">
      <c r="B137" s="199"/>
      <c r="C137" s="200"/>
      <c r="D137" s="197" t="s">
        <v>212</v>
      </c>
      <c r="E137" s="201" t="s">
        <v>19</v>
      </c>
      <c r="F137" s="202" t="s">
        <v>1966</v>
      </c>
      <c r="G137" s="200"/>
      <c r="H137" s="203">
        <v>21.079000000000001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212</v>
      </c>
      <c r="AU137" s="209" t="s">
        <v>85</v>
      </c>
      <c r="AV137" s="13" t="s">
        <v>85</v>
      </c>
      <c r="AW137" s="13" t="s">
        <v>36</v>
      </c>
      <c r="AX137" s="13" t="s">
        <v>83</v>
      </c>
      <c r="AY137" s="209" t="s">
        <v>160</v>
      </c>
    </row>
    <row r="138" spans="1:65" s="2" customFormat="1" ht="24.2" customHeight="1">
      <c r="A138" s="35"/>
      <c r="B138" s="36"/>
      <c r="C138" s="179" t="s">
        <v>233</v>
      </c>
      <c r="D138" s="179" t="s">
        <v>163</v>
      </c>
      <c r="E138" s="180" t="s">
        <v>350</v>
      </c>
      <c r="F138" s="181" t="s">
        <v>351</v>
      </c>
      <c r="G138" s="182" t="s">
        <v>339</v>
      </c>
      <c r="H138" s="183">
        <v>14.052</v>
      </c>
      <c r="I138" s="184"/>
      <c r="J138" s="185">
        <f>ROUND(I138*H138,2)</f>
        <v>0</v>
      </c>
      <c r="K138" s="181" t="s">
        <v>167</v>
      </c>
      <c r="L138" s="40"/>
      <c r="M138" s="186" t="s">
        <v>19</v>
      </c>
      <c r="N138" s="187" t="s">
        <v>46</v>
      </c>
      <c r="O138" s="65"/>
      <c r="P138" s="188">
        <f>O138*H138</f>
        <v>0</v>
      </c>
      <c r="Q138" s="188">
        <v>0</v>
      </c>
      <c r="R138" s="188">
        <f>Q138*H138</f>
        <v>0</v>
      </c>
      <c r="S138" s="188">
        <v>0</v>
      </c>
      <c r="T138" s="189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190" t="s">
        <v>183</v>
      </c>
      <c r="AT138" s="190" t="s">
        <v>163</v>
      </c>
      <c r="AU138" s="190" t="s">
        <v>85</v>
      </c>
      <c r="AY138" s="18" t="s">
        <v>160</v>
      </c>
      <c r="BE138" s="191">
        <f>IF(N138="základní",J138,0)</f>
        <v>0</v>
      </c>
      <c r="BF138" s="191">
        <f>IF(N138="snížená",J138,0)</f>
        <v>0</v>
      </c>
      <c r="BG138" s="191">
        <f>IF(N138="zákl. přenesená",J138,0)</f>
        <v>0</v>
      </c>
      <c r="BH138" s="191">
        <f>IF(N138="sníž. přenesená",J138,0)</f>
        <v>0</v>
      </c>
      <c r="BI138" s="191">
        <f>IF(N138="nulová",J138,0)</f>
        <v>0</v>
      </c>
      <c r="BJ138" s="18" t="s">
        <v>83</v>
      </c>
      <c r="BK138" s="191">
        <f>ROUND(I138*H138,2)</f>
        <v>0</v>
      </c>
      <c r="BL138" s="18" t="s">
        <v>183</v>
      </c>
      <c r="BM138" s="190" t="s">
        <v>1967</v>
      </c>
    </row>
    <row r="139" spans="1:65" s="2" customFormat="1">
      <c r="A139" s="35"/>
      <c r="B139" s="36"/>
      <c r="C139" s="37"/>
      <c r="D139" s="192" t="s">
        <v>170</v>
      </c>
      <c r="E139" s="37"/>
      <c r="F139" s="193" t="s">
        <v>353</v>
      </c>
      <c r="G139" s="37"/>
      <c r="H139" s="37"/>
      <c r="I139" s="194"/>
      <c r="J139" s="37"/>
      <c r="K139" s="37"/>
      <c r="L139" s="40"/>
      <c r="M139" s="195"/>
      <c r="N139" s="196"/>
      <c r="O139" s="65"/>
      <c r="P139" s="65"/>
      <c r="Q139" s="65"/>
      <c r="R139" s="65"/>
      <c r="S139" s="65"/>
      <c r="T139" s="66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8" t="s">
        <v>170</v>
      </c>
      <c r="AU139" s="18" t="s">
        <v>85</v>
      </c>
    </row>
    <row r="140" spans="1:65" s="13" customFormat="1">
      <c r="B140" s="199"/>
      <c r="C140" s="200"/>
      <c r="D140" s="197" t="s">
        <v>212</v>
      </c>
      <c r="E140" s="201" t="s">
        <v>19</v>
      </c>
      <c r="F140" s="202" t="s">
        <v>1968</v>
      </c>
      <c r="G140" s="200"/>
      <c r="H140" s="203">
        <v>14.052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212</v>
      </c>
      <c r="AU140" s="209" t="s">
        <v>85</v>
      </c>
      <c r="AV140" s="13" t="s">
        <v>85</v>
      </c>
      <c r="AW140" s="13" t="s">
        <v>36</v>
      </c>
      <c r="AX140" s="13" t="s">
        <v>83</v>
      </c>
      <c r="AY140" s="209" t="s">
        <v>160</v>
      </c>
    </row>
    <row r="141" spans="1:65" s="2" customFormat="1" ht="33" customHeight="1">
      <c r="A141" s="35"/>
      <c r="B141" s="36"/>
      <c r="C141" s="179" t="s">
        <v>324</v>
      </c>
      <c r="D141" s="179" t="s">
        <v>163</v>
      </c>
      <c r="E141" s="180" t="s">
        <v>356</v>
      </c>
      <c r="F141" s="181" t="s">
        <v>357</v>
      </c>
      <c r="G141" s="182" t="s">
        <v>339</v>
      </c>
      <c r="H141" s="183">
        <v>24</v>
      </c>
      <c r="I141" s="184"/>
      <c r="J141" s="185">
        <f>ROUND(I141*H141,2)</f>
        <v>0</v>
      </c>
      <c r="K141" s="181" t="s">
        <v>167</v>
      </c>
      <c r="L141" s="40"/>
      <c r="M141" s="186" t="s">
        <v>19</v>
      </c>
      <c r="N141" s="187" t="s">
        <v>46</v>
      </c>
      <c r="O141" s="65"/>
      <c r="P141" s="188">
        <f>O141*H141</f>
        <v>0</v>
      </c>
      <c r="Q141" s="188">
        <v>0</v>
      </c>
      <c r="R141" s="188">
        <f>Q141*H141</f>
        <v>0</v>
      </c>
      <c r="S141" s="188">
        <v>0</v>
      </c>
      <c r="T141" s="189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190" t="s">
        <v>183</v>
      </c>
      <c r="AT141" s="190" t="s">
        <v>163</v>
      </c>
      <c r="AU141" s="190" t="s">
        <v>85</v>
      </c>
      <c r="AY141" s="18" t="s">
        <v>160</v>
      </c>
      <c r="BE141" s="191">
        <f>IF(N141="základní",J141,0)</f>
        <v>0</v>
      </c>
      <c r="BF141" s="191">
        <f>IF(N141="snížená",J141,0)</f>
        <v>0</v>
      </c>
      <c r="BG141" s="191">
        <f>IF(N141="zákl. přenesená",J141,0)</f>
        <v>0</v>
      </c>
      <c r="BH141" s="191">
        <f>IF(N141="sníž. přenesená",J141,0)</f>
        <v>0</v>
      </c>
      <c r="BI141" s="191">
        <f>IF(N141="nulová",J141,0)</f>
        <v>0</v>
      </c>
      <c r="BJ141" s="18" t="s">
        <v>83</v>
      </c>
      <c r="BK141" s="191">
        <f>ROUND(I141*H141,2)</f>
        <v>0</v>
      </c>
      <c r="BL141" s="18" t="s">
        <v>183</v>
      </c>
      <c r="BM141" s="190" t="s">
        <v>1969</v>
      </c>
    </row>
    <row r="142" spans="1:65" s="2" customFormat="1">
      <c r="A142" s="35"/>
      <c r="B142" s="36"/>
      <c r="C142" s="37"/>
      <c r="D142" s="192" t="s">
        <v>170</v>
      </c>
      <c r="E142" s="37"/>
      <c r="F142" s="193" t="s">
        <v>359</v>
      </c>
      <c r="G142" s="37"/>
      <c r="H142" s="37"/>
      <c r="I142" s="194"/>
      <c r="J142" s="37"/>
      <c r="K142" s="37"/>
      <c r="L142" s="40"/>
      <c r="M142" s="195"/>
      <c r="N142" s="196"/>
      <c r="O142" s="65"/>
      <c r="P142" s="65"/>
      <c r="Q142" s="65"/>
      <c r="R142" s="65"/>
      <c r="S142" s="65"/>
      <c r="T142" s="66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8" t="s">
        <v>170</v>
      </c>
      <c r="AU142" s="18" t="s">
        <v>85</v>
      </c>
    </row>
    <row r="143" spans="1:65" s="13" customFormat="1">
      <c r="B143" s="199"/>
      <c r="C143" s="200"/>
      <c r="D143" s="197" t="s">
        <v>212</v>
      </c>
      <c r="E143" s="201" t="s">
        <v>19</v>
      </c>
      <c r="F143" s="202" t="s">
        <v>1970</v>
      </c>
      <c r="G143" s="200"/>
      <c r="H143" s="203">
        <v>24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212</v>
      </c>
      <c r="AU143" s="209" t="s">
        <v>85</v>
      </c>
      <c r="AV143" s="13" t="s">
        <v>85</v>
      </c>
      <c r="AW143" s="13" t="s">
        <v>36</v>
      </c>
      <c r="AX143" s="13" t="s">
        <v>83</v>
      </c>
      <c r="AY143" s="209" t="s">
        <v>160</v>
      </c>
    </row>
    <row r="144" spans="1:65" s="2" customFormat="1" ht="33" customHeight="1">
      <c r="A144" s="35"/>
      <c r="B144" s="36"/>
      <c r="C144" s="179" t="s">
        <v>330</v>
      </c>
      <c r="D144" s="179" t="s">
        <v>163</v>
      </c>
      <c r="E144" s="180" t="s">
        <v>361</v>
      </c>
      <c r="F144" s="181" t="s">
        <v>362</v>
      </c>
      <c r="G144" s="182" t="s">
        <v>339</v>
      </c>
      <c r="H144" s="183">
        <v>68.95</v>
      </c>
      <c r="I144" s="184"/>
      <c r="J144" s="185">
        <f>ROUND(I144*H144,2)</f>
        <v>0</v>
      </c>
      <c r="K144" s="181" t="s">
        <v>167</v>
      </c>
      <c r="L144" s="40"/>
      <c r="M144" s="186" t="s">
        <v>19</v>
      </c>
      <c r="N144" s="187" t="s">
        <v>46</v>
      </c>
      <c r="O144" s="65"/>
      <c r="P144" s="188">
        <f>O144*H144</f>
        <v>0</v>
      </c>
      <c r="Q144" s="188">
        <v>0</v>
      </c>
      <c r="R144" s="188">
        <f>Q144*H144</f>
        <v>0</v>
      </c>
      <c r="S144" s="188">
        <v>0</v>
      </c>
      <c r="T144" s="189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190" t="s">
        <v>183</v>
      </c>
      <c r="AT144" s="190" t="s">
        <v>163</v>
      </c>
      <c r="AU144" s="190" t="s">
        <v>85</v>
      </c>
      <c r="AY144" s="18" t="s">
        <v>160</v>
      </c>
      <c r="BE144" s="191">
        <f>IF(N144="základní",J144,0)</f>
        <v>0</v>
      </c>
      <c r="BF144" s="191">
        <f>IF(N144="snížená",J144,0)</f>
        <v>0</v>
      </c>
      <c r="BG144" s="191">
        <f>IF(N144="zákl. přenesená",J144,0)</f>
        <v>0</v>
      </c>
      <c r="BH144" s="191">
        <f>IF(N144="sníž. přenesená",J144,0)</f>
        <v>0</v>
      </c>
      <c r="BI144" s="191">
        <f>IF(N144="nulová",J144,0)</f>
        <v>0</v>
      </c>
      <c r="BJ144" s="18" t="s">
        <v>83</v>
      </c>
      <c r="BK144" s="191">
        <f>ROUND(I144*H144,2)</f>
        <v>0</v>
      </c>
      <c r="BL144" s="18" t="s">
        <v>183</v>
      </c>
      <c r="BM144" s="190" t="s">
        <v>1971</v>
      </c>
    </row>
    <row r="145" spans="1:65" s="2" customFormat="1">
      <c r="A145" s="35"/>
      <c r="B145" s="36"/>
      <c r="C145" s="37"/>
      <c r="D145" s="192" t="s">
        <v>170</v>
      </c>
      <c r="E145" s="37"/>
      <c r="F145" s="193" t="s">
        <v>364</v>
      </c>
      <c r="G145" s="37"/>
      <c r="H145" s="37"/>
      <c r="I145" s="194"/>
      <c r="J145" s="37"/>
      <c r="K145" s="37"/>
      <c r="L145" s="40"/>
      <c r="M145" s="195"/>
      <c r="N145" s="196"/>
      <c r="O145" s="65"/>
      <c r="P145" s="65"/>
      <c r="Q145" s="65"/>
      <c r="R145" s="65"/>
      <c r="S145" s="65"/>
      <c r="T145" s="66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8" t="s">
        <v>170</v>
      </c>
      <c r="AU145" s="18" t="s">
        <v>85</v>
      </c>
    </row>
    <row r="146" spans="1:65" s="13" customFormat="1">
      <c r="B146" s="199"/>
      <c r="C146" s="200"/>
      <c r="D146" s="197" t="s">
        <v>212</v>
      </c>
      <c r="E146" s="201" t="s">
        <v>19</v>
      </c>
      <c r="F146" s="202" t="s">
        <v>1972</v>
      </c>
      <c r="G146" s="200"/>
      <c r="H146" s="203">
        <v>68.95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212</v>
      </c>
      <c r="AU146" s="209" t="s">
        <v>85</v>
      </c>
      <c r="AV146" s="13" t="s">
        <v>85</v>
      </c>
      <c r="AW146" s="13" t="s">
        <v>36</v>
      </c>
      <c r="AX146" s="13" t="s">
        <v>83</v>
      </c>
      <c r="AY146" s="209" t="s">
        <v>160</v>
      </c>
    </row>
    <row r="147" spans="1:65" s="2" customFormat="1" ht="24.2" customHeight="1">
      <c r="A147" s="35"/>
      <c r="B147" s="36"/>
      <c r="C147" s="179" t="s">
        <v>336</v>
      </c>
      <c r="D147" s="179" t="s">
        <v>163</v>
      </c>
      <c r="E147" s="180" t="s">
        <v>366</v>
      </c>
      <c r="F147" s="181" t="s">
        <v>367</v>
      </c>
      <c r="G147" s="182" t="s">
        <v>339</v>
      </c>
      <c r="H147" s="183">
        <v>14.4</v>
      </c>
      <c r="I147" s="184"/>
      <c r="J147" s="185">
        <f>ROUND(I147*H147,2)</f>
        <v>0</v>
      </c>
      <c r="K147" s="181" t="s">
        <v>167</v>
      </c>
      <c r="L147" s="40"/>
      <c r="M147" s="186" t="s">
        <v>19</v>
      </c>
      <c r="N147" s="187" t="s">
        <v>46</v>
      </c>
      <c r="O147" s="65"/>
      <c r="P147" s="188">
        <f>O147*H147</f>
        <v>0</v>
      </c>
      <c r="Q147" s="188">
        <v>0</v>
      </c>
      <c r="R147" s="188">
        <f>Q147*H147</f>
        <v>0</v>
      </c>
      <c r="S147" s="188">
        <v>0</v>
      </c>
      <c r="T147" s="189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190" t="s">
        <v>183</v>
      </c>
      <c r="AT147" s="190" t="s">
        <v>163</v>
      </c>
      <c r="AU147" s="190" t="s">
        <v>85</v>
      </c>
      <c r="AY147" s="18" t="s">
        <v>160</v>
      </c>
      <c r="BE147" s="191">
        <f>IF(N147="základní",J147,0)</f>
        <v>0</v>
      </c>
      <c r="BF147" s="191">
        <f>IF(N147="snížená",J147,0)</f>
        <v>0</v>
      </c>
      <c r="BG147" s="191">
        <f>IF(N147="zákl. přenesená",J147,0)</f>
        <v>0</v>
      </c>
      <c r="BH147" s="191">
        <f>IF(N147="sníž. přenesená",J147,0)</f>
        <v>0</v>
      </c>
      <c r="BI147" s="191">
        <f>IF(N147="nulová",J147,0)</f>
        <v>0</v>
      </c>
      <c r="BJ147" s="18" t="s">
        <v>83</v>
      </c>
      <c r="BK147" s="191">
        <f>ROUND(I147*H147,2)</f>
        <v>0</v>
      </c>
      <c r="BL147" s="18" t="s">
        <v>183</v>
      </c>
      <c r="BM147" s="190" t="s">
        <v>1973</v>
      </c>
    </row>
    <row r="148" spans="1:65" s="2" customFormat="1">
      <c r="A148" s="35"/>
      <c r="B148" s="36"/>
      <c r="C148" s="37"/>
      <c r="D148" s="192" t="s">
        <v>170</v>
      </c>
      <c r="E148" s="37"/>
      <c r="F148" s="193" t="s">
        <v>369</v>
      </c>
      <c r="G148" s="37"/>
      <c r="H148" s="37"/>
      <c r="I148" s="194"/>
      <c r="J148" s="37"/>
      <c r="K148" s="37"/>
      <c r="L148" s="40"/>
      <c r="M148" s="195"/>
      <c r="N148" s="196"/>
      <c r="O148" s="65"/>
      <c r="P148" s="65"/>
      <c r="Q148" s="65"/>
      <c r="R148" s="65"/>
      <c r="S148" s="65"/>
      <c r="T148" s="66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8" t="s">
        <v>170</v>
      </c>
      <c r="AU148" s="18" t="s">
        <v>85</v>
      </c>
    </row>
    <row r="149" spans="1:65" s="13" customFormat="1">
      <c r="B149" s="199"/>
      <c r="C149" s="200"/>
      <c r="D149" s="197" t="s">
        <v>212</v>
      </c>
      <c r="E149" s="201" t="s">
        <v>19</v>
      </c>
      <c r="F149" s="202" t="s">
        <v>1974</v>
      </c>
      <c r="G149" s="200"/>
      <c r="H149" s="203">
        <v>14.4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212</v>
      </c>
      <c r="AU149" s="209" t="s">
        <v>85</v>
      </c>
      <c r="AV149" s="13" t="s">
        <v>85</v>
      </c>
      <c r="AW149" s="13" t="s">
        <v>36</v>
      </c>
      <c r="AX149" s="13" t="s">
        <v>83</v>
      </c>
      <c r="AY149" s="209" t="s">
        <v>160</v>
      </c>
    </row>
    <row r="150" spans="1:65" s="2" customFormat="1" ht="24.2" customHeight="1">
      <c r="A150" s="35"/>
      <c r="B150" s="36"/>
      <c r="C150" s="179" t="s">
        <v>343</v>
      </c>
      <c r="D150" s="179" t="s">
        <v>163</v>
      </c>
      <c r="E150" s="180" t="s">
        <v>370</v>
      </c>
      <c r="F150" s="181" t="s">
        <v>371</v>
      </c>
      <c r="G150" s="182" t="s">
        <v>339</v>
      </c>
      <c r="H150" s="183">
        <v>41.37</v>
      </c>
      <c r="I150" s="184"/>
      <c r="J150" s="185">
        <f>ROUND(I150*H150,2)</f>
        <v>0</v>
      </c>
      <c r="K150" s="181" t="s">
        <v>167</v>
      </c>
      <c r="L150" s="40"/>
      <c r="M150" s="186" t="s">
        <v>19</v>
      </c>
      <c r="N150" s="187" t="s">
        <v>46</v>
      </c>
      <c r="O150" s="65"/>
      <c r="P150" s="188">
        <f>O150*H150</f>
        <v>0</v>
      </c>
      <c r="Q150" s="188">
        <v>0</v>
      </c>
      <c r="R150" s="188">
        <f>Q150*H150</f>
        <v>0</v>
      </c>
      <c r="S150" s="188">
        <v>0</v>
      </c>
      <c r="T150" s="189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190" t="s">
        <v>183</v>
      </c>
      <c r="AT150" s="190" t="s">
        <v>163</v>
      </c>
      <c r="AU150" s="190" t="s">
        <v>85</v>
      </c>
      <c r="AY150" s="18" t="s">
        <v>160</v>
      </c>
      <c r="BE150" s="191">
        <f>IF(N150="základní",J150,0)</f>
        <v>0</v>
      </c>
      <c r="BF150" s="191">
        <f>IF(N150="snížená",J150,0)</f>
        <v>0</v>
      </c>
      <c r="BG150" s="191">
        <f>IF(N150="zákl. přenesená",J150,0)</f>
        <v>0</v>
      </c>
      <c r="BH150" s="191">
        <f>IF(N150="sníž. přenesená",J150,0)</f>
        <v>0</v>
      </c>
      <c r="BI150" s="191">
        <f>IF(N150="nulová",J150,0)</f>
        <v>0</v>
      </c>
      <c r="BJ150" s="18" t="s">
        <v>83</v>
      </c>
      <c r="BK150" s="191">
        <f>ROUND(I150*H150,2)</f>
        <v>0</v>
      </c>
      <c r="BL150" s="18" t="s">
        <v>183</v>
      </c>
      <c r="BM150" s="190" t="s">
        <v>1975</v>
      </c>
    </row>
    <row r="151" spans="1:65" s="2" customFormat="1">
      <c r="A151" s="35"/>
      <c r="B151" s="36"/>
      <c r="C151" s="37"/>
      <c r="D151" s="192" t="s">
        <v>170</v>
      </c>
      <c r="E151" s="37"/>
      <c r="F151" s="193" t="s">
        <v>373</v>
      </c>
      <c r="G151" s="37"/>
      <c r="H151" s="37"/>
      <c r="I151" s="194"/>
      <c r="J151" s="37"/>
      <c r="K151" s="37"/>
      <c r="L151" s="40"/>
      <c r="M151" s="195"/>
      <c r="N151" s="196"/>
      <c r="O151" s="65"/>
      <c r="P151" s="65"/>
      <c r="Q151" s="65"/>
      <c r="R151" s="65"/>
      <c r="S151" s="65"/>
      <c r="T151" s="66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8" t="s">
        <v>170</v>
      </c>
      <c r="AU151" s="18" t="s">
        <v>85</v>
      </c>
    </row>
    <row r="152" spans="1:65" s="13" customFormat="1">
      <c r="B152" s="199"/>
      <c r="C152" s="200"/>
      <c r="D152" s="197" t="s">
        <v>212</v>
      </c>
      <c r="E152" s="201" t="s">
        <v>19</v>
      </c>
      <c r="F152" s="202" t="s">
        <v>1976</v>
      </c>
      <c r="G152" s="200"/>
      <c r="H152" s="203">
        <v>41.37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212</v>
      </c>
      <c r="AU152" s="209" t="s">
        <v>85</v>
      </c>
      <c r="AV152" s="13" t="s">
        <v>85</v>
      </c>
      <c r="AW152" s="13" t="s">
        <v>36</v>
      </c>
      <c r="AX152" s="13" t="s">
        <v>83</v>
      </c>
      <c r="AY152" s="209" t="s">
        <v>160</v>
      </c>
    </row>
    <row r="153" spans="1:65" s="2" customFormat="1" ht="33" customHeight="1">
      <c r="A153" s="35"/>
      <c r="B153" s="36"/>
      <c r="C153" s="179" t="s">
        <v>349</v>
      </c>
      <c r="D153" s="179" t="s">
        <v>163</v>
      </c>
      <c r="E153" s="180" t="s">
        <v>376</v>
      </c>
      <c r="F153" s="181" t="s">
        <v>377</v>
      </c>
      <c r="G153" s="182" t="s">
        <v>339</v>
      </c>
      <c r="H153" s="183">
        <v>9.6</v>
      </c>
      <c r="I153" s="184"/>
      <c r="J153" s="185">
        <f>ROUND(I153*H153,2)</f>
        <v>0</v>
      </c>
      <c r="K153" s="181" t="s">
        <v>167</v>
      </c>
      <c r="L153" s="40"/>
      <c r="M153" s="186" t="s">
        <v>19</v>
      </c>
      <c r="N153" s="187" t="s">
        <v>46</v>
      </c>
      <c r="O153" s="65"/>
      <c r="P153" s="188">
        <f>O153*H153</f>
        <v>0</v>
      </c>
      <c r="Q153" s="188">
        <v>0</v>
      </c>
      <c r="R153" s="188">
        <f>Q153*H153</f>
        <v>0</v>
      </c>
      <c r="S153" s="188">
        <v>0</v>
      </c>
      <c r="T153" s="189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190" t="s">
        <v>183</v>
      </c>
      <c r="AT153" s="190" t="s">
        <v>163</v>
      </c>
      <c r="AU153" s="190" t="s">
        <v>85</v>
      </c>
      <c r="AY153" s="18" t="s">
        <v>160</v>
      </c>
      <c r="BE153" s="191">
        <f>IF(N153="základní",J153,0)</f>
        <v>0</v>
      </c>
      <c r="BF153" s="191">
        <f>IF(N153="snížená",J153,0)</f>
        <v>0</v>
      </c>
      <c r="BG153" s="191">
        <f>IF(N153="zákl. přenesená",J153,0)</f>
        <v>0</v>
      </c>
      <c r="BH153" s="191">
        <f>IF(N153="sníž. přenesená",J153,0)</f>
        <v>0</v>
      </c>
      <c r="BI153" s="191">
        <f>IF(N153="nulová",J153,0)</f>
        <v>0</v>
      </c>
      <c r="BJ153" s="18" t="s">
        <v>83</v>
      </c>
      <c r="BK153" s="191">
        <f>ROUND(I153*H153,2)</f>
        <v>0</v>
      </c>
      <c r="BL153" s="18" t="s">
        <v>183</v>
      </c>
      <c r="BM153" s="190" t="s">
        <v>1977</v>
      </c>
    </row>
    <row r="154" spans="1:65" s="2" customFormat="1">
      <c r="A154" s="35"/>
      <c r="B154" s="36"/>
      <c r="C154" s="37"/>
      <c r="D154" s="192" t="s">
        <v>170</v>
      </c>
      <c r="E154" s="37"/>
      <c r="F154" s="193" t="s">
        <v>379</v>
      </c>
      <c r="G154" s="37"/>
      <c r="H154" s="37"/>
      <c r="I154" s="194"/>
      <c r="J154" s="37"/>
      <c r="K154" s="37"/>
      <c r="L154" s="40"/>
      <c r="M154" s="195"/>
      <c r="N154" s="196"/>
      <c r="O154" s="65"/>
      <c r="P154" s="65"/>
      <c r="Q154" s="65"/>
      <c r="R154" s="65"/>
      <c r="S154" s="65"/>
      <c r="T154" s="66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8" t="s">
        <v>170</v>
      </c>
      <c r="AU154" s="18" t="s">
        <v>85</v>
      </c>
    </row>
    <row r="155" spans="1:65" s="13" customFormat="1">
      <c r="B155" s="199"/>
      <c r="C155" s="200"/>
      <c r="D155" s="197" t="s">
        <v>212</v>
      </c>
      <c r="E155" s="201" t="s">
        <v>19</v>
      </c>
      <c r="F155" s="202" t="s">
        <v>1978</v>
      </c>
      <c r="G155" s="200"/>
      <c r="H155" s="203">
        <v>9.6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212</v>
      </c>
      <c r="AU155" s="209" t="s">
        <v>85</v>
      </c>
      <c r="AV155" s="13" t="s">
        <v>85</v>
      </c>
      <c r="AW155" s="13" t="s">
        <v>36</v>
      </c>
      <c r="AX155" s="13" t="s">
        <v>83</v>
      </c>
      <c r="AY155" s="209" t="s">
        <v>160</v>
      </c>
    </row>
    <row r="156" spans="1:65" s="2" customFormat="1" ht="33" customHeight="1">
      <c r="A156" s="35"/>
      <c r="B156" s="36"/>
      <c r="C156" s="179" t="s">
        <v>355</v>
      </c>
      <c r="D156" s="179" t="s">
        <v>163</v>
      </c>
      <c r="E156" s="180" t="s">
        <v>382</v>
      </c>
      <c r="F156" s="181" t="s">
        <v>383</v>
      </c>
      <c r="G156" s="182" t="s">
        <v>339</v>
      </c>
      <c r="H156" s="183">
        <v>27.58</v>
      </c>
      <c r="I156" s="184"/>
      <c r="J156" s="185">
        <f>ROUND(I156*H156,2)</f>
        <v>0</v>
      </c>
      <c r="K156" s="181" t="s">
        <v>167</v>
      </c>
      <c r="L156" s="40"/>
      <c r="M156" s="186" t="s">
        <v>19</v>
      </c>
      <c r="N156" s="187" t="s">
        <v>46</v>
      </c>
      <c r="O156" s="65"/>
      <c r="P156" s="188">
        <f>O156*H156</f>
        <v>0</v>
      </c>
      <c r="Q156" s="188">
        <v>0</v>
      </c>
      <c r="R156" s="188">
        <f>Q156*H156</f>
        <v>0</v>
      </c>
      <c r="S156" s="188">
        <v>0</v>
      </c>
      <c r="T156" s="189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190" t="s">
        <v>183</v>
      </c>
      <c r="AT156" s="190" t="s">
        <v>163</v>
      </c>
      <c r="AU156" s="190" t="s">
        <v>85</v>
      </c>
      <c r="AY156" s="18" t="s">
        <v>160</v>
      </c>
      <c r="BE156" s="191">
        <f>IF(N156="základní",J156,0)</f>
        <v>0</v>
      </c>
      <c r="BF156" s="191">
        <f>IF(N156="snížená",J156,0)</f>
        <v>0</v>
      </c>
      <c r="BG156" s="191">
        <f>IF(N156="zákl. přenesená",J156,0)</f>
        <v>0</v>
      </c>
      <c r="BH156" s="191">
        <f>IF(N156="sníž. přenesená",J156,0)</f>
        <v>0</v>
      </c>
      <c r="BI156" s="191">
        <f>IF(N156="nulová",J156,0)</f>
        <v>0</v>
      </c>
      <c r="BJ156" s="18" t="s">
        <v>83</v>
      </c>
      <c r="BK156" s="191">
        <f>ROUND(I156*H156,2)</f>
        <v>0</v>
      </c>
      <c r="BL156" s="18" t="s">
        <v>183</v>
      </c>
      <c r="BM156" s="190" t="s">
        <v>1979</v>
      </c>
    </row>
    <row r="157" spans="1:65" s="2" customFormat="1">
      <c r="A157" s="35"/>
      <c r="B157" s="36"/>
      <c r="C157" s="37"/>
      <c r="D157" s="192" t="s">
        <v>170</v>
      </c>
      <c r="E157" s="37"/>
      <c r="F157" s="193" t="s">
        <v>385</v>
      </c>
      <c r="G157" s="37"/>
      <c r="H157" s="37"/>
      <c r="I157" s="194"/>
      <c r="J157" s="37"/>
      <c r="K157" s="37"/>
      <c r="L157" s="40"/>
      <c r="M157" s="195"/>
      <c r="N157" s="196"/>
      <c r="O157" s="65"/>
      <c r="P157" s="65"/>
      <c r="Q157" s="65"/>
      <c r="R157" s="65"/>
      <c r="S157" s="65"/>
      <c r="T157" s="66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8" t="s">
        <v>170</v>
      </c>
      <c r="AU157" s="18" t="s">
        <v>85</v>
      </c>
    </row>
    <row r="158" spans="1:65" s="13" customFormat="1">
      <c r="B158" s="199"/>
      <c r="C158" s="200"/>
      <c r="D158" s="197" t="s">
        <v>212</v>
      </c>
      <c r="E158" s="201" t="s">
        <v>19</v>
      </c>
      <c r="F158" s="202" t="s">
        <v>1980</v>
      </c>
      <c r="G158" s="200"/>
      <c r="H158" s="203">
        <v>27.58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212</v>
      </c>
      <c r="AU158" s="209" t="s">
        <v>85</v>
      </c>
      <c r="AV158" s="13" t="s">
        <v>85</v>
      </c>
      <c r="AW158" s="13" t="s">
        <v>36</v>
      </c>
      <c r="AX158" s="13" t="s">
        <v>83</v>
      </c>
      <c r="AY158" s="209" t="s">
        <v>160</v>
      </c>
    </row>
    <row r="159" spans="1:65" s="2" customFormat="1" ht="24.2" customHeight="1">
      <c r="A159" s="35"/>
      <c r="B159" s="36"/>
      <c r="C159" s="179" t="s">
        <v>213</v>
      </c>
      <c r="D159" s="179" t="s">
        <v>163</v>
      </c>
      <c r="E159" s="180" t="s">
        <v>388</v>
      </c>
      <c r="F159" s="181" t="s">
        <v>389</v>
      </c>
      <c r="G159" s="182" t="s">
        <v>339</v>
      </c>
      <c r="H159" s="183">
        <v>15.86</v>
      </c>
      <c r="I159" s="184"/>
      <c r="J159" s="185">
        <f>ROUND(I159*H159,2)</f>
        <v>0</v>
      </c>
      <c r="K159" s="181" t="s">
        <v>167</v>
      </c>
      <c r="L159" s="40"/>
      <c r="M159" s="186" t="s">
        <v>19</v>
      </c>
      <c r="N159" s="187" t="s">
        <v>46</v>
      </c>
      <c r="O159" s="65"/>
      <c r="P159" s="188">
        <f>O159*H159</f>
        <v>0</v>
      </c>
      <c r="Q159" s="188">
        <v>0</v>
      </c>
      <c r="R159" s="188">
        <f>Q159*H159</f>
        <v>0</v>
      </c>
      <c r="S159" s="188">
        <v>0</v>
      </c>
      <c r="T159" s="189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190" t="s">
        <v>183</v>
      </c>
      <c r="AT159" s="190" t="s">
        <v>163</v>
      </c>
      <c r="AU159" s="190" t="s">
        <v>85</v>
      </c>
      <c r="AY159" s="18" t="s">
        <v>160</v>
      </c>
      <c r="BE159" s="191">
        <f>IF(N159="základní",J159,0)</f>
        <v>0</v>
      </c>
      <c r="BF159" s="191">
        <f>IF(N159="snížená",J159,0)</f>
        <v>0</v>
      </c>
      <c r="BG159" s="191">
        <f>IF(N159="zákl. přenesená",J159,0)</f>
        <v>0</v>
      </c>
      <c r="BH159" s="191">
        <f>IF(N159="sníž. přenesená",J159,0)</f>
        <v>0</v>
      </c>
      <c r="BI159" s="191">
        <f>IF(N159="nulová",J159,0)</f>
        <v>0</v>
      </c>
      <c r="BJ159" s="18" t="s">
        <v>83</v>
      </c>
      <c r="BK159" s="191">
        <f>ROUND(I159*H159,2)</f>
        <v>0</v>
      </c>
      <c r="BL159" s="18" t="s">
        <v>183</v>
      </c>
      <c r="BM159" s="190" t="s">
        <v>1981</v>
      </c>
    </row>
    <row r="160" spans="1:65" s="2" customFormat="1">
      <c r="A160" s="35"/>
      <c r="B160" s="36"/>
      <c r="C160" s="37"/>
      <c r="D160" s="192" t="s">
        <v>170</v>
      </c>
      <c r="E160" s="37"/>
      <c r="F160" s="193" t="s">
        <v>391</v>
      </c>
      <c r="G160" s="37"/>
      <c r="H160" s="37"/>
      <c r="I160" s="194"/>
      <c r="J160" s="37"/>
      <c r="K160" s="37"/>
      <c r="L160" s="40"/>
      <c r="M160" s="195"/>
      <c r="N160" s="196"/>
      <c r="O160" s="65"/>
      <c r="P160" s="65"/>
      <c r="Q160" s="65"/>
      <c r="R160" s="65"/>
      <c r="S160" s="65"/>
      <c r="T160" s="66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8" t="s">
        <v>170</v>
      </c>
      <c r="AU160" s="18" t="s">
        <v>85</v>
      </c>
    </row>
    <row r="161" spans="1:65" s="13" customFormat="1">
      <c r="B161" s="199"/>
      <c r="C161" s="200"/>
      <c r="D161" s="197" t="s">
        <v>212</v>
      </c>
      <c r="E161" s="201" t="s">
        <v>19</v>
      </c>
      <c r="F161" s="202" t="s">
        <v>1982</v>
      </c>
      <c r="G161" s="200"/>
      <c r="H161" s="203">
        <v>15.86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212</v>
      </c>
      <c r="AU161" s="209" t="s">
        <v>85</v>
      </c>
      <c r="AV161" s="13" t="s">
        <v>85</v>
      </c>
      <c r="AW161" s="13" t="s">
        <v>36</v>
      </c>
      <c r="AX161" s="13" t="s">
        <v>83</v>
      </c>
      <c r="AY161" s="209" t="s">
        <v>160</v>
      </c>
    </row>
    <row r="162" spans="1:65" s="2" customFormat="1" ht="21.75" customHeight="1">
      <c r="A162" s="35"/>
      <c r="B162" s="36"/>
      <c r="C162" s="179" t="s">
        <v>7</v>
      </c>
      <c r="D162" s="179" t="s">
        <v>163</v>
      </c>
      <c r="E162" s="180" t="s">
        <v>394</v>
      </c>
      <c r="F162" s="181" t="s">
        <v>395</v>
      </c>
      <c r="G162" s="182" t="s">
        <v>258</v>
      </c>
      <c r="H162" s="183">
        <v>313.74</v>
      </c>
      <c r="I162" s="184"/>
      <c r="J162" s="185">
        <f>ROUND(I162*H162,2)</f>
        <v>0</v>
      </c>
      <c r="K162" s="181" t="s">
        <v>167</v>
      </c>
      <c r="L162" s="40"/>
      <c r="M162" s="186" t="s">
        <v>19</v>
      </c>
      <c r="N162" s="187" t="s">
        <v>46</v>
      </c>
      <c r="O162" s="65"/>
      <c r="P162" s="188">
        <f>O162*H162</f>
        <v>0</v>
      </c>
      <c r="Q162" s="188">
        <v>8.4000000000000003E-4</v>
      </c>
      <c r="R162" s="188">
        <f>Q162*H162</f>
        <v>0.26354160000000004</v>
      </c>
      <c r="S162" s="188">
        <v>0</v>
      </c>
      <c r="T162" s="189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190" t="s">
        <v>183</v>
      </c>
      <c r="AT162" s="190" t="s">
        <v>163</v>
      </c>
      <c r="AU162" s="190" t="s">
        <v>85</v>
      </c>
      <c r="AY162" s="18" t="s">
        <v>160</v>
      </c>
      <c r="BE162" s="191">
        <f>IF(N162="základní",J162,0)</f>
        <v>0</v>
      </c>
      <c r="BF162" s="191">
        <f>IF(N162="snížená",J162,0)</f>
        <v>0</v>
      </c>
      <c r="BG162" s="191">
        <f>IF(N162="zákl. přenesená",J162,0)</f>
        <v>0</v>
      </c>
      <c r="BH162" s="191">
        <f>IF(N162="sníž. přenesená",J162,0)</f>
        <v>0</v>
      </c>
      <c r="BI162" s="191">
        <f>IF(N162="nulová",J162,0)</f>
        <v>0</v>
      </c>
      <c r="BJ162" s="18" t="s">
        <v>83</v>
      </c>
      <c r="BK162" s="191">
        <f>ROUND(I162*H162,2)</f>
        <v>0</v>
      </c>
      <c r="BL162" s="18" t="s">
        <v>183</v>
      </c>
      <c r="BM162" s="190" t="s">
        <v>1983</v>
      </c>
    </row>
    <row r="163" spans="1:65" s="2" customFormat="1">
      <c r="A163" s="35"/>
      <c r="B163" s="36"/>
      <c r="C163" s="37"/>
      <c r="D163" s="192" t="s">
        <v>170</v>
      </c>
      <c r="E163" s="37"/>
      <c r="F163" s="193" t="s">
        <v>397</v>
      </c>
      <c r="G163" s="37"/>
      <c r="H163" s="37"/>
      <c r="I163" s="194"/>
      <c r="J163" s="37"/>
      <c r="K163" s="37"/>
      <c r="L163" s="40"/>
      <c r="M163" s="195"/>
      <c r="N163" s="196"/>
      <c r="O163" s="65"/>
      <c r="P163" s="65"/>
      <c r="Q163" s="65"/>
      <c r="R163" s="65"/>
      <c r="S163" s="65"/>
      <c r="T163" s="66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8" t="s">
        <v>170</v>
      </c>
      <c r="AU163" s="18" t="s">
        <v>85</v>
      </c>
    </row>
    <row r="164" spans="1:65" s="13" customFormat="1">
      <c r="B164" s="199"/>
      <c r="C164" s="200"/>
      <c r="D164" s="197" t="s">
        <v>212</v>
      </c>
      <c r="E164" s="201" t="s">
        <v>19</v>
      </c>
      <c r="F164" s="202" t="s">
        <v>1984</v>
      </c>
      <c r="G164" s="200"/>
      <c r="H164" s="203">
        <v>313.74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212</v>
      </c>
      <c r="AU164" s="209" t="s">
        <v>85</v>
      </c>
      <c r="AV164" s="13" t="s">
        <v>85</v>
      </c>
      <c r="AW164" s="13" t="s">
        <v>36</v>
      </c>
      <c r="AX164" s="13" t="s">
        <v>83</v>
      </c>
      <c r="AY164" s="209" t="s">
        <v>160</v>
      </c>
    </row>
    <row r="165" spans="1:65" s="2" customFormat="1" ht="24.2" customHeight="1">
      <c r="A165" s="35"/>
      <c r="B165" s="36"/>
      <c r="C165" s="179" t="s">
        <v>309</v>
      </c>
      <c r="D165" s="179" t="s">
        <v>163</v>
      </c>
      <c r="E165" s="180" t="s">
        <v>406</v>
      </c>
      <c r="F165" s="181" t="s">
        <v>407</v>
      </c>
      <c r="G165" s="182" t="s">
        <v>258</v>
      </c>
      <c r="H165" s="183">
        <v>313.74</v>
      </c>
      <c r="I165" s="184"/>
      <c r="J165" s="185">
        <f>ROUND(I165*H165,2)</f>
        <v>0</v>
      </c>
      <c r="K165" s="181" t="s">
        <v>167</v>
      </c>
      <c r="L165" s="40"/>
      <c r="M165" s="186" t="s">
        <v>19</v>
      </c>
      <c r="N165" s="187" t="s">
        <v>46</v>
      </c>
      <c r="O165" s="65"/>
      <c r="P165" s="188">
        <f>O165*H165</f>
        <v>0</v>
      </c>
      <c r="Q165" s="188">
        <v>0</v>
      </c>
      <c r="R165" s="188">
        <f>Q165*H165</f>
        <v>0</v>
      </c>
      <c r="S165" s="188">
        <v>0</v>
      </c>
      <c r="T165" s="189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190" t="s">
        <v>183</v>
      </c>
      <c r="AT165" s="190" t="s">
        <v>163</v>
      </c>
      <c r="AU165" s="190" t="s">
        <v>85</v>
      </c>
      <c r="AY165" s="18" t="s">
        <v>160</v>
      </c>
      <c r="BE165" s="191">
        <f>IF(N165="základní",J165,0)</f>
        <v>0</v>
      </c>
      <c r="BF165" s="191">
        <f>IF(N165="snížená",J165,0)</f>
        <v>0</v>
      </c>
      <c r="BG165" s="191">
        <f>IF(N165="zákl. přenesená",J165,0)</f>
        <v>0</v>
      </c>
      <c r="BH165" s="191">
        <f>IF(N165="sníž. přenesená",J165,0)</f>
        <v>0</v>
      </c>
      <c r="BI165" s="191">
        <f>IF(N165="nulová",J165,0)</f>
        <v>0</v>
      </c>
      <c r="BJ165" s="18" t="s">
        <v>83</v>
      </c>
      <c r="BK165" s="191">
        <f>ROUND(I165*H165,2)</f>
        <v>0</v>
      </c>
      <c r="BL165" s="18" t="s">
        <v>183</v>
      </c>
      <c r="BM165" s="190" t="s">
        <v>1985</v>
      </c>
    </row>
    <row r="166" spans="1:65" s="2" customFormat="1">
      <c r="A166" s="35"/>
      <c r="B166" s="36"/>
      <c r="C166" s="37"/>
      <c r="D166" s="192" t="s">
        <v>170</v>
      </c>
      <c r="E166" s="37"/>
      <c r="F166" s="193" t="s">
        <v>409</v>
      </c>
      <c r="G166" s="37"/>
      <c r="H166" s="37"/>
      <c r="I166" s="194"/>
      <c r="J166" s="37"/>
      <c r="K166" s="37"/>
      <c r="L166" s="40"/>
      <c r="M166" s="195"/>
      <c r="N166" s="196"/>
      <c r="O166" s="65"/>
      <c r="P166" s="65"/>
      <c r="Q166" s="65"/>
      <c r="R166" s="65"/>
      <c r="S166" s="65"/>
      <c r="T166" s="66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8" t="s">
        <v>170</v>
      </c>
      <c r="AU166" s="18" t="s">
        <v>85</v>
      </c>
    </row>
    <row r="167" spans="1:65" s="2" customFormat="1" ht="16.5" customHeight="1">
      <c r="A167" s="35"/>
      <c r="B167" s="36"/>
      <c r="C167" s="179" t="s">
        <v>375</v>
      </c>
      <c r="D167" s="179" t="s">
        <v>163</v>
      </c>
      <c r="E167" s="180" t="s">
        <v>1986</v>
      </c>
      <c r="F167" s="181" t="s">
        <v>1987</v>
      </c>
      <c r="G167" s="182" t="s">
        <v>258</v>
      </c>
      <c r="H167" s="183">
        <v>73.959999999999994</v>
      </c>
      <c r="I167" s="184"/>
      <c r="J167" s="185">
        <f>ROUND(I167*H167,2)</f>
        <v>0</v>
      </c>
      <c r="K167" s="181" t="s">
        <v>167</v>
      </c>
      <c r="L167" s="40"/>
      <c r="M167" s="186" t="s">
        <v>19</v>
      </c>
      <c r="N167" s="187" t="s">
        <v>46</v>
      </c>
      <c r="O167" s="65"/>
      <c r="P167" s="188">
        <f>O167*H167</f>
        <v>0</v>
      </c>
      <c r="Q167" s="188">
        <v>4.4400000000000004E-3</v>
      </c>
      <c r="R167" s="188">
        <f>Q167*H167</f>
        <v>0.32838240000000002</v>
      </c>
      <c r="S167" s="188">
        <v>0</v>
      </c>
      <c r="T167" s="189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190" t="s">
        <v>183</v>
      </c>
      <c r="AT167" s="190" t="s">
        <v>163</v>
      </c>
      <c r="AU167" s="190" t="s">
        <v>85</v>
      </c>
      <c r="AY167" s="18" t="s">
        <v>160</v>
      </c>
      <c r="BE167" s="191">
        <f>IF(N167="základní",J167,0)</f>
        <v>0</v>
      </c>
      <c r="BF167" s="191">
        <f>IF(N167="snížená",J167,0)</f>
        <v>0</v>
      </c>
      <c r="BG167" s="191">
        <f>IF(N167="zákl. přenesená",J167,0)</f>
        <v>0</v>
      </c>
      <c r="BH167" s="191">
        <f>IF(N167="sníž. přenesená",J167,0)</f>
        <v>0</v>
      </c>
      <c r="BI167" s="191">
        <f>IF(N167="nulová",J167,0)</f>
        <v>0</v>
      </c>
      <c r="BJ167" s="18" t="s">
        <v>83</v>
      </c>
      <c r="BK167" s="191">
        <f>ROUND(I167*H167,2)</f>
        <v>0</v>
      </c>
      <c r="BL167" s="18" t="s">
        <v>183</v>
      </c>
      <c r="BM167" s="190" t="s">
        <v>1988</v>
      </c>
    </row>
    <row r="168" spans="1:65" s="2" customFormat="1">
      <c r="A168" s="35"/>
      <c r="B168" s="36"/>
      <c r="C168" s="37"/>
      <c r="D168" s="192" t="s">
        <v>170</v>
      </c>
      <c r="E168" s="37"/>
      <c r="F168" s="193" t="s">
        <v>1989</v>
      </c>
      <c r="G168" s="37"/>
      <c r="H168" s="37"/>
      <c r="I168" s="194"/>
      <c r="J168" s="37"/>
      <c r="K168" s="37"/>
      <c r="L168" s="40"/>
      <c r="M168" s="195"/>
      <c r="N168" s="196"/>
      <c r="O168" s="65"/>
      <c r="P168" s="65"/>
      <c r="Q168" s="65"/>
      <c r="R168" s="65"/>
      <c r="S168" s="65"/>
      <c r="T168" s="66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8" t="s">
        <v>170</v>
      </c>
      <c r="AU168" s="18" t="s">
        <v>85</v>
      </c>
    </row>
    <row r="169" spans="1:65" s="13" customFormat="1">
      <c r="B169" s="199"/>
      <c r="C169" s="200"/>
      <c r="D169" s="197" t="s">
        <v>212</v>
      </c>
      <c r="E169" s="201" t="s">
        <v>19</v>
      </c>
      <c r="F169" s="202" t="s">
        <v>1990</v>
      </c>
      <c r="G169" s="200"/>
      <c r="H169" s="203">
        <v>73.959999999999994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212</v>
      </c>
      <c r="AU169" s="209" t="s">
        <v>85</v>
      </c>
      <c r="AV169" s="13" t="s">
        <v>85</v>
      </c>
      <c r="AW169" s="13" t="s">
        <v>36</v>
      </c>
      <c r="AX169" s="13" t="s">
        <v>83</v>
      </c>
      <c r="AY169" s="209" t="s">
        <v>160</v>
      </c>
    </row>
    <row r="170" spans="1:65" s="2" customFormat="1" ht="24.2" customHeight="1">
      <c r="A170" s="35"/>
      <c r="B170" s="36"/>
      <c r="C170" s="179" t="s">
        <v>381</v>
      </c>
      <c r="D170" s="179" t="s">
        <v>163</v>
      </c>
      <c r="E170" s="180" t="s">
        <v>1991</v>
      </c>
      <c r="F170" s="181" t="s">
        <v>1992</v>
      </c>
      <c r="G170" s="182" t="s">
        <v>258</v>
      </c>
      <c r="H170" s="183">
        <v>73.959999999999994</v>
      </c>
      <c r="I170" s="184"/>
      <c r="J170" s="185">
        <f>ROUND(I170*H170,2)</f>
        <v>0</v>
      </c>
      <c r="K170" s="181" t="s">
        <v>167</v>
      </c>
      <c r="L170" s="40"/>
      <c r="M170" s="186" t="s">
        <v>19</v>
      </c>
      <c r="N170" s="187" t="s">
        <v>46</v>
      </c>
      <c r="O170" s="65"/>
      <c r="P170" s="188">
        <f>O170*H170</f>
        <v>0</v>
      </c>
      <c r="Q170" s="188">
        <v>0</v>
      </c>
      <c r="R170" s="188">
        <f>Q170*H170</f>
        <v>0</v>
      </c>
      <c r="S170" s="188">
        <v>0</v>
      </c>
      <c r="T170" s="189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190" t="s">
        <v>183</v>
      </c>
      <c r="AT170" s="190" t="s">
        <v>163</v>
      </c>
      <c r="AU170" s="190" t="s">
        <v>85</v>
      </c>
      <c r="AY170" s="18" t="s">
        <v>160</v>
      </c>
      <c r="BE170" s="191">
        <f>IF(N170="základní",J170,0)</f>
        <v>0</v>
      </c>
      <c r="BF170" s="191">
        <f>IF(N170="snížená",J170,0)</f>
        <v>0</v>
      </c>
      <c r="BG170" s="191">
        <f>IF(N170="zákl. přenesená",J170,0)</f>
        <v>0</v>
      </c>
      <c r="BH170" s="191">
        <f>IF(N170="sníž. přenesená",J170,0)</f>
        <v>0</v>
      </c>
      <c r="BI170" s="191">
        <f>IF(N170="nulová",J170,0)</f>
        <v>0</v>
      </c>
      <c r="BJ170" s="18" t="s">
        <v>83</v>
      </c>
      <c r="BK170" s="191">
        <f>ROUND(I170*H170,2)</f>
        <v>0</v>
      </c>
      <c r="BL170" s="18" t="s">
        <v>183</v>
      </c>
      <c r="BM170" s="190" t="s">
        <v>1993</v>
      </c>
    </row>
    <row r="171" spans="1:65" s="2" customFormat="1">
      <c r="A171" s="35"/>
      <c r="B171" s="36"/>
      <c r="C171" s="37"/>
      <c r="D171" s="192" t="s">
        <v>170</v>
      </c>
      <c r="E171" s="37"/>
      <c r="F171" s="193" t="s">
        <v>1994</v>
      </c>
      <c r="G171" s="37"/>
      <c r="H171" s="37"/>
      <c r="I171" s="194"/>
      <c r="J171" s="37"/>
      <c r="K171" s="37"/>
      <c r="L171" s="40"/>
      <c r="M171" s="195"/>
      <c r="N171" s="196"/>
      <c r="O171" s="65"/>
      <c r="P171" s="65"/>
      <c r="Q171" s="65"/>
      <c r="R171" s="65"/>
      <c r="S171" s="65"/>
      <c r="T171" s="66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8" t="s">
        <v>170</v>
      </c>
      <c r="AU171" s="18" t="s">
        <v>85</v>
      </c>
    </row>
    <row r="172" spans="1:65" s="2" customFormat="1" ht="24.2" customHeight="1">
      <c r="A172" s="35"/>
      <c r="B172" s="36"/>
      <c r="C172" s="179" t="s">
        <v>387</v>
      </c>
      <c r="D172" s="179" t="s">
        <v>163</v>
      </c>
      <c r="E172" s="180" t="s">
        <v>1995</v>
      </c>
      <c r="F172" s="181" t="s">
        <v>1996</v>
      </c>
      <c r="G172" s="182" t="s">
        <v>339</v>
      </c>
      <c r="H172" s="183">
        <v>70.262</v>
      </c>
      <c r="I172" s="184"/>
      <c r="J172" s="185">
        <f>ROUND(I172*H172,2)</f>
        <v>0</v>
      </c>
      <c r="K172" s="181" t="s">
        <v>167</v>
      </c>
      <c r="L172" s="40"/>
      <c r="M172" s="186" t="s">
        <v>19</v>
      </c>
      <c r="N172" s="187" t="s">
        <v>46</v>
      </c>
      <c r="O172" s="65"/>
      <c r="P172" s="188">
        <f>O172*H172</f>
        <v>0</v>
      </c>
      <c r="Q172" s="188">
        <v>2.7499999999999998E-3</v>
      </c>
      <c r="R172" s="188">
        <f>Q172*H172</f>
        <v>0.19322049999999999</v>
      </c>
      <c r="S172" s="188">
        <v>0</v>
      </c>
      <c r="T172" s="189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190" t="s">
        <v>183</v>
      </c>
      <c r="AT172" s="190" t="s">
        <v>163</v>
      </c>
      <c r="AU172" s="190" t="s">
        <v>85</v>
      </c>
      <c r="AY172" s="18" t="s">
        <v>160</v>
      </c>
      <c r="BE172" s="191">
        <f>IF(N172="základní",J172,0)</f>
        <v>0</v>
      </c>
      <c r="BF172" s="191">
        <f>IF(N172="snížená",J172,0)</f>
        <v>0</v>
      </c>
      <c r="BG172" s="191">
        <f>IF(N172="zákl. přenesená",J172,0)</f>
        <v>0</v>
      </c>
      <c r="BH172" s="191">
        <f>IF(N172="sníž. přenesená",J172,0)</f>
        <v>0</v>
      </c>
      <c r="BI172" s="191">
        <f>IF(N172="nulová",J172,0)</f>
        <v>0</v>
      </c>
      <c r="BJ172" s="18" t="s">
        <v>83</v>
      </c>
      <c r="BK172" s="191">
        <f>ROUND(I172*H172,2)</f>
        <v>0</v>
      </c>
      <c r="BL172" s="18" t="s">
        <v>183</v>
      </c>
      <c r="BM172" s="190" t="s">
        <v>1997</v>
      </c>
    </row>
    <row r="173" spans="1:65" s="2" customFormat="1">
      <c r="A173" s="35"/>
      <c r="B173" s="36"/>
      <c r="C173" s="37"/>
      <c r="D173" s="192" t="s">
        <v>170</v>
      </c>
      <c r="E173" s="37"/>
      <c r="F173" s="193" t="s">
        <v>1998</v>
      </c>
      <c r="G173" s="37"/>
      <c r="H173" s="37"/>
      <c r="I173" s="194"/>
      <c r="J173" s="37"/>
      <c r="K173" s="37"/>
      <c r="L173" s="40"/>
      <c r="M173" s="195"/>
      <c r="N173" s="196"/>
      <c r="O173" s="65"/>
      <c r="P173" s="65"/>
      <c r="Q173" s="65"/>
      <c r="R173" s="65"/>
      <c r="S173" s="65"/>
      <c r="T173" s="66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8" t="s">
        <v>170</v>
      </c>
      <c r="AU173" s="18" t="s">
        <v>85</v>
      </c>
    </row>
    <row r="174" spans="1:65" s="13" customFormat="1">
      <c r="B174" s="199"/>
      <c r="C174" s="200"/>
      <c r="D174" s="197" t="s">
        <v>212</v>
      </c>
      <c r="E174" s="201" t="s">
        <v>19</v>
      </c>
      <c r="F174" s="202" t="s">
        <v>1999</v>
      </c>
      <c r="G174" s="200"/>
      <c r="H174" s="203">
        <v>70.262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212</v>
      </c>
      <c r="AU174" s="209" t="s">
        <v>85</v>
      </c>
      <c r="AV174" s="13" t="s">
        <v>85</v>
      </c>
      <c r="AW174" s="13" t="s">
        <v>36</v>
      </c>
      <c r="AX174" s="13" t="s">
        <v>83</v>
      </c>
      <c r="AY174" s="209" t="s">
        <v>160</v>
      </c>
    </row>
    <row r="175" spans="1:65" s="2" customFormat="1" ht="24.2" customHeight="1">
      <c r="A175" s="35"/>
      <c r="B175" s="36"/>
      <c r="C175" s="179" t="s">
        <v>393</v>
      </c>
      <c r="D175" s="179" t="s">
        <v>163</v>
      </c>
      <c r="E175" s="180" t="s">
        <v>2000</v>
      </c>
      <c r="F175" s="181" t="s">
        <v>2001</v>
      </c>
      <c r="G175" s="182" t="s">
        <v>339</v>
      </c>
      <c r="H175" s="183">
        <v>70.262</v>
      </c>
      <c r="I175" s="184"/>
      <c r="J175" s="185">
        <f>ROUND(I175*H175,2)</f>
        <v>0</v>
      </c>
      <c r="K175" s="181" t="s">
        <v>167</v>
      </c>
      <c r="L175" s="40"/>
      <c r="M175" s="186" t="s">
        <v>19</v>
      </c>
      <c r="N175" s="187" t="s">
        <v>46</v>
      </c>
      <c r="O175" s="65"/>
      <c r="P175" s="188">
        <f>O175*H175</f>
        <v>0</v>
      </c>
      <c r="Q175" s="188">
        <v>0</v>
      </c>
      <c r="R175" s="188">
        <f>Q175*H175</f>
        <v>0</v>
      </c>
      <c r="S175" s="188">
        <v>0</v>
      </c>
      <c r="T175" s="189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190" t="s">
        <v>183</v>
      </c>
      <c r="AT175" s="190" t="s">
        <v>163</v>
      </c>
      <c r="AU175" s="190" t="s">
        <v>85</v>
      </c>
      <c r="AY175" s="18" t="s">
        <v>160</v>
      </c>
      <c r="BE175" s="191">
        <f>IF(N175="základní",J175,0)</f>
        <v>0</v>
      </c>
      <c r="BF175" s="191">
        <f>IF(N175="snížená",J175,0)</f>
        <v>0</v>
      </c>
      <c r="BG175" s="191">
        <f>IF(N175="zákl. přenesená",J175,0)</f>
        <v>0</v>
      </c>
      <c r="BH175" s="191">
        <f>IF(N175="sníž. přenesená",J175,0)</f>
        <v>0</v>
      </c>
      <c r="BI175" s="191">
        <f>IF(N175="nulová",J175,0)</f>
        <v>0</v>
      </c>
      <c r="BJ175" s="18" t="s">
        <v>83</v>
      </c>
      <c r="BK175" s="191">
        <f>ROUND(I175*H175,2)</f>
        <v>0</v>
      </c>
      <c r="BL175" s="18" t="s">
        <v>183</v>
      </c>
      <c r="BM175" s="190" t="s">
        <v>2002</v>
      </c>
    </row>
    <row r="176" spans="1:65" s="2" customFormat="1">
      <c r="A176" s="35"/>
      <c r="B176" s="36"/>
      <c r="C176" s="37"/>
      <c r="D176" s="192" t="s">
        <v>170</v>
      </c>
      <c r="E176" s="37"/>
      <c r="F176" s="193" t="s">
        <v>2003</v>
      </c>
      <c r="G176" s="37"/>
      <c r="H176" s="37"/>
      <c r="I176" s="194"/>
      <c r="J176" s="37"/>
      <c r="K176" s="37"/>
      <c r="L176" s="40"/>
      <c r="M176" s="195"/>
      <c r="N176" s="196"/>
      <c r="O176" s="65"/>
      <c r="P176" s="65"/>
      <c r="Q176" s="65"/>
      <c r="R176" s="65"/>
      <c r="S176" s="65"/>
      <c r="T176" s="66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8" t="s">
        <v>170</v>
      </c>
      <c r="AU176" s="18" t="s">
        <v>85</v>
      </c>
    </row>
    <row r="177" spans="1:65" s="2" customFormat="1" ht="37.9" customHeight="1">
      <c r="A177" s="35"/>
      <c r="B177" s="36"/>
      <c r="C177" s="179" t="s">
        <v>399</v>
      </c>
      <c r="D177" s="179" t="s">
        <v>163</v>
      </c>
      <c r="E177" s="180" t="s">
        <v>438</v>
      </c>
      <c r="F177" s="181" t="s">
        <v>439</v>
      </c>
      <c r="G177" s="182" t="s">
        <v>339</v>
      </c>
      <c r="H177" s="183">
        <v>45.886000000000003</v>
      </c>
      <c r="I177" s="184"/>
      <c r="J177" s="185">
        <f>ROUND(I177*H177,2)</f>
        <v>0</v>
      </c>
      <c r="K177" s="181" t="s">
        <v>167</v>
      </c>
      <c r="L177" s="40"/>
      <c r="M177" s="186" t="s">
        <v>19</v>
      </c>
      <c r="N177" s="187" t="s">
        <v>46</v>
      </c>
      <c r="O177" s="65"/>
      <c r="P177" s="188">
        <f>O177*H177</f>
        <v>0</v>
      </c>
      <c r="Q177" s="188">
        <v>0</v>
      </c>
      <c r="R177" s="188">
        <f>Q177*H177</f>
        <v>0</v>
      </c>
      <c r="S177" s="188">
        <v>0</v>
      </c>
      <c r="T177" s="189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190" t="s">
        <v>183</v>
      </c>
      <c r="AT177" s="190" t="s">
        <v>163</v>
      </c>
      <c r="AU177" s="190" t="s">
        <v>85</v>
      </c>
      <c r="AY177" s="18" t="s">
        <v>160</v>
      </c>
      <c r="BE177" s="191">
        <f>IF(N177="základní",J177,0)</f>
        <v>0</v>
      </c>
      <c r="BF177" s="191">
        <f>IF(N177="snížená",J177,0)</f>
        <v>0</v>
      </c>
      <c r="BG177" s="191">
        <f>IF(N177="zákl. přenesená",J177,0)</f>
        <v>0</v>
      </c>
      <c r="BH177" s="191">
        <f>IF(N177="sníž. přenesená",J177,0)</f>
        <v>0</v>
      </c>
      <c r="BI177" s="191">
        <f>IF(N177="nulová",J177,0)</f>
        <v>0</v>
      </c>
      <c r="BJ177" s="18" t="s">
        <v>83</v>
      </c>
      <c r="BK177" s="191">
        <f>ROUND(I177*H177,2)</f>
        <v>0</v>
      </c>
      <c r="BL177" s="18" t="s">
        <v>183</v>
      </c>
      <c r="BM177" s="190" t="s">
        <v>2004</v>
      </c>
    </row>
    <row r="178" spans="1:65" s="2" customFormat="1">
      <c r="A178" s="35"/>
      <c r="B178" s="36"/>
      <c r="C178" s="37"/>
      <c r="D178" s="192" t="s">
        <v>170</v>
      </c>
      <c r="E178" s="37"/>
      <c r="F178" s="193" t="s">
        <v>441</v>
      </c>
      <c r="G178" s="37"/>
      <c r="H178" s="37"/>
      <c r="I178" s="194"/>
      <c r="J178" s="37"/>
      <c r="K178" s="37"/>
      <c r="L178" s="40"/>
      <c r="M178" s="195"/>
      <c r="N178" s="196"/>
      <c r="O178" s="65"/>
      <c r="P178" s="65"/>
      <c r="Q178" s="65"/>
      <c r="R178" s="65"/>
      <c r="S178" s="65"/>
      <c r="T178" s="66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8" t="s">
        <v>170</v>
      </c>
      <c r="AU178" s="18" t="s">
        <v>85</v>
      </c>
    </row>
    <row r="179" spans="1:65" s="13" customFormat="1">
      <c r="B179" s="199"/>
      <c r="C179" s="200"/>
      <c r="D179" s="197" t="s">
        <v>212</v>
      </c>
      <c r="E179" s="201" t="s">
        <v>19</v>
      </c>
      <c r="F179" s="202" t="s">
        <v>2005</v>
      </c>
      <c r="G179" s="200"/>
      <c r="H179" s="203">
        <v>43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212</v>
      </c>
      <c r="AU179" s="209" t="s">
        <v>85</v>
      </c>
      <c r="AV179" s="13" t="s">
        <v>85</v>
      </c>
      <c r="AW179" s="13" t="s">
        <v>36</v>
      </c>
      <c r="AX179" s="13" t="s">
        <v>75</v>
      </c>
      <c r="AY179" s="209" t="s">
        <v>160</v>
      </c>
    </row>
    <row r="180" spans="1:65" s="13" customFormat="1">
      <c r="B180" s="199"/>
      <c r="C180" s="200"/>
      <c r="D180" s="197" t="s">
        <v>212</v>
      </c>
      <c r="E180" s="201" t="s">
        <v>19</v>
      </c>
      <c r="F180" s="202" t="s">
        <v>2006</v>
      </c>
      <c r="G180" s="200"/>
      <c r="H180" s="203">
        <v>15.789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212</v>
      </c>
      <c r="AU180" s="209" t="s">
        <v>85</v>
      </c>
      <c r="AV180" s="13" t="s">
        <v>85</v>
      </c>
      <c r="AW180" s="13" t="s">
        <v>36</v>
      </c>
      <c r="AX180" s="13" t="s">
        <v>75</v>
      </c>
      <c r="AY180" s="209" t="s">
        <v>160</v>
      </c>
    </row>
    <row r="181" spans="1:65" s="13" customFormat="1">
      <c r="B181" s="199"/>
      <c r="C181" s="200"/>
      <c r="D181" s="197" t="s">
        <v>212</v>
      </c>
      <c r="E181" s="201" t="s">
        <v>19</v>
      </c>
      <c r="F181" s="202" t="s">
        <v>2007</v>
      </c>
      <c r="G181" s="200"/>
      <c r="H181" s="203">
        <v>38.329000000000001</v>
      </c>
      <c r="I181" s="204"/>
      <c r="J181" s="200"/>
      <c r="K181" s="200"/>
      <c r="L181" s="205"/>
      <c r="M181" s="206"/>
      <c r="N181" s="207"/>
      <c r="O181" s="207"/>
      <c r="P181" s="207"/>
      <c r="Q181" s="207"/>
      <c r="R181" s="207"/>
      <c r="S181" s="207"/>
      <c r="T181" s="208"/>
      <c r="AT181" s="209" t="s">
        <v>212</v>
      </c>
      <c r="AU181" s="209" t="s">
        <v>85</v>
      </c>
      <c r="AV181" s="13" t="s">
        <v>85</v>
      </c>
      <c r="AW181" s="13" t="s">
        <v>36</v>
      </c>
      <c r="AX181" s="13" t="s">
        <v>75</v>
      </c>
      <c r="AY181" s="209" t="s">
        <v>160</v>
      </c>
    </row>
    <row r="182" spans="1:65" s="13" customFormat="1">
      <c r="B182" s="199"/>
      <c r="C182" s="200"/>
      <c r="D182" s="197" t="s">
        <v>212</v>
      </c>
      <c r="E182" s="201" t="s">
        <v>19</v>
      </c>
      <c r="F182" s="202" t="s">
        <v>2008</v>
      </c>
      <c r="G182" s="200"/>
      <c r="H182" s="203">
        <v>-51.231999999999999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212</v>
      </c>
      <c r="AU182" s="209" t="s">
        <v>85</v>
      </c>
      <c r="AV182" s="13" t="s">
        <v>85</v>
      </c>
      <c r="AW182" s="13" t="s">
        <v>36</v>
      </c>
      <c r="AX182" s="13" t="s">
        <v>75</v>
      </c>
      <c r="AY182" s="209" t="s">
        <v>160</v>
      </c>
    </row>
    <row r="183" spans="1:65" s="14" customFormat="1">
      <c r="B183" s="214"/>
      <c r="C183" s="215"/>
      <c r="D183" s="197" t="s">
        <v>212</v>
      </c>
      <c r="E183" s="216" t="s">
        <v>19</v>
      </c>
      <c r="F183" s="217" t="s">
        <v>282</v>
      </c>
      <c r="G183" s="215"/>
      <c r="H183" s="218">
        <v>45.885999999999996</v>
      </c>
      <c r="I183" s="219"/>
      <c r="J183" s="215"/>
      <c r="K183" s="215"/>
      <c r="L183" s="220"/>
      <c r="M183" s="221"/>
      <c r="N183" s="222"/>
      <c r="O183" s="222"/>
      <c r="P183" s="222"/>
      <c r="Q183" s="222"/>
      <c r="R183" s="222"/>
      <c r="S183" s="222"/>
      <c r="T183" s="223"/>
      <c r="AT183" s="224" t="s">
        <v>212</v>
      </c>
      <c r="AU183" s="224" t="s">
        <v>85</v>
      </c>
      <c r="AV183" s="14" t="s">
        <v>183</v>
      </c>
      <c r="AW183" s="14" t="s">
        <v>36</v>
      </c>
      <c r="AX183" s="14" t="s">
        <v>83</v>
      </c>
      <c r="AY183" s="224" t="s">
        <v>160</v>
      </c>
    </row>
    <row r="184" spans="1:65" s="2" customFormat="1" ht="37.9" customHeight="1">
      <c r="A184" s="35"/>
      <c r="B184" s="36"/>
      <c r="C184" s="179" t="s">
        <v>405</v>
      </c>
      <c r="D184" s="179" t="s">
        <v>163</v>
      </c>
      <c r="E184" s="180" t="s">
        <v>447</v>
      </c>
      <c r="F184" s="181" t="s">
        <v>448</v>
      </c>
      <c r="G184" s="182" t="s">
        <v>339</v>
      </c>
      <c r="H184" s="183">
        <v>458.86</v>
      </c>
      <c r="I184" s="184"/>
      <c r="J184" s="185">
        <f>ROUND(I184*H184,2)</f>
        <v>0</v>
      </c>
      <c r="K184" s="181" t="s">
        <v>167</v>
      </c>
      <c r="L184" s="40"/>
      <c r="M184" s="186" t="s">
        <v>19</v>
      </c>
      <c r="N184" s="187" t="s">
        <v>46</v>
      </c>
      <c r="O184" s="65"/>
      <c r="P184" s="188">
        <f>O184*H184</f>
        <v>0</v>
      </c>
      <c r="Q184" s="188">
        <v>0</v>
      </c>
      <c r="R184" s="188">
        <f>Q184*H184</f>
        <v>0</v>
      </c>
      <c r="S184" s="188">
        <v>0</v>
      </c>
      <c r="T184" s="189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190" t="s">
        <v>183</v>
      </c>
      <c r="AT184" s="190" t="s">
        <v>163</v>
      </c>
      <c r="AU184" s="190" t="s">
        <v>85</v>
      </c>
      <c r="AY184" s="18" t="s">
        <v>160</v>
      </c>
      <c r="BE184" s="191">
        <f>IF(N184="základní",J184,0)</f>
        <v>0</v>
      </c>
      <c r="BF184" s="191">
        <f>IF(N184="snížená",J184,0)</f>
        <v>0</v>
      </c>
      <c r="BG184" s="191">
        <f>IF(N184="zákl. přenesená",J184,0)</f>
        <v>0</v>
      </c>
      <c r="BH184" s="191">
        <f>IF(N184="sníž. přenesená",J184,0)</f>
        <v>0</v>
      </c>
      <c r="BI184" s="191">
        <f>IF(N184="nulová",J184,0)</f>
        <v>0</v>
      </c>
      <c r="BJ184" s="18" t="s">
        <v>83</v>
      </c>
      <c r="BK184" s="191">
        <f>ROUND(I184*H184,2)</f>
        <v>0</v>
      </c>
      <c r="BL184" s="18" t="s">
        <v>183</v>
      </c>
      <c r="BM184" s="190" t="s">
        <v>2009</v>
      </c>
    </row>
    <row r="185" spans="1:65" s="2" customFormat="1">
      <c r="A185" s="35"/>
      <c r="B185" s="36"/>
      <c r="C185" s="37"/>
      <c r="D185" s="192" t="s">
        <v>170</v>
      </c>
      <c r="E185" s="37"/>
      <c r="F185" s="193" t="s">
        <v>450</v>
      </c>
      <c r="G185" s="37"/>
      <c r="H185" s="37"/>
      <c r="I185" s="194"/>
      <c r="J185" s="37"/>
      <c r="K185" s="37"/>
      <c r="L185" s="40"/>
      <c r="M185" s="195"/>
      <c r="N185" s="196"/>
      <c r="O185" s="65"/>
      <c r="P185" s="65"/>
      <c r="Q185" s="65"/>
      <c r="R185" s="65"/>
      <c r="S185" s="65"/>
      <c r="T185" s="66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8" t="s">
        <v>170</v>
      </c>
      <c r="AU185" s="18" t="s">
        <v>85</v>
      </c>
    </row>
    <row r="186" spans="1:65" s="13" customFormat="1">
      <c r="B186" s="199"/>
      <c r="C186" s="200"/>
      <c r="D186" s="197" t="s">
        <v>212</v>
      </c>
      <c r="E186" s="200"/>
      <c r="F186" s="202" t="s">
        <v>2010</v>
      </c>
      <c r="G186" s="200"/>
      <c r="H186" s="203">
        <v>458.86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212</v>
      </c>
      <c r="AU186" s="209" t="s">
        <v>85</v>
      </c>
      <c r="AV186" s="13" t="s">
        <v>85</v>
      </c>
      <c r="AW186" s="13" t="s">
        <v>4</v>
      </c>
      <c r="AX186" s="13" t="s">
        <v>83</v>
      </c>
      <c r="AY186" s="209" t="s">
        <v>160</v>
      </c>
    </row>
    <row r="187" spans="1:65" s="2" customFormat="1" ht="37.9" customHeight="1">
      <c r="A187" s="35"/>
      <c r="B187" s="36"/>
      <c r="C187" s="179" t="s">
        <v>410</v>
      </c>
      <c r="D187" s="179" t="s">
        <v>163</v>
      </c>
      <c r="E187" s="180" t="s">
        <v>453</v>
      </c>
      <c r="F187" s="181" t="s">
        <v>454</v>
      </c>
      <c r="G187" s="182" t="s">
        <v>339</v>
      </c>
      <c r="H187" s="183">
        <v>51.231999999999999</v>
      </c>
      <c r="I187" s="184"/>
      <c r="J187" s="185">
        <f>ROUND(I187*H187,2)</f>
        <v>0</v>
      </c>
      <c r="K187" s="181" t="s">
        <v>167</v>
      </c>
      <c r="L187" s="40"/>
      <c r="M187" s="186" t="s">
        <v>19</v>
      </c>
      <c r="N187" s="187" t="s">
        <v>46</v>
      </c>
      <c r="O187" s="65"/>
      <c r="P187" s="188">
        <f>O187*H187</f>
        <v>0</v>
      </c>
      <c r="Q187" s="188">
        <v>0</v>
      </c>
      <c r="R187" s="188">
        <f>Q187*H187</f>
        <v>0</v>
      </c>
      <c r="S187" s="188">
        <v>0</v>
      </c>
      <c r="T187" s="189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190" t="s">
        <v>183</v>
      </c>
      <c r="AT187" s="190" t="s">
        <v>163</v>
      </c>
      <c r="AU187" s="190" t="s">
        <v>85</v>
      </c>
      <c r="AY187" s="18" t="s">
        <v>160</v>
      </c>
      <c r="BE187" s="191">
        <f>IF(N187="základní",J187,0)</f>
        <v>0</v>
      </c>
      <c r="BF187" s="191">
        <f>IF(N187="snížená",J187,0)</f>
        <v>0</v>
      </c>
      <c r="BG187" s="191">
        <f>IF(N187="zákl. přenesená",J187,0)</f>
        <v>0</v>
      </c>
      <c r="BH187" s="191">
        <f>IF(N187="sníž. přenesená",J187,0)</f>
        <v>0</v>
      </c>
      <c r="BI187" s="191">
        <f>IF(N187="nulová",J187,0)</f>
        <v>0</v>
      </c>
      <c r="BJ187" s="18" t="s">
        <v>83</v>
      </c>
      <c r="BK187" s="191">
        <f>ROUND(I187*H187,2)</f>
        <v>0</v>
      </c>
      <c r="BL187" s="18" t="s">
        <v>183</v>
      </c>
      <c r="BM187" s="190" t="s">
        <v>2011</v>
      </c>
    </row>
    <row r="188" spans="1:65" s="2" customFormat="1">
      <c r="A188" s="35"/>
      <c r="B188" s="36"/>
      <c r="C188" s="37"/>
      <c r="D188" s="192" t="s">
        <v>170</v>
      </c>
      <c r="E188" s="37"/>
      <c r="F188" s="193" t="s">
        <v>456</v>
      </c>
      <c r="G188" s="37"/>
      <c r="H188" s="37"/>
      <c r="I188" s="194"/>
      <c r="J188" s="37"/>
      <c r="K188" s="37"/>
      <c r="L188" s="40"/>
      <c r="M188" s="195"/>
      <c r="N188" s="196"/>
      <c r="O188" s="65"/>
      <c r="P188" s="65"/>
      <c r="Q188" s="65"/>
      <c r="R188" s="65"/>
      <c r="S188" s="65"/>
      <c r="T188" s="66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8" t="s">
        <v>170</v>
      </c>
      <c r="AU188" s="18" t="s">
        <v>85</v>
      </c>
    </row>
    <row r="189" spans="1:65" s="13" customFormat="1">
      <c r="B189" s="199"/>
      <c r="C189" s="200"/>
      <c r="D189" s="197" t="s">
        <v>212</v>
      </c>
      <c r="E189" s="201" t="s">
        <v>19</v>
      </c>
      <c r="F189" s="202" t="s">
        <v>2012</v>
      </c>
      <c r="G189" s="200"/>
      <c r="H189" s="203">
        <v>51.231999999999999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212</v>
      </c>
      <c r="AU189" s="209" t="s">
        <v>85</v>
      </c>
      <c r="AV189" s="13" t="s">
        <v>85</v>
      </c>
      <c r="AW189" s="13" t="s">
        <v>36</v>
      </c>
      <c r="AX189" s="13" t="s">
        <v>83</v>
      </c>
      <c r="AY189" s="209" t="s">
        <v>160</v>
      </c>
    </row>
    <row r="190" spans="1:65" s="2" customFormat="1" ht="37.9" customHeight="1">
      <c r="A190" s="35"/>
      <c r="B190" s="36"/>
      <c r="C190" s="179" t="s">
        <v>415</v>
      </c>
      <c r="D190" s="179" t="s">
        <v>163</v>
      </c>
      <c r="E190" s="180" t="s">
        <v>459</v>
      </c>
      <c r="F190" s="181" t="s">
        <v>460</v>
      </c>
      <c r="G190" s="182" t="s">
        <v>339</v>
      </c>
      <c r="H190" s="183">
        <v>512.32000000000005</v>
      </c>
      <c r="I190" s="184"/>
      <c r="J190" s="185">
        <f>ROUND(I190*H190,2)</f>
        <v>0</v>
      </c>
      <c r="K190" s="181" t="s">
        <v>167</v>
      </c>
      <c r="L190" s="40"/>
      <c r="M190" s="186" t="s">
        <v>19</v>
      </c>
      <c r="N190" s="187" t="s">
        <v>46</v>
      </c>
      <c r="O190" s="65"/>
      <c r="P190" s="188">
        <f>O190*H190</f>
        <v>0</v>
      </c>
      <c r="Q190" s="188">
        <v>0</v>
      </c>
      <c r="R190" s="188">
        <f>Q190*H190</f>
        <v>0</v>
      </c>
      <c r="S190" s="188">
        <v>0</v>
      </c>
      <c r="T190" s="189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190" t="s">
        <v>183</v>
      </c>
      <c r="AT190" s="190" t="s">
        <v>163</v>
      </c>
      <c r="AU190" s="190" t="s">
        <v>85</v>
      </c>
      <c r="AY190" s="18" t="s">
        <v>160</v>
      </c>
      <c r="BE190" s="191">
        <f>IF(N190="základní",J190,0)</f>
        <v>0</v>
      </c>
      <c r="BF190" s="191">
        <f>IF(N190="snížená",J190,0)</f>
        <v>0</v>
      </c>
      <c r="BG190" s="191">
        <f>IF(N190="zákl. přenesená",J190,0)</f>
        <v>0</v>
      </c>
      <c r="BH190" s="191">
        <f>IF(N190="sníž. přenesená",J190,0)</f>
        <v>0</v>
      </c>
      <c r="BI190" s="191">
        <f>IF(N190="nulová",J190,0)</f>
        <v>0</v>
      </c>
      <c r="BJ190" s="18" t="s">
        <v>83</v>
      </c>
      <c r="BK190" s="191">
        <f>ROUND(I190*H190,2)</f>
        <v>0</v>
      </c>
      <c r="BL190" s="18" t="s">
        <v>183</v>
      </c>
      <c r="BM190" s="190" t="s">
        <v>2013</v>
      </c>
    </row>
    <row r="191" spans="1:65" s="2" customFormat="1">
      <c r="A191" s="35"/>
      <c r="B191" s="36"/>
      <c r="C191" s="37"/>
      <c r="D191" s="192" t="s">
        <v>170</v>
      </c>
      <c r="E191" s="37"/>
      <c r="F191" s="193" t="s">
        <v>462</v>
      </c>
      <c r="G191" s="37"/>
      <c r="H191" s="37"/>
      <c r="I191" s="194"/>
      <c r="J191" s="37"/>
      <c r="K191" s="37"/>
      <c r="L191" s="40"/>
      <c r="M191" s="195"/>
      <c r="N191" s="196"/>
      <c r="O191" s="65"/>
      <c r="P191" s="65"/>
      <c r="Q191" s="65"/>
      <c r="R191" s="65"/>
      <c r="S191" s="65"/>
      <c r="T191" s="66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8" t="s">
        <v>170</v>
      </c>
      <c r="AU191" s="18" t="s">
        <v>85</v>
      </c>
    </row>
    <row r="192" spans="1:65" s="13" customFormat="1">
      <c r="B192" s="199"/>
      <c r="C192" s="200"/>
      <c r="D192" s="197" t="s">
        <v>212</v>
      </c>
      <c r="E192" s="200"/>
      <c r="F192" s="202" t="s">
        <v>2014</v>
      </c>
      <c r="G192" s="200"/>
      <c r="H192" s="203">
        <v>512.32000000000005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212</v>
      </c>
      <c r="AU192" s="209" t="s">
        <v>85</v>
      </c>
      <c r="AV192" s="13" t="s">
        <v>85</v>
      </c>
      <c r="AW192" s="13" t="s">
        <v>4</v>
      </c>
      <c r="AX192" s="13" t="s">
        <v>83</v>
      </c>
      <c r="AY192" s="209" t="s">
        <v>160</v>
      </c>
    </row>
    <row r="193" spans="1:65" s="2" customFormat="1" ht="24.2" customHeight="1">
      <c r="A193" s="35"/>
      <c r="B193" s="36"/>
      <c r="C193" s="179" t="s">
        <v>421</v>
      </c>
      <c r="D193" s="179" t="s">
        <v>163</v>
      </c>
      <c r="E193" s="180" t="s">
        <v>465</v>
      </c>
      <c r="F193" s="181" t="s">
        <v>466</v>
      </c>
      <c r="G193" s="182" t="s">
        <v>339</v>
      </c>
      <c r="H193" s="183">
        <v>45.886000000000003</v>
      </c>
      <c r="I193" s="184"/>
      <c r="J193" s="185">
        <f>ROUND(I193*H193,2)</f>
        <v>0</v>
      </c>
      <c r="K193" s="181" t="s">
        <v>167</v>
      </c>
      <c r="L193" s="40"/>
      <c r="M193" s="186" t="s">
        <v>19</v>
      </c>
      <c r="N193" s="187" t="s">
        <v>46</v>
      </c>
      <c r="O193" s="65"/>
      <c r="P193" s="188">
        <f>O193*H193</f>
        <v>0</v>
      </c>
      <c r="Q193" s="188">
        <v>0</v>
      </c>
      <c r="R193" s="188">
        <f>Q193*H193</f>
        <v>0</v>
      </c>
      <c r="S193" s="188">
        <v>0</v>
      </c>
      <c r="T193" s="189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190" t="s">
        <v>183</v>
      </c>
      <c r="AT193" s="190" t="s">
        <v>163</v>
      </c>
      <c r="AU193" s="190" t="s">
        <v>85</v>
      </c>
      <c r="AY193" s="18" t="s">
        <v>160</v>
      </c>
      <c r="BE193" s="191">
        <f>IF(N193="základní",J193,0)</f>
        <v>0</v>
      </c>
      <c r="BF193" s="191">
        <f>IF(N193="snížená",J193,0)</f>
        <v>0</v>
      </c>
      <c r="BG193" s="191">
        <f>IF(N193="zákl. přenesená",J193,0)</f>
        <v>0</v>
      </c>
      <c r="BH193" s="191">
        <f>IF(N193="sníž. přenesená",J193,0)</f>
        <v>0</v>
      </c>
      <c r="BI193" s="191">
        <f>IF(N193="nulová",J193,0)</f>
        <v>0</v>
      </c>
      <c r="BJ193" s="18" t="s">
        <v>83</v>
      </c>
      <c r="BK193" s="191">
        <f>ROUND(I193*H193,2)</f>
        <v>0</v>
      </c>
      <c r="BL193" s="18" t="s">
        <v>183</v>
      </c>
      <c r="BM193" s="190" t="s">
        <v>2015</v>
      </c>
    </row>
    <row r="194" spans="1:65" s="2" customFormat="1">
      <c r="A194" s="35"/>
      <c r="B194" s="36"/>
      <c r="C194" s="37"/>
      <c r="D194" s="192" t="s">
        <v>170</v>
      </c>
      <c r="E194" s="37"/>
      <c r="F194" s="193" t="s">
        <v>468</v>
      </c>
      <c r="G194" s="37"/>
      <c r="H194" s="37"/>
      <c r="I194" s="194"/>
      <c r="J194" s="37"/>
      <c r="K194" s="37"/>
      <c r="L194" s="40"/>
      <c r="M194" s="195"/>
      <c r="N194" s="196"/>
      <c r="O194" s="65"/>
      <c r="P194" s="65"/>
      <c r="Q194" s="65"/>
      <c r="R194" s="65"/>
      <c r="S194" s="65"/>
      <c r="T194" s="66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8" t="s">
        <v>170</v>
      </c>
      <c r="AU194" s="18" t="s">
        <v>85</v>
      </c>
    </row>
    <row r="195" spans="1:65" s="2" customFormat="1" ht="24.2" customHeight="1">
      <c r="A195" s="35"/>
      <c r="B195" s="36"/>
      <c r="C195" s="179" t="s">
        <v>426</v>
      </c>
      <c r="D195" s="179" t="s">
        <v>163</v>
      </c>
      <c r="E195" s="180" t="s">
        <v>470</v>
      </c>
      <c r="F195" s="181" t="s">
        <v>471</v>
      </c>
      <c r="G195" s="182" t="s">
        <v>339</v>
      </c>
      <c r="H195" s="183">
        <v>51.231999999999999</v>
      </c>
      <c r="I195" s="184"/>
      <c r="J195" s="185">
        <f>ROUND(I195*H195,2)</f>
        <v>0</v>
      </c>
      <c r="K195" s="181" t="s">
        <v>167</v>
      </c>
      <c r="L195" s="40"/>
      <c r="M195" s="186" t="s">
        <v>19</v>
      </c>
      <c r="N195" s="187" t="s">
        <v>46</v>
      </c>
      <c r="O195" s="65"/>
      <c r="P195" s="188">
        <f>O195*H195</f>
        <v>0</v>
      </c>
      <c r="Q195" s="188">
        <v>0</v>
      </c>
      <c r="R195" s="188">
        <f>Q195*H195</f>
        <v>0</v>
      </c>
      <c r="S195" s="188">
        <v>0</v>
      </c>
      <c r="T195" s="189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190" t="s">
        <v>183</v>
      </c>
      <c r="AT195" s="190" t="s">
        <v>163</v>
      </c>
      <c r="AU195" s="190" t="s">
        <v>85</v>
      </c>
      <c r="AY195" s="18" t="s">
        <v>160</v>
      </c>
      <c r="BE195" s="191">
        <f>IF(N195="základní",J195,0)</f>
        <v>0</v>
      </c>
      <c r="BF195" s="191">
        <f>IF(N195="snížená",J195,0)</f>
        <v>0</v>
      </c>
      <c r="BG195" s="191">
        <f>IF(N195="zákl. přenesená",J195,0)</f>
        <v>0</v>
      </c>
      <c r="BH195" s="191">
        <f>IF(N195="sníž. přenesená",J195,0)</f>
        <v>0</v>
      </c>
      <c r="BI195" s="191">
        <f>IF(N195="nulová",J195,0)</f>
        <v>0</v>
      </c>
      <c r="BJ195" s="18" t="s">
        <v>83</v>
      </c>
      <c r="BK195" s="191">
        <f>ROUND(I195*H195,2)</f>
        <v>0</v>
      </c>
      <c r="BL195" s="18" t="s">
        <v>183</v>
      </c>
      <c r="BM195" s="190" t="s">
        <v>2016</v>
      </c>
    </row>
    <row r="196" spans="1:65" s="2" customFormat="1">
      <c r="A196" s="35"/>
      <c r="B196" s="36"/>
      <c r="C196" s="37"/>
      <c r="D196" s="192" t="s">
        <v>170</v>
      </c>
      <c r="E196" s="37"/>
      <c r="F196" s="193" t="s">
        <v>473</v>
      </c>
      <c r="G196" s="37"/>
      <c r="H196" s="37"/>
      <c r="I196" s="194"/>
      <c r="J196" s="37"/>
      <c r="K196" s="37"/>
      <c r="L196" s="40"/>
      <c r="M196" s="195"/>
      <c r="N196" s="196"/>
      <c r="O196" s="65"/>
      <c r="P196" s="65"/>
      <c r="Q196" s="65"/>
      <c r="R196" s="65"/>
      <c r="S196" s="65"/>
      <c r="T196" s="66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8" t="s">
        <v>170</v>
      </c>
      <c r="AU196" s="18" t="s">
        <v>85</v>
      </c>
    </row>
    <row r="197" spans="1:65" s="2" customFormat="1" ht="24.2" customHeight="1">
      <c r="A197" s="35"/>
      <c r="B197" s="36"/>
      <c r="C197" s="179" t="s">
        <v>432</v>
      </c>
      <c r="D197" s="179" t="s">
        <v>163</v>
      </c>
      <c r="E197" s="180" t="s">
        <v>475</v>
      </c>
      <c r="F197" s="181" t="s">
        <v>476</v>
      </c>
      <c r="G197" s="182" t="s">
        <v>339</v>
      </c>
      <c r="H197" s="183">
        <v>97.117999999999995</v>
      </c>
      <c r="I197" s="184"/>
      <c r="J197" s="185">
        <f>ROUND(I197*H197,2)</f>
        <v>0</v>
      </c>
      <c r="K197" s="181" t="s">
        <v>167</v>
      </c>
      <c r="L197" s="40"/>
      <c r="M197" s="186" t="s">
        <v>19</v>
      </c>
      <c r="N197" s="187" t="s">
        <v>46</v>
      </c>
      <c r="O197" s="65"/>
      <c r="P197" s="188">
        <f>O197*H197</f>
        <v>0</v>
      </c>
      <c r="Q197" s="188">
        <v>0</v>
      </c>
      <c r="R197" s="188">
        <f>Q197*H197</f>
        <v>0</v>
      </c>
      <c r="S197" s="188">
        <v>0</v>
      </c>
      <c r="T197" s="189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190" t="s">
        <v>183</v>
      </c>
      <c r="AT197" s="190" t="s">
        <v>163</v>
      </c>
      <c r="AU197" s="190" t="s">
        <v>85</v>
      </c>
      <c r="AY197" s="18" t="s">
        <v>160</v>
      </c>
      <c r="BE197" s="191">
        <f>IF(N197="základní",J197,0)</f>
        <v>0</v>
      </c>
      <c r="BF197" s="191">
        <f>IF(N197="snížená",J197,0)</f>
        <v>0</v>
      </c>
      <c r="BG197" s="191">
        <f>IF(N197="zákl. přenesená",J197,0)</f>
        <v>0</v>
      </c>
      <c r="BH197" s="191">
        <f>IF(N197="sníž. přenesená",J197,0)</f>
        <v>0</v>
      </c>
      <c r="BI197" s="191">
        <f>IF(N197="nulová",J197,0)</f>
        <v>0</v>
      </c>
      <c r="BJ197" s="18" t="s">
        <v>83</v>
      </c>
      <c r="BK197" s="191">
        <f>ROUND(I197*H197,2)</f>
        <v>0</v>
      </c>
      <c r="BL197" s="18" t="s">
        <v>183</v>
      </c>
      <c r="BM197" s="190" t="s">
        <v>2017</v>
      </c>
    </row>
    <row r="198" spans="1:65" s="2" customFormat="1">
      <c r="A198" s="35"/>
      <c r="B198" s="36"/>
      <c r="C198" s="37"/>
      <c r="D198" s="192" t="s">
        <v>170</v>
      </c>
      <c r="E198" s="37"/>
      <c r="F198" s="193" t="s">
        <v>478</v>
      </c>
      <c r="G198" s="37"/>
      <c r="H198" s="37"/>
      <c r="I198" s="194"/>
      <c r="J198" s="37"/>
      <c r="K198" s="37"/>
      <c r="L198" s="40"/>
      <c r="M198" s="195"/>
      <c r="N198" s="196"/>
      <c r="O198" s="65"/>
      <c r="P198" s="65"/>
      <c r="Q198" s="65"/>
      <c r="R198" s="65"/>
      <c r="S198" s="65"/>
      <c r="T198" s="66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8" t="s">
        <v>170</v>
      </c>
      <c r="AU198" s="18" t="s">
        <v>85</v>
      </c>
    </row>
    <row r="199" spans="1:65" s="13" customFormat="1">
      <c r="B199" s="199"/>
      <c r="C199" s="200"/>
      <c r="D199" s="197" t="s">
        <v>212</v>
      </c>
      <c r="E199" s="201" t="s">
        <v>19</v>
      </c>
      <c r="F199" s="202" t="s">
        <v>2018</v>
      </c>
      <c r="G199" s="200"/>
      <c r="H199" s="203">
        <v>97.117999999999995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212</v>
      </c>
      <c r="AU199" s="209" t="s">
        <v>85</v>
      </c>
      <c r="AV199" s="13" t="s">
        <v>85</v>
      </c>
      <c r="AW199" s="13" t="s">
        <v>36</v>
      </c>
      <c r="AX199" s="13" t="s">
        <v>83</v>
      </c>
      <c r="AY199" s="209" t="s">
        <v>160</v>
      </c>
    </row>
    <row r="200" spans="1:65" s="2" customFormat="1" ht="24.2" customHeight="1">
      <c r="A200" s="35"/>
      <c r="B200" s="36"/>
      <c r="C200" s="179" t="s">
        <v>437</v>
      </c>
      <c r="D200" s="179" t="s">
        <v>163</v>
      </c>
      <c r="E200" s="180" t="s">
        <v>481</v>
      </c>
      <c r="F200" s="181" t="s">
        <v>482</v>
      </c>
      <c r="G200" s="182" t="s">
        <v>483</v>
      </c>
      <c r="H200" s="183">
        <v>194.23599999999999</v>
      </c>
      <c r="I200" s="184"/>
      <c r="J200" s="185">
        <f>ROUND(I200*H200,2)</f>
        <v>0</v>
      </c>
      <c r="K200" s="181" t="s">
        <v>167</v>
      </c>
      <c r="L200" s="40"/>
      <c r="M200" s="186" t="s">
        <v>19</v>
      </c>
      <c r="N200" s="187" t="s">
        <v>46</v>
      </c>
      <c r="O200" s="65"/>
      <c r="P200" s="188">
        <f>O200*H200</f>
        <v>0</v>
      </c>
      <c r="Q200" s="188">
        <v>0</v>
      </c>
      <c r="R200" s="188">
        <f>Q200*H200</f>
        <v>0</v>
      </c>
      <c r="S200" s="188">
        <v>0</v>
      </c>
      <c r="T200" s="189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190" t="s">
        <v>183</v>
      </c>
      <c r="AT200" s="190" t="s">
        <v>163</v>
      </c>
      <c r="AU200" s="190" t="s">
        <v>85</v>
      </c>
      <c r="AY200" s="18" t="s">
        <v>160</v>
      </c>
      <c r="BE200" s="191">
        <f>IF(N200="základní",J200,0)</f>
        <v>0</v>
      </c>
      <c r="BF200" s="191">
        <f>IF(N200="snížená",J200,0)</f>
        <v>0</v>
      </c>
      <c r="BG200" s="191">
        <f>IF(N200="zákl. přenesená",J200,0)</f>
        <v>0</v>
      </c>
      <c r="BH200" s="191">
        <f>IF(N200="sníž. přenesená",J200,0)</f>
        <v>0</v>
      </c>
      <c r="BI200" s="191">
        <f>IF(N200="nulová",J200,0)</f>
        <v>0</v>
      </c>
      <c r="BJ200" s="18" t="s">
        <v>83</v>
      </c>
      <c r="BK200" s="191">
        <f>ROUND(I200*H200,2)</f>
        <v>0</v>
      </c>
      <c r="BL200" s="18" t="s">
        <v>183</v>
      </c>
      <c r="BM200" s="190" t="s">
        <v>2019</v>
      </c>
    </row>
    <row r="201" spans="1:65" s="2" customFormat="1">
      <c r="A201" s="35"/>
      <c r="B201" s="36"/>
      <c r="C201" s="37"/>
      <c r="D201" s="192" t="s">
        <v>170</v>
      </c>
      <c r="E201" s="37"/>
      <c r="F201" s="193" t="s">
        <v>485</v>
      </c>
      <c r="G201" s="37"/>
      <c r="H201" s="37"/>
      <c r="I201" s="194"/>
      <c r="J201" s="37"/>
      <c r="K201" s="37"/>
      <c r="L201" s="40"/>
      <c r="M201" s="195"/>
      <c r="N201" s="196"/>
      <c r="O201" s="65"/>
      <c r="P201" s="65"/>
      <c r="Q201" s="65"/>
      <c r="R201" s="65"/>
      <c r="S201" s="65"/>
      <c r="T201" s="66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8" t="s">
        <v>170</v>
      </c>
      <c r="AU201" s="18" t="s">
        <v>85</v>
      </c>
    </row>
    <row r="202" spans="1:65" s="13" customFormat="1">
      <c r="B202" s="199"/>
      <c r="C202" s="200"/>
      <c r="D202" s="197" t="s">
        <v>212</v>
      </c>
      <c r="E202" s="200"/>
      <c r="F202" s="202" t="s">
        <v>2020</v>
      </c>
      <c r="G202" s="200"/>
      <c r="H202" s="203">
        <v>194.23599999999999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212</v>
      </c>
      <c r="AU202" s="209" t="s">
        <v>85</v>
      </c>
      <c r="AV202" s="13" t="s">
        <v>85</v>
      </c>
      <c r="AW202" s="13" t="s">
        <v>4</v>
      </c>
      <c r="AX202" s="13" t="s">
        <v>83</v>
      </c>
      <c r="AY202" s="209" t="s">
        <v>160</v>
      </c>
    </row>
    <row r="203" spans="1:65" s="2" customFormat="1" ht="24.2" customHeight="1">
      <c r="A203" s="35"/>
      <c r="B203" s="36"/>
      <c r="C203" s="179" t="s">
        <v>446</v>
      </c>
      <c r="D203" s="179" t="s">
        <v>163</v>
      </c>
      <c r="E203" s="180" t="s">
        <v>488</v>
      </c>
      <c r="F203" s="181" t="s">
        <v>489</v>
      </c>
      <c r="G203" s="182" t="s">
        <v>339</v>
      </c>
      <c r="H203" s="183">
        <v>202.042</v>
      </c>
      <c r="I203" s="184"/>
      <c r="J203" s="185">
        <f>ROUND(I203*H203,2)</f>
        <v>0</v>
      </c>
      <c r="K203" s="181" t="s">
        <v>167</v>
      </c>
      <c r="L203" s="40"/>
      <c r="M203" s="186" t="s">
        <v>19</v>
      </c>
      <c r="N203" s="187" t="s">
        <v>46</v>
      </c>
      <c r="O203" s="65"/>
      <c r="P203" s="188">
        <f>O203*H203</f>
        <v>0</v>
      </c>
      <c r="Q203" s="188">
        <v>0</v>
      </c>
      <c r="R203" s="188">
        <f>Q203*H203</f>
        <v>0</v>
      </c>
      <c r="S203" s="188">
        <v>0</v>
      </c>
      <c r="T203" s="189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190" t="s">
        <v>183</v>
      </c>
      <c r="AT203" s="190" t="s">
        <v>163</v>
      </c>
      <c r="AU203" s="190" t="s">
        <v>85</v>
      </c>
      <c r="AY203" s="18" t="s">
        <v>160</v>
      </c>
      <c r="BE203" s="191">
        <f>IF(N203="základní",J203,0)</f>
        <v>0</v>
      </c>
      <c r="BF203" s="191">
        <f>IF(N203="snížená",J203,0)</f>
        <v>0</v>
      </c>
      <c r="BG203" s="191">
        <f>IF(N203="zákl. přenesená",J203,0)</f>
        <v>0</v>
      </c>
      <c r="BH203" s="191">
        <f>IF(N203="sníž. přenesená",J203,0)</f>
        <v>0</v>
      </c>
      <c r="BI203" s="191">
        <f>IF(N203="nulová",J203,0)</f>
        <v>0</v>
      </c>
      <c r="BJ203" s="18" t="s">
        <v>83</v>
      </c>
      <c r="BK203" s="191">
        <f>ROUND(I203*H203,2)</f>
        <v>0</v>
      </c>
      <c r="BL203" s="18" t="s">
        <v>183</v>
      </c>
      <c r="BM203" s="190" t="s">
        <v>2021</v>
      </c>
    </row>
    <row r="204" spans="1:65" s="2" customFormat="1">
      <c r="A204" s="35"/>
      <c r="B204" s="36"/>
      <c r="C204" s="37"/>
      <c r="D204" s="192" t="s">
        <v>170</v>
      </c>
      <c r="E204" s="37"/>
      <c r="F204" s="193" t="s">
        <v>491</v>
      </c>
      <c r="G204" s="37"/>
      <c r="H204" s="37"/>
      <c r="I204" s="194"/>
      <c r="J204" s="37"/>
      <c r="K204" s="37"/>
      <c r="L204" s="40"/>
      <c r="M204" s="195"/>
      <c r="N204" s="196"/>
      <c r="O204" s="65"/>
      <c r="P204" s="65"/>
      <c r="Q204" s="65"/>
      <c r="R204" s="65"/>
      <c r="S204" s="65"/>
      <c r="T204" s="66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8" t="s">
        <v>170</v>
      </c>
      <c r="AU204" s="18" t="s">
        <v>85</v>
      </c>
    </row>
    <row r="205" spans="1:65" s="13" customFormat="1">
      <c r="B205" s="199"/>
      <c r="C205" s="200"/>
      <c r="D205" s="197" t="s">
        <v>212</v>
      </c>
      <c r="E205" s="201" t="s">
        <v>19</v>
      </c>
      <c r="F205" s="202" t="s">
        <v>2022</v>
      </c>
      <c r="G205" s="200"/>
      <c r="H205" s="203">
        <v>43</v>
      </c>
      <c r="I205" s="204"/>
      <c r="J205" s="200"/>
      <c r="K205" s="200"/>
      <c r="L205" s="205"/>
      <c r="M205" s="206"/>
      <c r="N205" s="207"/>
      <c r="O205" s="207"/>
      <c r="P205" s="207"/>
      <c r="Q205" s="207"/>
      <c r="R205" s="207"/>
      <c r="S205" s="207"/>
      <c r="T205" s="208"/>
      <c r="AT205" s="209" t="s">
        <v>212</v>
      </c>
      <c r="AU205" s="209" t="s">
        <v>85</v>
      </c>
      <c r="AV205" s="13" t="s">
        <v>85</v>
      </c>
      <c r="AW205" s="13" t="s">
        <v>36</v>
      </c>
      <c r="AX205" s="13" t="s">
        <v>75</v>
      </c>
      <c r="AY205" s="209" t="s">
        <v>160</v>
      </c>
    </row>
    <row r="206" spans="1:65" s="13" customFormat="1">
      <c r="B206" s="199"/>
      <c r="C206" s="200"/>
      <c r="D206" s="197" t="s">
        <v>212</v>
      </c>
      <c r="E206" s="201" t="s">
        <v>19</v>
      </c>
      <c r="F206" s="202" t="s">
        <v>2023</v>
      </c>
      <c r="G206" s="200"/>
      <c r="H206" s="203">
        <v>159.042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212</v>
      </c>
      <c r="AU206" s="209" t="s">
        <v>85</v>
      </c>
      <c r="AV206" s="13" t="s">
        <v>85</v>
      </c>
      <c r="AW206" s="13" t="s">
        <v>36</v>
      </c>
      <c r="AX206" s="13" t="s">
        <v>75</v>
      </c>
      <c r="AY206" s="209" t="s">
        <v>160</v>
      </c>
    </row>
    <row r="207" spans="1:65" s="14" customFormat="1">
      <c r="B207" s="214"/>
      <c r="C207" s="215"/>
      <c r="D207" s="197" t="s">
        <v>212</v>
      </c>
      <c r="E207" s="216" t="s">
        <v>19</v>
      </c>
      <c r="F207" s="217" t="s">
        <v>282</v>
      </c>
      <c r="G207" s="215"/>
      <c r="H207" s="218">
        <v>202.042</v>
      </c>
      <c r="I207" s="219"/>
      <c r="J207" s="215"/>
      <c r="K207" s="215"/>
      <c r="L207" s="220"/>
      <c r="M207" s="221"/>
      <c r="N207" s="222"/>
      <c r="O207" s="222"/>
      <c r="P207" s="222"/>
      <c r="Q207" s="222"/>
      <c r="R207" s="222"/>
      <c r="S207" s="222"/>
      <c r="T207" s="223"/>
      <c r="AT207" s="224" t="s">
        <v>212</v>
      </c>
      <c r="AU207" s="224" t="s">
        <v>85</v>
      </c>
      <c r="AV207" s="14" t="s">
        <v>183</v>
      </c>
      <c r="AW207" s="14" t="s">
        <v>36</v>
      </c>
      <c r="AX207" s="14" t="s">
        <v>83</v>
      </c>
      <c r="AY207" s="224" t="s">
        <v>160</v>
      </c>
    </row>
    <row r="208" spans="1:65" s="2" customFormat="1" ht="16.5" customHeight="1">
      <c r="A208" s="35"/>
      <c r="B208" s="36"/>
      <c r="C208" s="225" t="s">
        <v>452</v>
      </c>
      <c r="D208" s="225" t="s">
        <v>495</v>
      </c>
      <c r="E208" s="226" t="s">
        <v>496</v>
      </c>
      <c r="F208" s="227" t="s">
        <v>497</v>
      </c>
      <c r="G208" s="228" t="s">
        <v>483</v>
      </c>
      <c r="H208" s="229">
        <v>86</v>
      </c>
      <c r="I208" s="230"/>
      <c r="J208" s="231">
        <f>ROUND(I208*H208,2)</f>
        <v>0</v>
      </c>
      <c r="K208" s="227" t="s">
        <v>167</v>
      </c>
      <c r="L208" s="232"/>
      <c r="M208" s="233" t="s">
        <v>19</v>
      </c>
      <c r="N208" s="234" t="s">
        <v>46</v>
      </c>
      <c r="O208" s="65"/>
      <c r="P208" s="188">
        <f>O208*H208</f>
        <v>0</v>
      </c>
      <c r="Q208" s="188">
        <v>0</v>
      </c>
      <c r="R208" s="188">
        <f>Q208*H208</f>
        <v>0</v>
      </c>
      <c r="S208" s="188">
        <v>0</v>
      </c>
      <c r="T208" s="189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190" t="s">
        <v>206</v>
      </c>
      <c r="AT208" s="190" t="s">
        <v>495</v>
      </c>
      <c r="AU208" s="190" t="s">
        <v>85</v>
      </c>
      <c r="AY208" s="18" t="s">
        <v>160</v>
      </c>
      <c r="BE208" s="191">
        <f>IF(N208="základní",J208,0)</f>
        <v>0</v>
      </c>
      <c r="BF208" s="191">
        <f>IF(N208="snížená",J208,0)</f>
        <v>0</v>
      </c>
      <c r="BG208" s="191">
        <f>IF(N208="zákl. přenesená",J208,0)</f>
        <v>0</v>
      </c>
      <c r="BH208" s="191">
        <f>IF(N208="sníž. přenesená",J208,0)</f>
        <v>0</v>
      </c>
      <c r="BI208" s="191">
        <f>IF(N208="nulová",J208,0)</f>
        <v>0</v>
      </c>
      <c r="BJ208" s="18" t="s">
        <v>83</v>
      </c>
      <c r="BK208" s="191">
        <f>ROUND(I208*H208,2)</f>
        <v>0</v>
      </c>
      <c r="BL208" s="18" t="s">
        <v>183</v>
      </c>
      <c r="BM208" s="190" t="s">
        <v>2024</v>
      </c>
    </row>
    <row r="209" spans="1:65" s="2" customFormat="1" ht="39">
      <c r="A209" s="35"/>
      <c r="B209" s="36"/>
      <c r="C209" s="37"/>
      <c r="D209" s="197" t="s">
        <v>172</v>
      </c>
      <c r="E209" s="37"/>
      <c r="F209" s="198" t="s">
        <v>499</v>
      </c>
      <c r="G209" s="37"/>
      <c r="H209" s="37"/>
      <c r="I209" s="194"/>
      <c r="J209" s="37"/>
      <c r="K209" s="37"/>
      <c r="L209" s="40"/>
      <c r="M209" s="195"/>
      <c r="N209" s="196"/>
      <c r="O209" s="65"/>
      <c r="P209" s="65"/>
      <c r="Q209" s="65"/>
      <c r="R209" s="65"/>
      <c r="S209" s="65"/>
      <c r="T209" s="66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8" t="s">
        <v>172</v>
      </c>
      <c r="AU209" s="18" t="s">
        <v>85</v>
      </c>
    </row>
    <row r="210" spans="1:65" s="13" customFormat="1">
      <c r="B210" s="199"/>
      <c r="C210" s="200"/>
      <c r="D210" s="197" t="s">
        <v>212</v>
      </c>
      <c r="E210" s="201" t="s">
        <v>19</v>
      </c>
      <c r="F210" s="202" t="s">
        <v>2025</v>
      </c>
      <c r="G210" s="200"/>
      <c r="H210" s="203">
        <v>43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212</v>
      </c>
      <c r="AU210" s="209" t="s">
        <v>85</v>
      </c>
      <c r="AV210" s="13" t="s">
        <v>85</v>
      </c>
      <c r="AW210" s="13" t="s">
        <v>36</v>
      </c>
      <c r="AX210" s="13" t="s">
        <v>83</v>
      </c>
      <c r="AY210" s="209" t="s">
        <v>160</v>
      </c>
    </row>
    <row r="211" spans="1:65" s="13" customFormat="1">
      <c r="B211" s="199"/>
      <c r="C211" s="200"/>
      <c r="D211" s="197" t="s">
        <v>212</v>
      </c>
      <c r="E211" s="200"/>
      <c r="F211" s="202" t="s">
        <v>2026</v>
      </c>
      <c r="G211" s="200"/>
      <c r="H211" s="203">
        <v>86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212</v>
      </c>
      <c r="AU211" s="209" t="s">
        <v>85</v>
      </c>
      <c r="AV211" s="13" t="s">
        <v>85</v>
      </c>
      <c r="AW211" s="13" t="s">
        <v>4</v>
      </c>
      <c r="AX211" s="13" t="s">
        <v>83</v>
      </c>
      <c r="AY211" s="209" t="s">
        <v>160</v>
      </c>
    </row>
    <row r="212" spans="1:65" s="2" customFormat="1" ht="37.9" customHeight="1">
      <c r="A212" s="35"/>
      <c r="B212" s="36"/>
      <c r="C212" s="179" t="s">
        <v>458</v>
      </c>
      <c r="D212" s="179" t="s">
        <v>163</v>
      </c>
      <c r="E212" s="180" t="s">
        <v>503</v>
      </c>
      <c r="F212" s="181" t="s">
        <v>504</v>
      </c>
      <c r="G212" s="182" t="s">
        <v>339</v>
      </c>
      <c r="H212" s="183">
        <v>30.635000000000002</v>
      </c>
      <c r="I212" s="184"/>
      <c r="J212" s="185">
        <f>ROUND(I212*H212,2)</f>
        <v>0</v>
      </c>
      <c r="K212" s="181" t="s">
        <v>167</v>
      </c>
      <c r="L212" s="40"/>
      <c r="M212" s="186" t="s">
        <v>19</v>
      </c>
      <c r="N212" s="187" t="s">
        <v>46</v>
      </c>
      <c r="O212" s="65"/>
      <c r="P212" s="188">
        <f>O212*H212</f>
        <v>0</v>
      </c>
      <c r="Q212" s="188">
        <v>0</v>
      </c>
      <c r="R212" s="188">
        <f>Q212*H212</f>
        <v>0</v>
      </c>
      <c r="S212" s="188">
        <v>0</v>
      </c>
      <c r="T212" s="189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190" t="s">
        <v>183</v>
      </c>
      <c r="AT212" s="190" t="s">
        <v>163</v>
      </c>
      <c r="AU212" s="190" t="s">
        <v>85</v>
      </c>
      <c r="AY212" s="18" t="s">
        <v>160</v>
      </c>
      <c r="BE212" s="191">
        <f>IF(N212="základní",J212,0)</f>
        <v>0</v>
      </c>
      <c r="BF212" s="191">
        <f>IF(N212="snížená",J212,0)</f>
        <v>0</v>
      </c>
      <c r="BG212" s="191">
        <f>IF(N212="zákl. přenesená",J212,0)</f>
        <v>0</v>
      </c>
      <c r="BH212" s="191">
        <f>IF(N212="sníž. přenesená",J212,0)</f>
        <v>0</v>
      </c>
      <c r="BI212" s="191">
        <f>IF(N212="nulová",J212,0)</f>
        <v>0</v>
      </c>
      <c r="BJ212" s="18" t="s">
        <v>83</v>
      </c>
      <c r="BK212" s="191">
        <f>ROUND(I212*H212,2)</f>
        <v>0</v>
      </c>
      <c r="BL212" s="18" t="s">
        <v>183</v>
      </c>
      <c r="BM212" s="190" t="s">
        <v>2027</v>
      </c>
    </row>
    <row r="213" spans="1:65" s="2" customFormat="1">
      <c r="A213" s="35"/>
      <c r="B213" s="36"/>
      <c r="C213" s="37"/>
      <c r="D213" s="192" t="s">
        <v>170</v>
      </c>
      <c r="E213" s="37"/>
      <c r="F213" s="193" t="s">
        <v>506</v>
      </c>
      <c r="G213" s="37"/>
      <c r="H213" s="37"/>
      <c r="I213" s="194"/>
      <c r="J213" s="37"/>
      <c r="K213" s="37"/>
      <c r="L213" s="40"/>
      <c r="M213" s="195"/>
      <c r="N213" s="196"/>
      <c r="O213" s="65"/>
      <c r="P213" s="65"/>
      <c r="Q213" s="65"/>
      <c r="R213" s="65"/>
      <c r="S213" s="65"/>
      <c r="T213" s="66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8" t="s">
        <v>170</v>
      </c>
      <c r="AU213" s="18" t="s">
        <v>85</v>
      </c>
    </row>
    <row r="214" spans="1:65" s="13" customFormat="1">
      <c r="B214" s="199"/>
      <c r="C214" s="200"/>
      <c r="D214" s="197" t="s">
        <v>212</v>
      </c>
      <c r="E214" s="201" t="s">
        <v>19</v>
      </c>
      <c r="F214" s="202" t="s">
        <v>2028</v>
      </c>
      <c r="G214" s="200"/>
      <c r="H214" s="203">
        <v>30.635000000000002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212</v>
      </c>
      <c r="AU214" s="209" t="s">
        <v>85</v>
      </c>
      <c r="AV214" s="13" t="s">
        <v>85</v>
      </c>
      <c r="AW214" s="13" t="s">
        <v>36</v>
      </c>
      <c r="AX214" s="13" t="s">
        <v>83</v>
      </c>
      <c r="AY214" s="209" t="s">
        <v>160</v>
      </c>
    </row>
    <row r="215" spans="1:65" s="2" customFormat="1" ht="16.5" customHeight="1">
      <c r="A215" s="35"/>
      <c r="B215" s="36"/>
      <c r="C215" s="225" t="s">
        <v>464</v>
      </c>
      <c r="D215" s="225" t="s">
        <v>495</v>
      </c>
      <c r="E215" s="226" t="s">
        <v>510</v>
      </c>
      <c r="F215" s="227" t="s">
        <v>511</v>
      </c>
      <c r="G215" s="228" t="s">
        <v>483</v>
      </c>
      <c r="H215" s="229">
        <v>61.27</v>
      </c>
      <c r="I215" s="230"/>
      <c r="J215" s="231">
        <f>ROUND(I215*H215,2)</f>
        <v>0</v>
      </c>
      <c r="K215" s="227" t="s">
        <v>167</v>
      </c>
      <c r="L215" s="232"/>
      <c r="M215" s="233" t="s">
        <v>19</v>
      </c>
      <c r="N215" s="234" t="s">
        <v>46</v>
      </c>
      <c r="O215" s="65"/>
      <c r="P215" s="188">
        <f>O215*H215</f>
        <v>0</v>
      </c>
      <c r="Q215" s="188">
        <v>1</v>
      </c>
      <c r="R215" s="188">
        <f>Q215*H215</f>
        <v>61.27</v>
      </c>
      <c r="S215" s="188">
        <v>0</v>
      </c>
      <c r="T215" s="189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190" t="s">
        <v>206</v>
      </c>
      <c r="AT215" s="190" t="s">
        <v>495</v>
      </c>
      <c r="AU215" s="190" t="s">
        <v>85</v>
      </c>
      <c r="AY215" s="18" t="s">
        <v>160</v>
      </c>
      <c r="BE215" s="191">
        <f>IF(N215="základní",J215,0)</f>
        <v>0</v>
      </c>
      <c r="BF215" s="191">
        <f>IF(N215="snížená",J215,0)</f>
        <v>0</v>
      </c>
      <c r="BG215" s="191">
        <f>IF(N215="zákl. přenesená",J215,0)</f>
        <v>0</v>
      </c>
      <c r="BH215" s="191">
        <f>IF(N215="sníž. přenesená",J215,0)</f>
        <v>0</v>
      </c>
      <c r="BI215" s="191">
        <f>IF(N215="nulová",J215,0)</f>
        <v>0</v>
      </c>
      <c r="BJ215" s="18" t="s">
        <v>83</v>
      </c>
      <c r="BK215" s="191">
        <f>ROUND(I215*H215,2)</f>
        <v>0</v>
      </c>
      <c r="BL215" s="18" t="s">
        <v>183</v>
      </c>
      <c r="BM215" s="190" t="s">
        <v>2029</v>
      </c>
    </row>
    <row r="216" spans="1:65" s="13" customFormat="1">
      <c r="B216" s="199"/>
      <c r="C216" s="200"/>
      <c r="D216" s="197" t="s">
        <v>212</v>
      </c>
      <c r="E216" s="200"/>
      <c r="F216" s="202" t="s">
        <v>2030</v>
      </c>
      <c r="G216" s="200"/>
      <c r="H216" s="203">
        <v>61.27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212</v>
      </c>
      <c r="AU216" s="209" t="s">
        <v>85</v>
      </c>
      <c r="AV216" s="13" t="s">
        <v>85</v>
      </c>
      <c r="AW216" s="13" t="s">
        <v>4</v>
      </c>
      <c r="AX216" s="13" t="s">
        <v>83</v>
      </c>
      <c r="AY216" s="209" t="s">
        <v>160</v>
      </c>
    </row>
    <row r="217" spans="1:65" s="2" customFormat="1" ht="24.2" customHeight="1">
      <c r="A217" s="35"/>
      <c r="B217" s="36"/>
      <c r="C217" s="179" t="s">
        <v>469</v>
      </c>
      <c r="D217" s="179" t="s">
        <v>163</v>
      </c>
      <c r="E217" s="180" t="s">
        <v>515</v>
      </c>
      <c r="F217" s="181" t="s">
        <v>516</v>
      </c>
      <c r="G217" s="182" t="s">
        <v>258</v>
      </c>
      <c r="H217" s="183">
        <v>80.25</v>
      </c>
      <c r="I217" s="184"/>
      <c r="J217" s="185">
        <f>ROUND(I217*H217,2)</f>
        <v>0</v>
      </c>
      <c r="K217" s="181" t="s">
        <v>167</v>
      </c>
      <c r="L217" s="40"/>
      <c r="M217" s="186" t="s">
        <v>19</v>
      </c>
      <c r="N217" s="187" t="s">
        <v>46</v>
      </c>
      <c r="O217" s="65"/>
      <c r="P217" s="188">
        <f>O217*H217</f>
        <v>0</v>
      </c>
      <c r="Q217" s="188">
        <v>0</v>
      </c>
      <c r="R217" s="188">
        <f>Q217*H217</f>
        <v>0</v>
      </c>
      <c r="S217" s="188">
        <v>0</v>
      </c>
      <c r="T217" s="189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190" t="s">
        <v>183</v>
      </c>
      <c r="AT217" s="190" t="s">
        <v>163</v>
      </c>
      <c r="AU217" s="190" t="s">
        <v>85</v>
      </c>
      <c r="AY217" s="18" t="s">
        <v>160</v>
      </c>
      <c r="BE217" s="191">
        <f>IF(N217="základní",J217,0)</f>
        <v>0</v>
      </c>
      <c r="BF217" s="191">
        <f>IF(N217="snížená",J217,0)</f>
        <v>0</v>
      </c>
      <c r="BG217" s="191">
        <f>IF(N217="zákl. přenesená",J217,0)</f>
        <v>0</v>
      </c>
      <c r="BH217" s="191">
        <f>IF(N217="sníž. přenesená",J217,0)</f>
        <v>0</v>
      </c>
      <c r="BI217" s="191">
        <f>IF(N217="nulová",J217,0)</f>
        <v>0</v>
      </c>
      <c r="BJ217" s="18" t="s">
        <v>83</v>
      </c>
      <c r="BK217" s="191">
        <f>ROUND(I217*H217,2)</f>
        <v>0</v>
      </c>
      <c r="BL217" s="18" t="s">
        <v>183</v>
      </c>
      <c r="BM217" s="190" t="s">
        <v>2031</v>
      </c>
    </row>
    <row r="218" spans="1:65" s="2" customFormat="1">
      <c r="A218" s="35"/>
      <c r="B218" s="36"/>
      <c r="C218" s="37"/>
      <c r="D218" s="192" t="s">
        <v>170</v>
      </c>
      <c r="E218" s="37"/>
      <c r="F218" s="193" t="s">
        <v>518</v>
      </c>
      <c r="G218" s="37"/>
      <c r="H218" s="37"/>
      <c r="I218" s="194"/>
      <c r="J218" s="37"/>
      <c r="K218" s="37"/>
      <c r="L218" s="40"/>
      <c r="M218" s="195"/>
      <c r="N218" s="196"/>
      <c r="O218" s="65"/>
      <c r="P218" s="65"/>
      <c r="Q218" s="65"/>
      <c r="R218" s="65"/>
      <c r="S218" s="65"/>
      <c r="T218" s="66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T218" s="18" t="s">
        <v>170</v>
      </c>
      <c r="AU218" s="18" t="s">
        <v>85</v>
      </c>
    </row>
    <row r="219" spans="1:65" s="2" customFormat="1" ht="24.2" customHeight="1">
      <c r="A219" s="35"/>
      <c r="B219" s="36"/>
      <c r="C219" s="179" t="s">
        <v>474</v>
      </c>
      <c r="D219" s="179" t="s">
        <v>163</v>
      </c>
      <c r="E219" s="180" t="s">
        <v>520</v>
      </c>
      <c r="F219" s="181" t="s">
        <v>521</v>
      </c>
      <c r="G219" s="182" t="s">
        <v>258</v>
      </c>
      <c r="H219" s="183">
        <v>80.25</v>
      </c>
      <c r="I219" s="184"/>
      <c r="J219" s="185">
        <f>ROUND(I219*H219,2)</f>
        <v>0</v>
      </c>
      <c r="K219" s="181" t="s">
        <v>167</v>
      </c>
      <c r="L219" s="40"/>
      <c r="M219" s="186" t="s">
        <v>19</v>
      </c>
      <c r="N219" s="187" t="s">
        <v>46</v>
      </c>
      <c r="O219" s="65"/>
      <c r="P219" s="188">
        <f>O219*H219</f>
        <v>0</v>
      </c>
      <c r="Q219" s="188">
        <v>0</v>
      </c>
      <c r="R219" s="188">
        <f>Q219*H219</f>
        <v>0</v>
      </c>
      <c r="S219" s="188">
        <v>0</v>
      </c>
      <c r="T219" s="189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190" t="s">
        <v>183</v>
      </c>
      <c r="AT219" s="190" t="s">
        <v>163</v>
      </c>
      <c r="AU219" s="190" t="s">
        <v>85</v>
      </c>
      <c r="AY219" s="18" t="s">
        <v>160</v>
      </c>
      <c r="BE219" s="191">
        <f>IF(N219="základní",J219,0)</f>
        <v>0</v>
      </c>
      <c r="BF219" s="191">
        <f>IF(N219="snížená",J219,0)</f>
        <v>0</v>
      </c>
      <c r="BG219" s="191">
        <f>IF(N219="zákl. přenesená",J219,0)</f>
        <v>0</v>
      </c>
      <c r="BH219" s="191">
        <f>IF(N219="sníž. přenesená",J219,0)</f>
        <v>0</v>
      </c>
      <c r="BI219" s="191">
        <f>IF(N219="nulová",J219,0)</f>
        <v>0</v>
      </c>
      <c r="BJ219" s="18" t="s">
        <v>83</v>
      </c>
      <c r="BK219" s="191">
        <f>ROUND(I219*H219,2)</f>
        <v>0</v>
      </c>
      <c r="BL219" s="18" t="s">
        <v>183</v>
      </c>
      <c r="BM219" s="190" t="s">
        <v>2032</v>
      </c>
    </row>
    <row r="220" spans="1:65" s="2" customFormat="1">
      <c r="A220" s="35"/>
      <c r="B220" s="36"/>
      <c r="C220" s="37"/>
      <c r="D220" s="192" t="s">
        <v>170</v>
      </c>
      <c r="E220" s="37"/>
      <c r="F220" s="193" t="s">
        <v>523</v>
      </c>
      <c r="G220" s="37"/>
      <c r="H220" s="37"/>
      <c r="I220" s="194"/>
      <c r="J220" s="37"/>
      <c r="K220" s="37"/>
      <c r="L220" s="40"/>
      <c r="M220" s="195"/>
      <c r="N220" s="196"/>
      <c r="O220" s="65"/>
      <c r="P220" s="65"/>
      <c r="Q220" s="65"/>
      <c r="R220" s="65"/>
      <c r="S220" s="65"/>
      <c r="T220" s="66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T220" s="18" t="s">
        <v>170</v>
      </c>
      <c r="AU220" s="18" t="s">
        <v>85</v>
      </c>
    </row>
    <row r="221" spans="1:65" s="2" customFormat="1" ht="16.5" customHeight="1">
      <c r="A221" s="35"/>
      <c r="B221" s="36"/>
      <c r="C221" s="225" t="s">
        <v>480</v>
      </c>
      <c r="D221" s="225" t="s">
        <v>495</v>
      </c>
      <c r="E221" s="226" t="s">
        <v>525</v>
      </c>
      <c r="F221" s="227" t="s">
        <v>526</v>
      </c>
      <c r="G221" s="228" t="s">
        <v>527</v>
      </c>
      <c r="H221" s="229">
        <v>1.605</v>
      </c>
      <c r="I221" s="230"/>
      <c r="J221" s="231">
        <f>ROUND(I221*H221,2)</f>
        <v>0</v>
      </c>
      <c r="K221" s="227" t="s">
        <v>167</v>
      </c>
      <c r="L221" s="232"/>
      <c r="M221" s="233" t="s">
        <v>19</v>
      </c>
      <c r="N221" s="234" t="s">
        <v>46</v>
      </c>
      <c r="O221" s="65"/>
      <c r="P221" s="188">
        <f>O221*H221</f>
        <v>0</v>
      </c>
      <c r="Q221" s="188">
        <v>1E-3</v>
      </c>
      <c r="R221" s="188">
        <f>Q221*H221</f>
        <v>1.6050000000000001E-3</v>
      </c>
      <c r="S221" s="188">
        <v>0</v>
      </c>
      <c r="T221" s="189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190" t="s">
        <v>206</v>
      </c>
      <c r="AT221" s="190" t="s">
        <v>495</v>
      </c>
      <c r="AU221" s="190" t="s">
        <v>85</v>
      </c>
      <c r="AY221" s="18" t="s">
        <v>160</v>
      </c>
      <c r="BE221" s="191">
        <f>IF(N221="základní",J221,0)</f>
        <v>0</v>
      </c>
      <c r="BF221" s="191">
        <f>IF(N221="snížená",J221,0)</f>
        <v>0</v>
      </c>
      <c r="BG221" s="191">
        <f>IF(N221="zákl. přenesená",J221,0)</f>
        <v>0</v>
      </c>
      <c r="BH221" s="191">
        <f>IF(N221="sníž. přenesená",J221,0)</f>
        <v>0</v>
      </c>
      <c r="BI221" s="191">
        <f>IF(N221="nulová",J221,0)</f>
        <v>0</v>
      </c>
      <c r="BJ221" s="18" t="s">
        <v>83</v>
      </c>
      <c r="BK221" s="191">
        <f>ROUND(I221*H221,2)</f>
        <v>0</v>
      </c>
      <c r="BL221" s="18" t="s">
        <v>183</v>
      </c>
      <c r="BM221" s="190" t="s">
        <v>2033</v>
      </c>
    </row>
    <row r="222" spans="1:65" s="13" customFormat="1">
      <c r="B222" s="199"/>
      <c r="C222" s="200"/>
      <c r="D222" s="197" t="s">
        <v>212</v>
      </c>
      <c r="E222" s="200"/>
      <c r="F222" s="202" t="s">
        <v>2034</v>
      </c>
      <c r="G222" s="200"/>
      <c r="H222" s="203">
        <v>1.605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212</v>
      </c>
      <c r="AU222" s="209" t="s">
        <v>85</v>
      </c>
      <c r="AV222" s="13" t="s">
        <v>85</v>
      </c>
      <c r="AW222" s="13" t="s">
        <v>4</v>
      </c>
      <c r="AX222" s="13" t="s">
        <v>83</v>
      </c>
      <c r="AY222" s="209" t="s">
        <v>160</v>
      </c>
    </row>
    <row r="223" spans="1:65" s="2" customFormat="1" ht="16.5" customHeight="1">
      <c r="A223" s="35"/>
      <c r="B223" s="36"/>
      <c r="C223" s="179" t="s">
        <v>487</v>
      </c>
      <c r="D223" s="179" t="s">
        <v>163</v>
      </c>
      <c r="E223" s="180" t="s">
        <v>2035</v>
      </c>
      <c r="F223" s="181" t="s">
        <v>2036</v>
      </c>
      <c r="G223" s="182" t="s">
        <v>289</v>
      </c>
      <c r="H223" s="183">
        <v>10</v>
      </c>
      <c r="I223" s="184"/>
      <c r="J223" s="185">
        <f>ROUND(I223*H223,2)</f>
        <v>0</v>
      </c>
      <c r="K223" s="181" t="s">
        <v>19</v>
      </c>
      <c r="L223" s="40"/>
      <c r="M223" s="186" t="s">
        <v>19</v>
      </c>
      <c r="N223" s="187" t="s">
        <v>46</v>
      </c>
      <c r="O223" s="65"/>
      <c r="P223" s="188">
        <f>O223*H223</f>
        <v>0</v>
      </c>
      <c r="Q223" s="188">
        <v>0</v>
      </c>
      <c r="R223" s="188">
        <f>Q223*H223</f>
        <v>0</v>
      </c>
      <c r="S223" s="188">
        <v>0</v>
      </c>
      <c r="T223" s="189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190" t="s">
        <v>183</v>
      </c>
      <c r="AT223" s="190" t="s">
        <v>163</v>
      </c>
      <c r="AU223" s="190" t="s">
        <v>85</v>
      </c>
      <c r="AY223" s="18" t="s">
        <v>160</v>
      </c>
      <c r="BE223" s="191">
        <f>IF(N223="základní",J223,0)</f>
        <v>0</v>
      </c>
      <c r="BF223" s="191">
        <f>IF(N223="snížená",J223,0)</f>
        <v>0</v>
      </c>
      <c r="BG223" s="191">
        <f>IF(N223="zákl. přenesená",J223,0)</f>
        <v>0</v>
      </c>
      <c r="BH223" s="191">
        <f>IF(N223="sníž. přenesená",J223,0)</f>
        <v>0</v>
      </c>
      <c r="BI223" s="191">
        <f>IF(N223="nulová",J223,0)</f>
        <v>0</v>
      </c>
      <c r="BJ223" s="18" t="s">
        <v>83</v>
      </c>
      <c r="BK223" s="191">
        <f>ROUND(I223*H223,2)</f>
        <v>0</v>
      </c>
      <c r="BL223" s="18" t="s">
        <v>183</v>
      </c>
      <c r="BM223" s="190" t="s">
        <v>2037</v>
      </c>
    </row>
    <row r="224" spans="1:65" s="12" customFormat="1" ht="22.9" customHeight="1">
      <c r="B224" s="163"/>
      <c r="C224" s="164"/>
      <c r="D224" s="165" t="s">
        <v>74</v>
      </c>
      <c r="E224" s="177" t="s">
        <v>85</v>
      </c>
      <c r="F224" s="177" t="s">
        <v>540</v>
      </c>
      <c r="G224" s="164"/>
      <c r="H224" s="164"/>
      <c r="I224" s="167"/>
      <c r="J224" s="178">
        <f>BK224</f>
        <v>0</v>
      </c>
      <c r="K224" s="164"/>
      <c r="L224" s="169"/>
      <c r="M224" s="170"/>
      <c r="N224" s="171"/>
      <c r="O224" s="171"/>
      <c r="P224" s="172">
        <f>SUM(P225:P237)</f>
        <v>0</v>
      </c>
      <c r="Q224" s="171"/>
      <c r="R224" s="172">
        <f>SUM(R225:R237)</f>
        <v>6.5096455000000004</v>
      </c>
      <c r="S224" s="171"/>
      <c r="T224" s="173">
        <f>SUM(T225:T237)</f>
        <v>0</v>
      </c>
      <c r="AR224" s="174" t="s">
        <v>83</v>
      </c>
      <c r="AT224" s="175" t="s">
        <v>74</v>
      </c>
      <c r="AU224" s="175" t="s">
        <v>83</v>
      </c>
      <c r="AY224" s="174" t="s">
        <v>160</v>
      </c>
      <c r="BK224" s="176">
        <f>SUM(BK225:BK237)</f>
        <v>0</v>
      </c>
    </row>
    <row r="225" spans="1:65" s="2" customFormat="1" ht="33" customHeight="1">
      <c r="A225" s="35"/>
      <c r="B225" s="36"/>
      <c r="C225" s="179" t="s">
        <v>494</v>
      </c>
      <c r="D225" s="179" t="s">
        <v>163</v>
      </c>
      <c r="E225" s="180" t="s">
        <v>542</v>
      </c>
      <c r="F225" s="181" t="s">
        <v>543</v>
      </c>
      <c r="G225" s="182" t="s">
        <v>289</v>
      </c>
      <c r="H225" s="183">
        <v>27.5</v>
      </c>
      <c r="I225" s="184"/>
      <c r="J225" s="185">
        <f>ROUND(I225*H225,2)</f>
        <v>0</v>
      </c>
      <c r="K225" s="181" t="s">
        <v>167</v>
      </c>
      <c r="L225" s="40"/>
      <c r="M225" s="186" t="s">
        <v>19</v>
      </c>
      <c r="N225" s="187" t="s">
        <v>46</v>
      </c>
      <c r="O225" s="65"/>
      <c r="P225" s="188">
        <f>O225*H225</f>
        <v>0</v>
      </c>
      <c r="Q225" s="188">
        <v>0.20469000000000001</v>
      </c>
      <c r="R225" s="188">
        <f>Q225*H225</f>
        <v>5.6289750000000005</v>
      </c>
      <c r="S225" s="188">
        <v>0</v>
      </c>
      <c r="T225" s="189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190" t="s">
        <v>183</v>
      </c>
      <c r="AT225" s="190" t="s">
        <v>163</v>
      </c>
      <c r="AU225" s="190" t="s">
        <v>85</v>
      </c>
      <c r="AY225" s="18" t="s">
        <v>160</v>
      </c>
      <c r="BE225" s="191">
        <f>IF(N225="základní",J225,0)</f>
        <v>0</v>
      </c>
      <c r="BF225" s="191">
        <f>IF(N225="snížená",J225,0)</f>
        <v>0</v>
      </c>
      <c r="BG225" s="191">
        <f>IF(N225="zákl. přenesená",J225,0)</f>
        <v>0</v>
      </c>
      <c r="BH225" s="191">
        <f>IF(N225="sníž. přenesená",J225,0)</f>
        <v>0</v>
      </c>
      <c r="BI225" s="191">
        <f>IF(N225="nulová",J225,0)</f>
        <v>0</v>
      </c>
      <c r="BJ225" s="18" t="s">
        <v>83</v>
      </c>
      <c r="BK225" s="191">
        <f>ROUND(I225*H225,2)</f>
        <v>0</v>
      </c>
      <c r="BL225" s="18" t="s">
        <v>183</v>
      </c>
      <c r="BM225" s="190" t="s">
        <v>2038</v>
      </c>
    </row>
    <row r="226" spans="1:65" s="2" customFormat="1">
      <c r="A226" s="35"/>
      <c r="B226" s="36"/>
      <c r="C226" s="37"/>
      <c r="D226" s="192" t="s">
        <v>170</v>
      </c>
      <c r="E226" s="37"/>
      <c r="F226" s="193" t="s">
        <v>545</v>
      </c>
      <c r="G226" s="37"/>
      <c r="H226" s="37"/>
      <c r="I226" s="194"/>
      <c r="J226" s="37"/>
      <c r="K226" s="37"/>
      <c r="L226" s="40"/>
      <c r="M226" s="195"/>
      <c r="N226" s="196"/>
      <c r="O226" s="65"/>
      <c r="P226" s="65"/>
      <c r="Q226" s="65"/>
      <c r="R226" s="65"/>
      <c r="S226" s="65"/>
      <c r="T226" s="66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8" t="s">
        <v>170</v>
      </c>
      <c r="AU226" s="18" t="s">
        <v>85</v>
      </c>
    </row>
    <row r="227" spans="1:65" s="2" customFormat="1" ht="19.5">
      <c r="A227" s="35"/>
      <c r="B227" s="36"/>
      <c r="C227" s="37"/>
      <c r="D227" s="197" t="s">
        <v>172</v>
      </c>
      <c r="E227" s="37"/>
      <c r="F227" s="198" t="s">
        <v>546</v>
      </c>
      <c r="G227" s="37"/>
      <c r="H227" s="37"/>
      <c r="I227" s="194"/>
      <c r="J227" s="37"/>
      <c r="K227" s="37"/>
      <c r="L227" s="40"/>
      <c r="M227" s="195"/>
      <c r="N227" s="196"/>
      <c r="O227" s="65"/>
      <c r="P227" s="65"/>
      <c r="Q227" s="65"/>
      <c r="R227" s="65"/>
      <c r="S227" s="65"/>
      <c r="T227" s="66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8" t="s">
        <v>172</v>
      </c>
      <c r="AU227" s="18" t="s">
        <v>85</v>
      </c>
    </row>
    <row r="228" spans="1:65" s="13" customFormat="1">
      <c r="B228" s="199"/>
      <c r="C228" s="200"/>
      <c r="D228" s="197" t="s">
        <v>212</v>
      </c>
      <c r="E228" s="201" t="s">
        <v>19</v>
      </c>
      <c r="F228" s="202" t="s">
        <v>2039</v>
      </c>
      <c r="G228" s="200"/>
      <c r="H228" s="203">
        <v>27.5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212</v>
      </c>
      <c r="AU228" s="209" t="s">
        <v>85</v>
      </c>
      <c r="AV228" s="13" t="s">
        <v>85</v>
      </c>
      <c r="AW228" s="13" t="s">
        <v>36</v>
      </c>
      <c r="AX228" s="13" t="s">
        <v>83</v>
      </c>
      <c r="AY228" s="209" t="s">
        <v>160</v>
      </c>
    </row>
    <row r="229" spans="1:65" s="2" customFormat="1" ht="16.5" customHeight="1">
      <c r="A229" s="35"/>
      <c r="B229" s="36"/>
      <c r="C229" s="179" t="s">
        <v>502</v>
      </c>
      <c r="D229" s="179" t="s">
        <v>163</v>
      </c>
      <c r="E229" s="180" t="s">
        <v>2040</v>
      </c>
      <c r="F229" s="181" t="s">
        <v>2041</v>
      </c>
      <c r="G229" s="182" t="s">
        <v>339</v>
      </c>
      <c r="H229" s="183">
        <v>0.35</v>
      </c>
      <c r="I229" s="184"/>
      <c r="J229" s="185">
        <f>ROUND(I229*H229,2)</f>
        <v>0</v>
      </c>
      <c r="K229" s="181" t="s">
        <v>167</v>
      </c>
      <c r="L229" s="40"/>
      <c r="M229" s="186" t="s">
        <v>19</v>
      </c>
      <c r="N229" s="187" t="s">
        <v>46</v>
      </c>
      <c r="O229" s="65"/>
      <c r="P229" s="188">
        <f>O229*H229</f>
        <v>0</v>
      </c>
      <c r="Q229" s="188">
        <v>2.5018699999999998</v>
      </c>
      <c r="R229" s="188">
        <f>Q229*H229</f>
        <v>0.87565449999999989</v>
      </c>
      <c r="S229" s="188">
        <v>0</v>
      </c>
      <c r="T229" s="189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190" t="s">
        <v>183</v>
      </c>
      <c r="AT229" s="190" t="s">
        <v>163</v>
      </c>
      <c r="AU229" s="190" t="s">
        <v>85</v>
      </c>
      <c r="AY229" s="18" t="s">
        <v>160</v>
      </c>
      <c r="BE229" s="191">
        <f>IF(N229="základní",J229,0)</f>
        <v>0</v>
      </c>
      <c r="BF229" s="191">
        <f>IF(N229="snížená",J229,0)</f>
        <v>0</v>
      </c>
      <c r="BG229" s="191">
        <f>IF(N229="zákl. přenesená",J229,0)</f>
        <v>0</v>
      </c>
      <c r="BH229" s="191">
        <f>IF(N229="sníž. přenesená",J229,0)</f>
        <v>0</v>
      </c>
      <c r="BI229" s="191">
        <f>IF(N229="nulová",J229,0)</f>
        <v>0</v>
      </c>
      <c r="BJ229" s="18" t="s">
        <v>83</v>
      </c>
      <c r="BK229" s="191">
        <f>ROUND(I229*H229,2)</f>
        <v>0</v>
      </c>
      <c r="BL229" s="18" t="s">
        <v>183</v>
      </c>
      <c r="BM229" s="190" t="s">
        <v>2042</v>
      </c>
    </row>
    <row r="230" spans="1:65" s="2" customFormat="1">
      <c r="A230" s="35"/>
      <c r="B230" s="36"/>
      <c r="C230" s="37"/>
      <c r="D230" s="192" t="s">
        <v>170</v>
      </c>
      <c r="E230" s="37"/>
      <c r="F230" s="193" t="s">
        <v>2043</v>
      </c>
      <c r="G230" s="37"/>
      <c r="H230" s="37"/>
      <c r="I230" s="194"/>
      <c r="J230" s="37"/>
      <c r="K230" s="37"/>
      <c r="L230" s="40"/>
      <c r="M230" s="195"/>
      <c r="N230" s="196"/>
      <c r="O230" s="65"/>
      <c r="P230" s="65"/>
      <c r="Q230" s="65"/>
      <c r="R230" s="65"/>
      <c r="S230" s="65"/>
      <c r="T230" s="66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T230" s="18" t="s">
        <v>170</v>
      </c>
      <c r="AU230" s="18" t="s">
        <v>85</v>
      </c>
    </row>
    <row r="231" spans="1:65" s="2" customFormat="1" ht="19.5">
      <c r="A231" s="35"/>
      <c r="B231" s="36"/>
      <c r="C231" s="37"/>
      <c r="D231" s="197" t="s">
        <v>172</v>
      </c>
      <c r="E231" s="37"/>
      <c r="F231" s="198" t="s">
        <v>2044</v>
      </c>
      <c r="G231" s="37"/>
      <c r="H231" s="37"/>
      <c r="I231" s="194"/>
      <c r="J231" s="37"/>
      <c r="K231" s="37"/>
      <c r="L231" s="40"/>
      <c r="M231" s="195"/>
      <c r="N231" s="196"/>
      <c r="O231" s="65"/>
      <c r="P231" s="65"/>
      <c r="Q231" s="65"/>
      <c r="R231" s="65"/>
      <c r="S231" s="65"/>
      <c r="T231" s="66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8" t="s">
        <v>172</v>
      </c>
      <c r="AU231" s="18" t="s">
        <v>85</v>
      </c>
    </row>
    <row r="232" spans="1:65" s="13" customFormat="1">
      <c r="B232" s="199"/>
      <c r="C232" s="200"/>
      <c r="D232" s="197" t="s">
        <v>212</v>
      </c>
      <c r="E232" s="201" t="s">
        <v>19</v>
      </c>
      <c r="F232" s="202" t="s">
        <v>2045</v>
      </c>
      <c r="G232" s="200"/>
      <c r="H232" s="203">
        <v>0.35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212</v>
      </c>
      <c r="AU232" s="209" t="s">
        <v>85</v>
      </c>
      <c r="AV232" s="13" t="s">
        <v>85</v>
      </c>
      <c r="AW232" s="13" t="s">
        <v>36</v>
      </c>
      <c r="AX232" s="13" t="s">
        <v>83</v>
      </c>
      <c r="AY232" s="209" t="s">
        <v>160</v>
      </c>
    </row>
    <row r="233" spans="1:65" s="2" customFormat="1" ht="16.5" customHeight="1">
      <c r="A233" s="35"/>
      <c r="B233" s="36"/>
      <c r="C233" s="179" t="s">
        <v>509</v>
      </c>
      <c r="D233" s="179" t="s">
        <v>163</v>
      </c>
      <c r="E233" s="180" t="s">
        <v>2046</v>
      </c>
      <c r="F233" s="181" t="s">
        <v>2047</v>
      </c>
      <c r="G233" s="182" t="s">
        <v>258</v>
      </c>
      <c r="H233" s="183">
        <v>1.9</v>
      </c>
      <c r="I233" s="184"/>
      <c r="J233" s="185">
        <f>ROUND(I233*H233,2)</f>
        <v>0</v>
      </c>
      <c r="K233" s="181" t="s">
        <v>167</v>
      </c>
      <c r="L233" s="40"/>
      <c r="M233" s="186" t="s">
        <v>19</v>
      </c>
      <c r="N233" s="187" t="s">
        <v>46</v>
      </c>
      <c r="O233" s="65"/>
      <c r="P233" s="188">
        <f>O233*H233</f>
        <v>0</v>
      </c>
      <c r="Q233" s="188">
        <v>2.64E-3</v>
      </c>
      <c r="R233" s="188">
        <f>Q233*H233</f>
        <v>5.0159999999999996E-3</v>
      </c>
      <c r="S233" s="188">
        <v>0</v>
      </c>
      <c r="T233" s="189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190" t="s">
        <v>183</v>
      </c>
      <c r="AT233" s="190" t="s">
        <v>163</v>
      </c>
      <c r="AU233" s="190" t="s">
        <v>85</v>
      </c>
      <c r="AY233" s="18" t="s">
        <v>160</v>
      </c>
      <c r="BE233" s="191">
        <f>IF(N233="základní",J233,0)</f>
        <v>0</v>
      </c>
      <c r="BF233" s="191">
        <f>IF(N233="snížená",J233,0)</f>
        <v>0</v>
      </c>
      <c r="BG233" s="191">
        <f>IF(N233="zákl. přenesená",J233,0)</f>
        <v>0</v>
      </c>
      <c r="BH233" s="191">
        <f>IF(N233="sníž. přenesená",J233,0)</f>
        <v>0</v>
      </c>
      <c r="BI233" s="191">
        <f>IF(N233="nulová",J233,0)</f>
        <v>0</v>
      </c>
      <c r="BJ233" s="18" t="s">
        <v>83</v>
      </c>
      <c r="BK233" s="191">
        <f>ROUND(I233*H233,2)</f>
        <v>0</v>
      </c>
      <c r="BL233" s="18" t="s">
        <v>183</v>
      </c>
      <c r="BM233" s="190" t="s">
        <v>2048</v>
      </c>
    </row>
    <row r="234" spans="1:65" s="2" customFormat="1">
      <c r="A234" s="35"/>
      <c r="B234" s="36"/>
      <c r="C234" s="37"/>
      <c r="D234" s="192" t="s">
        <v>170</v>
      </c>
      <c r="E234" s="37"/>
      <c r="F234" s="193" t="s">
        <v>2049</v>
      </c>
      <c r="G234" s="37"/>
      <c r="H234" s="37"/>
      <c r="I234" s="194"/>
      <c r="J234" s="37"/>
      <c r="K234" s="37"/>
      <c r="L234" s="40"/>
      <c r="M234" s="195"/>
      <c r="N234" s="196"/>
      <c r="O234" s="65"/>
      <c r="P234" s="65"/>
      <c r="Q234" s="65"/>
      <c r="R234" s="65"/>
      <c r="S234" s="65"/>
      <c r="T234" s="66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8" t="s">
        <v>170</v>
      </c>
      <c r="AU234" s="18" t="s">
        <v>85</v>
      </c>
    </row>
    <row r="235" spans="1:65" s="13" customFormat="1">
      <c r="B235" s="199"/>
      <c r="C235" s="200"/>
      <c r="D235" s="197" t="s">
        <v>212</v>
      </c>
      <c r="E235" s="201" t="s">
        <v>19</v>
      </c>
      <c r="F235" s="202" t="s">
        <v>2050</v>
      </c>
      <c r="G235" s="200"/>
      <c r="H235" s="203">
        <v>1.9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212</v>
      </c>
      <c r="AU235" s="209" t="s">
        <v>85</v>
      </c>
      <c r="AV235" s="13" t="s">
        <v>85</v>
      </c>
      <c r="AW235" s="13" t="s">
        <v>36</v>
      </c>
      <c r="AX235" s="13" t="s">
        <v>83</v>
      </c>
      <c r="AY235" s="209" t="s">
        <v>160</v>
      </c>
    </row>
    <row r="236" spans="1:65" s="2" customFormat="1" ht="16.5" customHeight="1">
      <c r="A236" s="35"/>
      <c r="B236" s="36"/>
      <c r="C236" s="179" t="s">
        <v>514</v>
      </c>
      <c r="D236" s="179" t="s">
        <v>163</v>
      </c>
      <c r="E236" s="180" t="s">
        <v>2051</v>
      </c>
      <c r="F236" s="181" t="s">
        <v>2052</v>
      </c>
      <c r="G236" s="182" t="s">
        <v>258</v>
      </c>
      <c r="H236" s="183">
        <v>1.9</v>
      </c>
      <c r="I236" s="184"/>
      <c r="J236" s="185">
        <f>ROUND(I236*H236,2)</f>
        <v>0</v>
      </c>
      <c r="K236" s="181" t="s">
        <v>167</v>
      </c>
      <c r="L236" s="40"/>
      <c r="M236" s="186" t="s">
        <v>19</v>
      </c>
      <c r="N236" s="187" t="s">
        <v>46</v>
      </c>
      <c r="O236" s="65"/>
      <c r="P236" s="188">
        <f>O236*H236</f>
        <v>0</v>
      </c>
      <c r="Q236" s="188">
        <v>0</v>
      </c>
      <c r="R236" s="188">
        <f>Q236*H236</f>
        <v>0</v>
      </c>
      <c r="S236" s="188">
        <v>0</v>
      </c>
      <c r="T236" s="189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190" t="s">
        <v>183</v>
      </c>
      <c r="AT236" s="190" t="s">
        <v>163</v>
      </c>
      <c r="AU236" s="190" t="s">
        <v>85</v>
      </c>
      <c r="AY236" s="18" t="s">
        <v>160</v>
      </c>
      <c r="BE236" s="191">
        <f>IF(N236="základní",J236,0)</f>
        <v>0</v>
      </c>
      <c r="BF236" s="191">
        <f>IF(N236="snížená",J236,0)</f>
        <v>0</v>
      </c>
      <c r="BG236" s="191">
        <f>IF(N236="zákl. přenesená",J236,0)</f>
        <v>0</v>
      </c>
      <c r="BH236" s="191">
        <f>IF(N236="sníž. přenesená",J236,0)</f>
        <v>0</v>
      </c>
      <c r="BI236" s="191">
        <f>IF(N236="nulová",J236,0)</f>
        <v>0</v>
      </c>
      <c r="BJ236" s="18" t="s">
        <v>83</v>
      </c>
      <c r="BK236" s="191">
        <f>ROUND(I236*H236,2)</f>
        <v>0</v>
      </c>
      <c r="BL236" s="18" t="s">
        <v>183</v>
      </c>
      <c r="BM236" s="190" t="s">
        <v>2053</v>
      </c>
    </row>
    <row r="237" spans="1:65" s="2" customFormat="1">
      <c r="A237" s="35"/>
      <c r="B237" s="36"/>
      <c r="C237" s="37"/>
      <c r="D237" s="192" t="s">
        <v>170</v>
      </c>
      <c r="E237" s="37"/>
      <c r="F237" s="193" t="s">
        <v>2054</v>
      </c>
      <c r="G237" s="37"/>
      <c r="H237" s="37"/>
      <c r="I237" s="194"/>
      <c r="J237" s="37"/>
      <c r="K237" s="37"/>
      <c r="L237" s="40"/>
      <c r="M237" s="195"/>
      <c r="N237" s="196"/>
      <c r="O237" s="65"/>
      <c r="P237" s="65"/>
      <c r="Q237" s="65"/>
      <c r="R237" s="65"/>
      <c r="S237" s="65"/>
      <c r="T237" s="66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8" t="s">
        <v>170</v>
      </c>
      <c r="AU237" s="18" t="s">
        <v>85</v>
      </c>
    </row>
    <row r="238" spans="1:65" s="12" customFormat="1" ht="22.9" customHeight="1">
      <c r="B238" s="163"/>
      <c r="C238" s="164"/>
      <c r="D238" s="165" t="s">
        <v>74</v>
      </c>
      <c r="E238" s="177" t="s">
        <v>95</v>
      </c>
      <c r="F238" s="177" t="s">
        <v>548</v>
      </c>
      <c r="G238" s="164"/>
      <c r="H238" s="164"/>
      <c r="I238" s="167"/>
      <c r="J238" s="178">
        <f>BK238</f>
        <v>0</v>
      </c>
      <c r="K238" s="164"/>
      <c r="L238" s="169"/>
      <c r="M238" s="170"/>
      <c r="N238" s="171"/>
      <c r="O238" s="171"/>
      <c r="P238" s="172">
        <f>SUM(P239:P250)</f>
        <v>0</v>
      </c>
      <c r="Q238" s="171"/>
      <c r="R238" s="172">
        <f>SUM(R239:R250)</f>
        <v>3.7199999999999998E-3</v>
      </c>
      <c r="S238" s="171"/>
      <c r="T238" s="173">
        <f>SUM(T239:T250)</f>
        <v>0</v>
      </c>
      <c r="AR238" s="174" t="s">
        <v>83</v>
      </c>
      <c r="AT238" s="175" t="s">
        <v>74</v>
      </c>
      <c r="AU238" s="175" t="s">
        <v>83</v>
      </c>
      <c r="AY238" s="174" t="s">
        <v>160</v>
      </c>
      <c r="BK238" s="176">
        <f>SUM(BK239:BK250)</f>
        <v>0</v>
      </c>
    </row>
    <row r="239" spans="1:65" s="2" customFormat="1" ht="16.5" customHeight="1">
      <c r="A239" s="35"/>
      <c r="B239" s="36"/>
      <c r="C239" s="179" t="s">
        <v>519</v>
      </c>
      <c r="D239" s="179" t="s">
        <v>163</v>
      </c>
      <c r="E239" s="180" t="s">
        <v>562</v>
      </c>
      <c r="F239" s="181" t="s">
        <v>563</v>
      </c>
      <c r="G239" s="182" t="s">
        <v>289</v>
      </c>
      <c r="H239" s="183">
        <v>2.1</v>
      </c>
      <c r="I239" s="184"/>
      <c r="J239" s="185">
        <f>ROUND(I239*H239,2)</f>
        <v>0</v>
      </c>
      <c r="K239" s="181" t="s">
        <v>167</v>
      </c>
      <c r="L239" s="40"/>
      <c r="M239" s="186" t="s">
        <v>19</v>
      </c>
      <c r="N239" s="187" t="s">
        <v>46</v>
      </c>
      <c r="O239" s="65"/>
      <c r="P239" s="188">
        <f>O239*H239</f>
        <v>0</v>
      </c>
      <c r="Q239" s="188">
        <v>0</v>
      </c>
      <c r="R239" s="188">
        <f>Q239*H239</f>
        <v>0</v>
      </c>
      <c r="S239" s="188">
        <v>0</v>
      </c>
      <c r="T239" s="189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190" t="s">
        <v>183</v>
      </c>
      <c r="AT239" s="190" t="s">
        <v>163</v>
      </c>
      <c r="AU239" s="190" t="s">
        <v>85</v>
      </c>
      <c r="AY239" s="18" t="s">
        <v>160</v>
      </c>
      <c r="BE239" s="191">
        <f>IF(N239="základní",J239,0)</f>
        <v>0</v>
      </c>
      <c r="BF239" s="191">
        <f>IF(N239="snížená",J239,0)</f>
        <v>0</v>
      </c>
      <c r="BG239" s="191">
        <f>IF(N239="zákl. přenesená",J239,0)</f>
        <v>0</v>
      </c>
      <c r="BH239" s="191">
        <f>IF(N239="sníž. přenesená",J239,0)</f>
        <v>0</v>
      </c>
      <c r="BI239" s="191">
        <f>IF(N239="nulová",J239,0)</f>
        <v>0</v>
      </c>
      <c r="BJ239" s="18" t="s">
        <v>83</v>
      </c>
      <c r="BK239" s="191">
        <f>ROUND(I239*H239,2)</f>
        <v>0</v>
      </c>
      <c r="BL239" s="18" t="s">
        <v>183</v>
      </c>
      <c r="BM239" s="190" t="s">
        <v>2055</v>
      </c>
    </row>
    <row r="240" spans="1:65" s="2" customFormat="1">
      <c r="A240" s="35"/>
      <c r="B240" s="36"/>
      <c r="C240" s="37"/>
      <c r="D240" s="192" t="s">
        <v>170</v>
      </c>
      <c r="E240" s="37"/>
      <c r="F240" s="193" t="s">
        <v>565</v>
      </c>
      <c r="G240" s="37"/>
      <c r="H240" s="37"/>
      <c r="I240" s="194"/>
      <c r="J240" s="37"/>
      <c r="K240" s="37"/>
      <c r="L240" s="40"/>
      <c r="M240" s="195"/>
      <c r="N240" s="196"/>
      <c r="O240" s="65"/>
      <c r="P240" s="65"/>
      <c r="Q240" s="65"/>
      <c r="R240" s="65"/>
      <c r="S240" s="65"/>
      <c r="T240" s="66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T240" s="18" t="s">
        <v>170</v>
      </c>
      <c r="AU240" s="18" t="s">
        <v>85</v>
      </c>
    </row>
    <row r="241" spans="1:65" s="13" customFormat="1">
      <c r="B241" s="199"/>
      <c r="C241" s="200"/>
      <c r="D241" s="197" t="s">
        <v>212</v>
      </c>
      <c r="E241" s="201" t="s">
        <v>19</v>
      </c>
      <c r="F241" s="202" t="s">
        <v>2056</v>
      </c>
      <c r="G241" s="200"/>
      <c r="H241" s="203">
        <v>2.1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212</v>
      </c>
      <c r="AU241" s="209" t="s">
        <v>85</v>
      </c>
      <c r="AV241" s="13" t="s">
        <v>85</v>
      </c>
      <c r="AW241" s="13" t="s">
        <v>36</v>
      </c>
      <c r="AX241" s="13" t="s">
        <v>83</v>
      </c>
      <c r="AY241" s="209" t="s">
        <v>160</v>
      </c>
    </row>
    <row r="242" spans="1:65" s="2" customFormat="1" ht="16.5" customHeight="1">
      <c r="A242" s="35"/>
      <c r="B242" s="36"/>
      <c r="C242" s="179" t="s">
        <v>524</v>
      </c>
      <c r="D242" s="179" t="s">
        <v>163</v>
      </c>
      <c r="E242" s="180" t="s">
        <v>569</v>
      </c>
      <c r="F242" s="181" t="s">
        <v>570</v>
      </c>
      <c r="G242" s="182" t="s">
        <v>289</v>
      </c>
      <c r="H242" s="183">
        <v>2.1</v>
      </c>
      <c r="I242" s="184"/>
      <c r="J242" s="185">
        <f>ROUND(I242*H242,2)</f>
        <v>0</v>
      </c>
      <c r="K242" s="181" t="s">
        <v>167</v>
      </c>
      <c r="L242" s="40"/>
      <c r="M242" s="186" t="s">
        <v>19</v>
      </c>
      <c r="N242" s="187" t="s">
        <v>46</v>
      </c>
      <c r="O242" s="65"/>
      <c r="P242" s="188">
        <f>O242*H242</f>
        <v>0</v>
      </c>
      <c r="Q242" s="188">
        <v>0</v>
      </c>
      <c r="R242" s="188">
        <f>Q242*H242</f>
        <v>0</v>
      </c>
      <c r="S242" s="188">
        <v>0</v>
      </c>
      <c r="T242" s="189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190" t="s">
        <v>183</v>
      </c>
      <c r="AT242" s="190" t="s">
        <v>163</v>
      </c>
      <c r="AU242" s="190" t="s">
        <v>85</v>
      </c>
      <c r="AY242" s="18" t="s">
        <v>160</v>
      </c>
      <c r="BE242" s="191">
        <f>IF(N242="základní",J242,0)</f>
        <v>0</v>
      </c>
      <c r="BF242" s="191">
        <f>IF(N242="snížená",J242,0)</f>
        <v>0</v>
      </c>
      <c r="BG242" s="191">
        <f>IF(N242="zákl. přenesená",J242,0)</f>
        <v>0</v>
      </c>
      <c r="BH242" s="191">
        <f>IF(N242="sníž. přenesená",J242,0)</f>
        <v>0</v>
      </c>
      <c r="BI242" s="191">
        <f>IF(N242="nulová",J242,0)</f>
        <v>0</v>
      </c>
      <c r="BJ242" s="18" t="s">
        <v>83</v>
      </c>
      <c r="BK242" s="191">
        <f>ROUND(I242*H242,2)</f>
        <v>0</v>
      </c>
      <c r="BL242" s="18" t="s">
        <v>183</v>
      </c>
      <c r="BM242" s="190" t="s">
        <v>2057</v>
      </c>
    </row>
    <row r="243" spans="1:65" s="2" customFormat="1">
      <c r="A243" s="35"/>
      <c r="B243" s="36"/>
      <c r="C243" s="37"/>
      <c r="D243" s="192" t="s">
        <v>170</v>
      </c>
      <c r="E243" s="37"/>
      <c r="F243" s="193" t="s">
        <v>572</v>
      </c>
      <c r="G243" s="37"/>
      <c r="H243" s="37"/>
      <c r="I243" s="194"/>
      <c r="J243" s="37"/>
      <c r="K243" s="37"/>
      <c r="L243" s="40"/>
      <c r="M243" s="195"/>
      <c r="N243" s="196"/>
      <c r="O243" s="65"/>
      <c r="P243" s="65"/>
      <c r="Q243" s="65"/>
      <c r="R243" s="65"/>
      <c r="S243" s="65"/>
      <c r="T243" s="66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8" t="s">
        <v>170</v>
      </c>
      <c r="AU243" s="18" t="s">
        <v>85</v>
      </c>
    </row>
    <row r="244" spans="1:65" s="13" customFormat="1">
      <c r="B244" s="199"/>
      <c r="C244" s="200"/>
      <c r="D244" s="197" t="s">
        <v>212</v>
      </c>
      <c r="E244" s="201" t="s">
        <v>19</v>
      </c>
      <c r="F244" s="202" t="s">
        <v>2056</v>
      </c>
      <c r="G244" s="200"/>
      <c r="H244" s="203">
        <v>2.1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212</v>
      </c>
      <c r="AU244" s="209" t="s">
        <v>85</v>
      </c>
      <c r="AV244" s="13" t="s">
        <v>85</v>
      </c>
      <c r="AW244" s="13" t="s">
        <v>36</v>
      </c>
      <c r="AX244" s="13" t="s">
        <v>83</v>
      </c>
      <c r="AY244" s="209" t="s">
        <v>160</v>
      </c>
    </row>
    <row r="245" spans="1:65" s="2" customFormat="1" ht="16.5" customHeight="1">
      <c r="A245" s="35"/>
      <c r="B245" s="36"/>
      <c r="C245" s="179" t="s">
        <v>530</v>
      </c>
      <c r="D245" s="179" t="s">
        <v>163</v>
      </c>
      <c r="E245" s="180" t="s">
        <v>2058</v>
      </c>
      <c r="F245" s="181" t="s">
        <v>2059</v>
      </c>
      <c r="G245" s="182" t="s">
        <v>166</v>
      </c>
      <c r="H245" s="183">
        <v>12</v>
      </c>
      <c r="I245" s="184"/>
      <c r="J245" s="185">
        <f>ROUND(I245*H245,2)</f>
        <v>0</v>
      </c>
      <c r="K245" s="181" t="s">
        <v>167</v>
      </c>
      <c r="L245" s="40"/>
      <c r="M245" s="186" t="s">
        <v>19</v>
      </c>
      <c r="N245" s="187" t="s">
        <v>46</v>
      </c>
      <c r="O245" s="65"/>
      <c r="P245" s="188">
        <f>O245*H245</f>
        <v>0</v>
      </c>
      <c r="Q245" s="188">
        <v>1.0000000000000001E-5</v>
      </c>
      <c r="R245" s="188">
        <f>Q245*H245</f>
        <v>1.2000000000000002E-4</v>
      </c>
      <c r="S245" s="188">
        <v>0</v>
      </c>
      <c r="T245" s="189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190" t="s">
        <v>183</v>
      </c>
      <c r="AT245" s="190" t="s">
        <v>163</v>
      </c>
      <c r="AU245" s="190" t="s">
        <v>85</v>
      </c>
      <c r="AY245" s="18" t="s">
        <v>160</v>
      </c>
      <c r="BE245" s="191">
        <f>IF(N245="základní",J245,0)</f>
        <v>0</v>
      </c>
      <c r="BF245" s="191">
        <f>IF(N245="snížená",J245,0)</f>
        <v>0</v>
      </c>
      <c r="BG245" s="191">
        <f>IF(N245="zákl. přenesená",J245,0)</f>
        <v>0</v>
      </c>
      <c r="BH245" s="191">
        <f>IF(N245="sníž. přenesená",J245,0)</f>
        <v>0</v>
      </c>
      <c r="BI245" s="191">
        <f>IF(N245="nulová",J245,0)</f>
        <v>0</v>
      </c>
      <c r="BJ245" s="18" t="s">
        <v>83</v>
      </c>
      <c r="BK245" s="191">
        <f>ROUND(I245*H245,2)</f>
        <v>0</v>
      </c>
      <c r="BL245" s="18" t="s">
        <v>183</v>
      </c>
      <c r="BM245" s="190" t="s">
        <v>2060</v>
      </c>
    </row>
    <row r="246" spans="1:65" s="2" customFormat="1">
      <c r="A246" s="35"/>
      <c r="B246" s="36"/>
      <c r="C246" s="37"/>
      <c r="D246" s="192" t="s">
        <v>170</v>
      </c>
      <c r="E246" s="37"/>
      <c r="F246" s="193" t="s">
        <v>2061</v>
      </c>
      <c r="G246" s="37"/>
      <c r="H246" s="37"/>
      <c r="I246" s="194"/>
      <c r="J246" s="37"/>
      <c r="K246" s="37"/>
      <c r="L246" s="40"/>
      <c r="M246" s="195"/>
      <c r="N246" s="196"/>
      <c r="O246" s="65"/>
      <c r="P246" s="65"/>
      <c r="Q246" s="65"/>
      <c r="R246" s="65"/>
      <c r="S246" s="65"/>
      <c r="T246" s="66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T246" s="18" t="s">
        <v>170</v>
      </c>
      <c r="AU246" s="18" t="s">
        <v>85</v>
      </c>
    </row>
    <row r="247" spans="1:65" s="13" customFormat="1">
      <c r="B247" s="199"/>
      <c r="C247" s="200"/>
      <c r="D247" s="197" t="s">
        <v>212</v>
      </c>
      <c r="E247" s="201" t="s">
        <v>19</v>
      </c>
      <c r="F247" s="202" t="s">
        <v>2062</v>
      </c>
      <c r="G247" s="200"/>
      <c r="H247" s="203">
        <v>12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212</v>
      </c>
      <c r="AU247" s="209" t="s">
        <v>85</v>
      </c>
      <c r="AV247" s="13" t="s">
        <v>85</v>
      </c>
      <c r="AW247" s="13" t="s">
        <v>36</v>
      </c>
      <c r="AX247" s="13" t="s">
        <v>83</v>
      </c>
      <c r="AY247" s="209" t="s">
        <v>160</v>
      </c>
    </row>
    <row r="248" spans="1:65" s="2" customFormat="1" ht="24.2" customHeight="1">
      <c r="A248" s="35"/>
      <c r="B248" s="36"/>
      <c r="C248" s="179" t="s">
        <v>535</v>
      </c>
      <c r="D248" s="179" t="s">
        <v>163</v>
      </c>
      <c r="E248" s="180" t="s">
        <v>2063</v>
      </c>
      <c r="F248" s="181" t="s">
        <v>2064</v>
      </c>
      <c r="G248" s="182" t="s">
        <v>166</v>
      </c>
      <c r="H248" s="183">
        <v>12</v>
      </c>
      <c r="I248" s="184"/>
      <c r="J248" s="185">
        <f>ROUND(I248*H248,2)</f>
        <v>0</v>
      </c>
      <c r="K248" s="181" t="s">
        <v>167</v>
      </c>
      <c r="L248" s="40"/>
      <c r="M248" s="186" t="s">
        <v>19</v>
      </c>
      <c r="N248" s="187" t="s">
        <v>46</v>
      </c>
      <c r="O248" s="65"/>
      <c r="P248" s="188">
        <f>O248*H248</f>
        <v>0</v>
      </c>
      <c r="Q248" s="188">
        <v>2.9999999999999997E-4</v>
      </c>
      <c r="R248" s="188">
        <f>Q248*H248</f>
        <v>3.5999999999999999E-3</v>
      </c>
      <c r="S248" s="188">
        <v>0</v>
      </c>
      <c r="T248" s="189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190" t="s">
        <v>183</v>
      </c>
      <c r="AT248" s="190" t="s">
        <v>163</v>
      </c>
      <c r="AU248" s="190" t="s">
        <v>85</v>
      </c>
      <c r="AY248" s="18" t="s">
        <v>160</v>
      </c>
      <c r="BE248" s="191">
        <f>IF(N248="základní",J248,0)</f>
        <v>0</v>
      </c>
      <c r="BF248" s="191">
        <f>IF(N248="snížená",J248,0)</f>
        <v>0</v>
      </c>
      <c r="BG248" s="191">
        <f>IF(N248="zákl. přenesená",J248,0)</f>
        <v>0</v>
      </c>
      <c r="BH248" s="191">
        <f>IF(N248="sníž. přenesená",J248,0)</f>
        <v>0</v>
      </c>
      <c r="BI248" s="191">
        <f>IF(N248="nulová",J248,0)</f>
        <v>0</v>
      </c>
      <c r="BJ248" s="18" t="s">
        <v>83</v>
      </c>
      <c r="BK248" s="191">
        <f>ROUND(I248*H248,2)</f>
        <v>0</v>
      </c>
      <c r="BL248" s="18" t="s">
        <v>183</v>
      </c>
      <c r="BM248" s="190" t="s">
        <v>2065</v>
      </c>
    </row>
    <row r="249" spans="1:65" s="2" customFormat="1">
      <c r="A249" s="35"/>
      <c r="B249" s="36"/>
      <c r="C249" s="37"/>
      <c r="D249" s="192" t="s">
        <v>170</v>
      </c>
      <c r="E249" s="37"/>
      <c r="F249" s="193" t="s">
        <v>2066</v>
      </c>
      <c r="G249" s="37"/>
      <c r="H249" s="37"/>
      <c r="I249" s="194"/>
      <c r="J249" s="37"/>
      <c r="K249" s="37"/>
      <c r="L249" s="40"/>
      <c r="M249" s="195"/>
      <c r="N249" s="196"/>
      <c r="O249" s="65"/>
      <c r="P249" s="65"/>
      <c r="Q249" s="65"/>
      <c r="R249" s="65"/>
      <c r="S249" s="65"/>
      <c r="T249" s="66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T249" s="18" t="s">
        <v>170</v>
      </c>
      <c r="AU249" s="18" t="s">
        <v>85</v>
      </c>
    </row>
    <row r="250" spans="1:65" s="13" customFormat="1">
      <c r="B250" s="199"/>
      <c r="C250" s="200"/>
      <c r="D250" s="197" t="s">
        <v>212</v>
      </c>
      <c r="E250" s="201" t="s">
        <v>19</v>
      </c>
      <c r="F250" s="202" t="s">
        <v>2062</v>
      </c>
      <c r="G250" s="200"/>
      <c r="H250" s="203">
        <v>12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212</v>
      </c>
      <c r="AU250" s="209" t="s">
        <v>85</v>
      </c>
      <c r="AV250" s="13" t="s">
        <v>85</v>
      </c>
      <c r="AW250" s="13" t="s">
        <v>36</v>
      </c>
      <c r="AX250" s="13" t="s">
        <v>83</v>
      </c>
      <c r="AY250" s="209" t="s">
        <v>160</v>
      </c>
    </row>
    <row r="251" spans="1:65" s="12" customFormat="1" ht="22.9" customHeight="1">
      <c r="B251" s="163"/>
      <c r="C251" s="164"/>
      <c r="D251" s="165" t="s">
        <v>74</v>
      </c>
      <c r="E251" s="177" t="s">
        <v>183</v>
      </c>
      <c r="F251" s="177" t="s">
        <v>579</v>
      </c>
      <c r="G251" s="164"/>
      <c r="H251" s="164"/>
      <c r="I251" s="167"/>
      <c r="J251" s="178">
        <f>BK251</f>
        <v>0</v>
      </c>
      <c r="K251" s="164"/>
      <c r="L251" s="169"/>
      <c r="M251" s="170"/>
      <c r="N251" s="171"/>
      <c r="O251" s="171"/>
      <c r="P251" s="172">
        <f>SUM(P252:P272)</f>
        <v>0</v>
      </c>
      <c r="Q251" s="171"/>
      <c r="R251" s="172">
        <f>SUM(R252:R272)</f>
        <v>7.6931979999999997E-2</v>
      </c>
      <c r="S251" s="171"/>
      <c r="T251" s="173">
        <f>SUM(T252:T272)</f>
        <v>0</v>
      </c>
      <c r="AR251" s="174" t="s">
        <v>83</v>
      </c>
      <c r="AT251" s="175" t="s">
        <v>74</v>
      </c>
      <c r="AU251" s="175" t="s">
        <v>83</v>
      </c>
      <c r="AY251" s="174" t="s">
        <v>160</v>
      </c>
      <c r="BK251" s="176">
        <f>SUM(BK252:BK272)</f>
        <v>0</v>
      </c>
    </row>
    <row r="252" spans="1:65" s="2" customFormat="1" ht="16.5" customHeight="1">
      <c r="A252" s="35"/>
      <c r="B252" s="36"/>
      <c r="C252" s="179" t="s">
        <v>541</v>
      </c>
      <c r="D252" s="179" t="s">
        <v>163</v>
      </c>
      <c r="E252" s="180" t="s">
        <v>2067</v>
      </c>
      <c r="F252" s="181" t="s">
        <v>2068</v>
      </c>
      <c r="G252" s="182" t="s">
        <v>339</v>
      </c>
      <c r="H252" s="183">
        <v>1.4419999999999999</v>
      </c>
      <c r="I252" s="184"/>
      <c r="J252" s="185">
        <f>ROUND(I252*H252,2)</f>
        <v>0</v>
      </c>
      <c r="K252" s="181" t="s">
        <v>167</v>
      </c>
      <c r="L252" s="40"/>
      <c r="M252" s="186" t="s">
        <v>19</v>
      </c>
      <c r="N252" s="187" t="s">
        <v>46</v>
      </c>
      <c r="O252" s="65"/>
      <c r="P252" s="188">
        <f>O252*H252</f>
        <v>0</v>
      </c>
      <c r="Q252" s="188">
        <v>0</v>
      </c>
      <c r="R252" s="188">
        <f>Q252*H252</f>
        <v>0</v>
      </c>
      <c r="S252" s="188">
        <v>0</v>
      </c>
      <c r="T252" s="189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190" t="s">
        <v>183</v>
      </c>
      <c r="AT252" s="190" t="s">
        <v>163</v>
      </c>
      <c r="AU252" s="190" t="s">
        <v>85</v>
      </c>
      <c r="AY252" s="18" t="s">
        <v>160</v>
      </c>
      <c r="BE252" s="191">
        <f>IF(N252="základní",J252,0)</f>
        <v>0</v>
      </c>
      <c r="BF252" s="191">
        <f>IF(N252="snížená",J252,0)</f>
        <v>0</v>
      </c>
      <c r="BG252" s="191">
        <f>IF(N252="zákl. přenesená",J252,0)</f>
        <v>0</v>
      </c>
      <c r="BH252" s="191">
        <f>IF(N252="sníž. přenesená",J252,0)</f>
        <v>0</v>
      </c>
      <c r="BI252" s="191">
        <f>IF(N252="nulová",J252,0)</f>
        <v>0</v>
      </c>
      <c r="BJ252" s="18" t="s">
        <v>83</v>
      </c>
      <c r="BK252" s="191">
        <f>ROUND(I252*H252,2)</f>
        <v>0</v>
      </c>
      <c r="BL252" s="18" t="s">
        <v>183</v>
      </c>
      <c r="BM252" s="190" t="s">
        <v>2069</v>
      </c>
    </row>
    <row r="253" spans="1:65" s="2" customFormat="1">
      <c r="A253" s="35"/>
      <c r="B253" s="36"/>
      <c r="C253" s="37"/>
      <c r="D253" s="192" t="s">
        <v>170</v>
      </c>
      <c r="E253" s="37"/>
      <c r="F253" s="193" t="s">
        <v>2070</v>
      </c>
      <c r="G253" s="37"/>
      <c r="H253" s="37"/>
      <c r="I253" s="194"/>
      <c r="J253" s="37"/>
      <c r="K253" s="37"/>
      <c r="L253" s="40"/>
      <c r="M253" s="195"/>
      <c r="N253" s="196"/>
      <c r="O253" s="65"/>
      <c r="P253" s="65"/>
      <c r="Q253" s="65"/>
      <c r="R253" s="65"/>
      <c r="S253" s="65"/>
      <c r="T253" s="66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T253" s="18" t="s">
        <v>170</v>
      </c>
      <c r="AU253" s="18" t="s">
        <v>85</v>
      </c>
    </row>
    <row r="254" spans="1:65" s="13" customFormat="1">
      <c r="B254" s="199"/>
      <c r="C254" s="200"/>
      <c r="D254" s="197" t="s">
        <v>212</v>
      </c>
      <c r="E254" s="201" t="s">
        <v>19</v>
      </c>
      <c r="F254" s="202" t="s">
        <v>2071</v>
      </c>
      <c r="G254" s="200"/>
      <c r="H254" s="203">
        <v>1.4419999999999999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212</v>
      </c>
      <c r="AU254" s="209" t="s">
        <v>85</v>
      </c>
      <c r="AV254" s="13" t="s">
        <v>85</v>
      </c>
      <c r="AW254" s="13" t="s">
        <v>36</v>
      </c>
      <c r="AX254" s="13" t="s">
        <v>83</v>
      </c>
      <c r="AY254" s="209" t="s">
        <v>160</v>
      </c>
    </row>
    <row r="255" spans="1:65" s="2" customFormat="1" ht="16.5" customHeight="1">
      <c r="A255" s="35"/>
      <c r="B255" s="36"/>
      <c r="C255" s="179" t="s">
        <v>549</v>
      </c>
      <c r="D255" s="179" t="s">
        <v>163</v>
      </c>
      <c r="E255" s="180" t="s">
        <v>581</v>
      </c>
      <c r="F255" s="181" t="s">
        <v>582</v>
      </c>
      <c r="G255" s="182" t="s">
        <v>339</v>
      </c>
      <c r="H255" s="183">
        <v>7.0289999999999999</v>
      </c>
      <c r="I255" s="184"/>
      <c r="J255" s="185">
        <f>ROUND(I255*H255,2)</f>
        <v>0</v>
      </c>
      <c r="K255" s="181" t="s">
        <v>167</v>
      </c>
      <c r="L255" s="40"/>
      <c r="M255" s="186" t="s">
        <v>19</v>
      </c>
      <c r="N255" s="187" t="s">
        <v>46</v>
      </c>
      <c r="O255" s="65"/>
      <c r="P255" s="188">
        <f>O255*H255</f>
        <v>0</v>
      </c>
      <c r="Q255" s="188">
        <v>0</v>
      </c>
      <c r="R255" s="188">
        <f>Q255*H255</f>
        <v>0</v>
      </c>
      <c r="S255" s="188">
        <v>0</v>
      </c>
      <c r="T255" s="189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190" t="s">
        <v>183</v>
      </c>
      <c r="AT255" s="190" t="s">
        <v>163</v>
      </c>
      <c r="AU255" s="190" t="s">
        <v>85</v>
      </c>
      <c r="AY255" s="18" t="s">
        <v>160</v>
      </c>
      <c r="BE255" s="191">
        <f>IF(N255="základní",J255,0)</f>
        <v>0</v>
      </c>
      <c r="BF255" s="191">
        <f>IF(N255="snížená",J255,0)</f>
        <v>0</v>
      </c>
      <c r="BG255" s="191">
        <f>IF(N255="zákl. přenesená",J255,0)</f>
        <v>0</v>
      </c>
      <c r="BH255" s="191">
        <f>IF(N255="sníž. přenesená",J255,0)</f>
        <v>0</v>
      </c>
      <c r="BI255" s="191">
        <f>IF(N255="nulová",J255,0)</f>
        <v>0</v>
      </c>
      <c r="BJ255" s="18" t="s">
        <v>83</v>
      </c>
      <c r="BK255" s="191">
        <f>ROUND(I255*H255,2)</f>
        <v>0</v>
      </c>
      <c r="BL255" s="18" t="s">
        <v>183</v>
      </c>
      <c r="BM255" s="190" t="s">
        <v>2072</v>
      </c>
    </row>
    <row r="256" spans="1:65" s="2" customFormat="1">
      <c r="A256" s="35"/>
      <c r="B256" s="36"/>
      <c r="C256" s="37"/>
      <c r="D256" s="192" t="s">
        <v>170</v>
      </c>
      <c r="E256" s="37"/>
      <c r="F256" s="193" t="s">
        <v>584</v>
      </c>
      <c r="G256" s="37"/>
      <c r="H256" s="37"/>
      <c r="I256" s="194"/>
      <c r="J256" s="37"/>
      <c r="K256" s="37"/>
      <c r="L256" s="40"/>
      <c r="M256" s="195"/>
      <c r="N256" s="196"/>
      <c r="O256" s="65"/>
      <c r="P256" s="65"/>
      <c r="Q256" s="65"/>
      <c r="R256" s="65"/>
      <c r="S256" s="65"/>
      <c r="T256" s="66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T256" s="18" t="s">
        <v>170</v>
      </c>
      <c r="AU256" s="18" t="s">
        <v>85</v>
      </c>
    </row>
    <row r="257" spans="1:65" s="13" customFormat="1">
      <c r="B257" s="199"/>
      <c r="C257" s="200"/>
      <c r="D257" s="197" t="s">
        <v>212</v>
      </c>
      <c r="E257" s="201" t="s">
        <v>19</v>
      </c>
      <c r="F257" s="202" t="s">
        <v>2073</v>
      </c>
      <c r="G257" s="200"/>
      <c r="H257" s="203">
        <v>7.0289999999999999</v>
      </c>
      <c r="I257" s="204"/>
      <c r="J257" s="200"/>
      <c r="K257" s="200"/>
      <c r="L257" s="205"/>
      <c r="M257" s="206"/>
      <c r="N257" s="207"/>
      <c r="O257" s="207"/>
      <c r="P257" s="207"/>
      <c r="Q257" s="207"/>
      <c r="R257" s="207"/>
      <c r="S257" s="207"/>
      <c r="T257" s="208"/>
      <c r="AT257" s="209" t="s">
        <v>212</v>
      </c>
      <c r="AU257" s="209" t="s">
        <v>85</v>
      </c>
      <c r="AV257" s="13" t="s">
        <v>85</v>
      </c>
      <c r="AW257" s="13" t="s">
        <v>36</v>
      </c>
      <c r="AX257" s="13" t="s">
        <v>83</v>
      </c>
      <c r="AY257" s="209" t="s">
        <v>160</v>
      </c>
    </row>
    <row r="258" spans="1:65" s="2" customFormat="1" ht="24.2" customHeight="1">
      <c r="A258" s="35"/>
      <c r="B258" s="36"/>
      <c r="C258" s="179" t="s">
        <v>555</v>
      </c>
      <c r="D258" s="179" t="s">
        <v>163</v>
      </c>
      <c r="E258" s="180" t="s">
        <v>2074</v>
      </c>
      <c r="F258" s="181" t="s">
        <v>2075</v>
      </c>
      <c r="G258" s="182" t="s">
        <v>339</v>
      </c>
      <c r="H258" s="183">
        <v>1.9219999999999999</v>
      </c>
      <c r="I258" s="184"/>
      <c r="J258" s="185">
        <f>ROUND(I258*H258,2)</f>
        <v>0</v>
      </c>
      <c r="K258" s="181" t="s">
        <v>167</v>
      </c>
      <c r="L258" s="40"/>
      <c r="M258" s="186" t="s">
        <v>19</v>
      </c>
      <c r="N258" s="187" t="s">
        <v>46</v>
      </c>
      <c r="O258" s="65"/>
      <c r="P258" s="188">
        <f>O258*H258</f>
        <v>0</v>
      </c>
      <c r="Q258" s="188">
        <v>0</v>
      </c>
      <c r="R258" s="188">
        <f>Q258*H258</f>
        <v>0</v>
      </c>
      <c r="S258" s="188">
        <v>0</v>
      </c>
      <c r="T258" s="189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190" t="s">
        <v>183</v>
      </c>
      <c r="AT258" s="190" t="s">
        <v>163</v>
      </c>
      <c r="AU258" s="190" t="s">
        <v>85</v>
      </c>
      <c r="AY258" s="18" t="s">
        <v>160</v>
      </c>
      <c r="BE258" s="191">
        <f>IF(N258="základní",J258,0)</f>
        <v>0</v>
      </c>
      <c r="BF258" s="191">
        <f>IF(N258="snížená",J258,0)</f>
        <v>0</v>
      </c>
      <c r="BG258" s="191">
        <f>IF(N258="zákl. přenesená",J258,0)</f>
        <v>0</v>
      </c>
      <c r="BH258" s="191">
        <f>IF(N258="sníž. přenesená",J258,0)</f>
        <v>0</v>
      </c>
      <c r="BI258" s="191">
        <f>IF(N258="nulová",J258,0)</f>
        <v>0</v>
      </c>
      <c r="BJ258" s="18" t="s">
        <v>83</v>
      </c>
      <c r="BK258" s="191">
        <f>ROUND(I258*H258,2)</f>
        <v>0</v>
      </c>
      <c r="BL258" s="18" t="s">
        <v>183</v>
      </c>
      <c r="BM258" s="190" t="s">
        <v>2076</v>
      </c>
    </row>
    <row r="259" spans="1:65" s="2" customFormat="1">
      <c r="A259" s="35"/>
      <c r="B259" s="36"/>
      <c r="C259" s="37"/>
      <c r="D259" s="192" t="s">
        <v>170</v>
      </c>
      <c r="E259" s="37"/>
      <c r="F259" s="193" t="s">
        <v>2077</v>
      </c>
      <c r="G259" s="37"/>
      <c r="H259" s="37"/>
      <c r="I259" s="194"/>
      <c r="J259" s="37"/>
      <c r="K259" s="37"/>
      <c r="L259" s="40"/>
      <c r="M259" s="195"/>
      <c r="N259" s="196"/>
      <c r="O259" s="65"/>
      <c r="P259" s="65"/>
      <c r="Q259" s="65"/>
      <c r="R259" s="65"/>
      <c r="S259" s="65"/>
      <c r="T259" s="66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T259" s="18" t="s">
        <v>170</v>
      </c>
      <c r="AU259" s="18" t="s">
        <v>85</v>
      </c>
    </row>
    <row r="260" spans="1:65" s="13" customFormat="1">
      <c r="B260" s="199"/>
      <c r="C260" s="200"/>
      <c r="D260" s="197" t="s">
        <v>212</v>
      </c>
      <c r="E260" s="201" t="s">
        <v>19</v>
      </c>
      <c r="F260" s="202" t="s">
        <v>2078</v>
      </c>
      <c r="G260" s="200"/>
      <c r="H260" s="203">
        <v>1.9219999999999999</v>
      </c>
      <c r="I260" s="204"/>
      <c r="J260" s="200"/>
      <c r="K260" s="200"/>
      <c r="L260" s="205"/>
      <c r="M260" s="206"/>
      <c r="N260" s="207"/>
      <c r="O260" s="207"/>
      <c r="P260" s="207"/>
      <c r="Q260" s="207"/>
      <c r="R260" s="207"/>
      <c r="S260" s="207"/>
      <c r="T260" s="208"/>
      <c r="AT260" s="209" t="s">
        <v>212</v>
      </c>
      <c r="AU260" s="209" t="s">
        <v>85</v>
      </c>
      <c r="AV260" s="13" t="s">
        <v>85</v>
      </c>
      <c r="AW260" s="13" t="s">
        <v>36</v>
      </c>
      <c r="AX260" s="13" t="s">
        <v>83</v>
      </c>
      <c r="AY260" s="209" t="s">
        <v>160</v>
      </c>
    </row>
    <row r="261" spans="1:65" s="2" customFormat="1" ht="24.2" customHeight="1">
      <c r="A261" s="35"/>
      <c r="B261" s="36"/>
      <c r="C261" s="179" t="s">
        <v>561</v>
      </c>
      <c r="D261" s="179" t="s">
        <v>163</v>
      </c>
      <c r="E261" s="180" t="s">
        <v>628</v>
      </c>
      <c r="F261" s="181" t="s">
        <v>629</v>
      </c>
      <c r="G261" s="182" t="s">
        <v>258</v>
      </c>
      <c r="H261" s="183">
        <v>2.48</v>
      </c>
      <c r="I261" s="184"/>
      <c r="J261" s="185">
        <f>ROUND(I261*H261,2)</f>
        <v>0</v>
      </c>
      <c r="K261" s="181" t="s">
        <v>167</v>
      </c>
      <c r="L261" s="40"/>
      <c r="M261" s="186" t="s">
        <v>19</v>
      </c>
      <c r="N261" s="187" t="s">
        <v>46</v>
      </c>
      <c r="O261" s="65"/>
      <c r="P261" s="188">
        <f>O261*H261</f>
        <v>0</v>
      </c>
      <c r="Q261" s="188">
        <v>7.8799999999999999E-3</v>
      </c>
      <c r="R261" s="188">
        <f>Q261*H261</f>
        <v>1.9542399999999998E-2</v>
      </c>
      <c r="S261" s="188">
        <v>0</v>
      </c>
      <c r="T261" s="189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190" t="s">
        <v>183</v>
      </c>
      <c r="AT261" s="190" t="s">
        <v>163</v>
      </c>
      <c r="AU261" s="190" t="s">
        <v>85</v>
      </c>
      <c r="AY261" s="18" t="s">
        <v>160</v>
      </c>
      <c r="BE261" s="191">
        <f>IF(N261="základní",J261,0)</f>
        <v>0</v>
      </c>
      <c r="BF261" s="191">
        <f>IF(N261="snížená",J261,0)</f>
        <v>0</v>
      </c>
      <c r="BG261" s="191">
        <f>IF(N261="zákl. přenesená",J261,0)</f>
        <v>0</v>
      </c>
      <c r="BH261" s="191">
        <f>IF(N261="sníž. přenesená",J261,0)</f>
        <v>0</v>
      </c>
      <c r="BI261" s="191">
        <f>IF(N261="nulová",J261,0)</f>
        <v>0</v>
      </c>
      <c r="BJ261" s="18" t="s">
        <v>83</v>
      </c>
      <c r="BK261" s="191">
        <f>ROUND(I261*H261,2)</f>
        <v>0</v>
      </c>
      <c r="BL261" s="18" t="s">
        <v>183</v>
      </c>
      <c r="BM261" s="190" t="s">
        <v>2079</v>
      </c>
    </row>
    <row r="262" spans="1:65" s="2" customFormat="1">
      <c r="A262" s="35"/>
      <c r="B262" s="36"/>
      <c r="C262" s="37"/>
      <c r="D262" s="192" t="s">
        <v>170</v>
      </c>
      <c r="E262" s="37"/>
      <c r="F262" s="193" t="s">
        <v>631</v>
      </c>
      <c r="G262" s="37"/>
      <c r="H262" s="37"/>
      <c r="I262" s="194"/>
      <c r="J262" s="37"/>
      <c r="K262" s="37"/>
      <c r="L262" s="40"/>
      <c r="M262" s="195"/>
      <c r="N262" s="196"/>
      <c r="O262" s="65"/>
      <c r="P262" s="65"/>
      <c r="Q262" s="65"/>
      <c r="R262" s="65"/>
      <c r="S262" s="65"/>
      <c r="T262" s="66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T262" s="18" t="s">
        <v>170</v>
      </c>
      <c r="AU262" s="18" t="s">
        <v>85</v>
      </c>
    </row>
    <row r="263" spans="1:65" s="13" customFormat="1">
      <c r="B263" s="199"/>
      <c r="C263" s="200"/>
      <c r="D263" s="197" t="s">
        <v>212</v>
      </c>
      <c r="E263" s="201" t="s">
        <v>19</v>
      </c>
      <c r="F263" s="202" t="s">
        <v>2080</v>
      </c>
      <c r="G263" s="200"/>
      <c r="H263" s="203">
        <v>2.48</v>
      </c>
      <c r="I263" s="204"/>
      <c r="J263" s="200"/>
      <c r="K263" s="200"/>
      <c r="L263" s="205"/>
      <c r="M263" s="206"/>
      <c r="N263" s="207"/>
      <c r="O263" s="207"/>
      <c r="P263" s="207"/>
      <c r="Q263" s="207"/>
      <c r="R263" s="207"/>
      <c r="S263" s="207"/>
      <c r="T263" s="208"/>
      <c r="AT263" s="209" t="s">
        <v>212</v>
      </c>
      <c r="AU263" s="209" t="s">
        <v>85</v>
      </c>
      <c r="AV263" s="13" t="s">
        <v>85</v>
      </c>
      <c r="AW263" s="13" t="s">
        <v>36</v>
      </c>
      <c r="AX263" s="13" t="s">
        <v>83</v>
      </c>
      <c r="AY263" s="209" t="s">
        <v>160</v>
      </c>
    </row>
    <row r="264" spans="1:65" s="2" customFormat="1" ht="24.2" customHeight="1">
      <c r="A264" s="35"/>
      <c r="B264" s="36"/>
      <c r="C264" s="179" t="s">
        <v>568</v>
      </c>
      <c r="D264" s="179" t="s">
        <v>163</v>
      </c>
      <c r="E264" s="180" t="s">
        <v>634</v>
      </c>
      <c r="F264" s="181" t="s">
        <v>635</v>
      </c>
      <c r="G264" s="182" t="s">
        <v>258</v>
      </c>
      <c r="H264" s="183">
        <v>2.48</v>
      </c>
      <c r="I264" s="184"/>
      <c r="J264" s="185">
        <f>ROUND(I264*H264,2)</f>
        <v>0</v>
      </c>
      <c r="K264" s="181" t="s">
        <v>167</v>
      </c>
      <c r="L264" s="40"/>
      <c r="M264" s="186" t="s">
        <v>19</v>
      </c>
      <c r="N264" s="187" t="s">
        <v>46</v>
      </c>
      <c r="O264" s="65"/>
      <c r="P264" s="188">
        <f>O264*H264</f>
        <v>0</v>
      </c>
      <c r="Q264" s="188">
        <v>0</v>
      </c>
      <c r="R264" s="188">
        <f>Q264*H264</f>
        <v>0</v>
      </c>
      <c r="S264" s="188">
        <v>0</v>
      </c>
      <c r="T264" s="189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190" t="s">
        <v>183</v>
      </c>
      <c r="AT264" s="190" t="s">
        <v>163</v>
      </c>
      <c r="AU264" s="190" t="s">
        <v>85</v>
      </c>
      <c r="AY264" s="18" t="s">
        <v>160</v>
      </c>
      <c r="BE264" s="191">
        <f>IF(N264="základní",J264,0)</f>
        <v>0</v>
      </c>
      <c r="BF264" s="191">
        <f>IF(N264="snížená",J264,0)</f>
        <v>0</v>
      </c>
      <c r="BG264" s="191">
        <f>IF(N264="zákl. přenesená",J264,0)</f>
        <v>0</v>
      </c>
      <c r="BH264" s="191">
        <f>IF(N264="sníž. přenesená",J264,0)</f>
        <v>0</v>
      </c>
      <c r="BI264" s="191">
        <f>IF(N264="nulová",J264,0)</f>
        <v>0</v>
      </c>
      <c r="BJ264" s="18" t="s">
        <v>83</v>
      </c>
      <c r="BK264" s="191">
        <f>ROUND(I264*H264,2)</f>
        <v>0</v>
      </c>
      <c r="BL264" s="18" t="s">
        <v>183</v>
      </c>
      <c r="BM264" s="190" t="s">
        <v>2081</v>
      </c>
    </row>
    <row r="265" spans="1:65" s="2" customFormat="1">
      <c r="A265" s="35"/>
      <c r="B265" s="36"/>
      <c r="C265" s="37"/>
      <c r="D265" s="192" t="s">
        <v>170</v>
      </c>
      <c r="E265" s="37"/>
      <c r="F265" s="193" t="s">
        <v>637</v>
      </c>
      <c r="G265" s="37"/>
      <c r="H265" s="37"/>
      <c r="I265" s="194"/>
      <c r="J265" s="37"/>
      <c r="K265" s="37"/>
      <c r="L265" s="40"/>
      <c r="M265" s="195"/>
      <c r="N265" s="196"/>
      <c r="O265" s="65"/>
      <c r="P265" s="65"/>
      <c r="Q265" s="65"/>
      <c r="R265" s="65"/>
      <c r="S265" s="65"/>
      <c r="T265" s="66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8" t="s">
        <v>170</v>
      </c>
      <c r="AU265" s="18" t="s">
        <v>85</v>
      </c>
    </row>
    <row r="266" spans="1:65" s="2" customFormat="1" ht="16.5" customHeight="1">
      <c r="A266" s="35"/>
      <c r="B266" s="36"/>
      <c r="C266" s="179" t="s">
        <v>574</v>
      </c>
      <c r="D266" s="179" t="s">
        <v>163</v>
      </c>
      <c r="E266" s="180" t="s">
        <v>639</v>
      </c>
      <c r="F266" s="181" t="s">
        <v>640</v>
      </c>
      <c r="G266" s="182" t="s">
        <v>483</v>
      </c>
      <c r="H266" s="183">
        <v>5.3999999999999999E-2</v>
      </c>
      <c r="I266" s="184"/>
      <c r="J266" s="185">
        <f>ROUND(I266*H266,2)</f>
        <v>0</v>
      </c>
      <c r="K266" s="181" t="s">
        <v>167</v>
      </c>
      <c r="L266" s="40"/>
      <c r="M266" s="186" t="s">
        <v>19</v>
      </c>
      <c r="N266" s="187" t="s">
        <v>46</v>
      </c>
      <c r="O266" s="65"/>
      <c r="P266" s="188">
        <f>O266*H266</f>
        <v>0</v>
      </c>
      <c r="Q266" s="188">
        <v>1.06277</v>
      </c>
      <c r="R266" s="188">
        <f>Q266*H266</f>
        <v>5.7389579999999996E-2</v>
      </c>
      <c r="S266" s="188">
        <v>0</v>
      </c>
      <c r="T266" s="189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190" t="s">
        <v>183</v>
      </c>
      <c r="AT266" s="190" t="s">
        <v>163</v>
      </c>
      <c r="AU266" s="190" t="s">
        <v>85</v>
      </c>
      <c r="AY266" s="18" t="s">
        <v>160</v>
      </c>
      <c r="BE266" s="191">
        <f>IF(N266="základní",J266,0)</f>
        <v>0</v>
      </c>
      <c r="BF266" s="191">
        <f>IF(N266="snížená",J266,0)</f>
        <v>0</v>
      </c>
      <c r="BG266" s="191">
        <f>IF(N266="zákl. přenesená",J266,0)</f>
        <v>0</v>
      </c>
      <c r="BH266" s="191">
        <f>IF(N266="sníž. přenesená",J266,0)</f>
        <v>0</v>
      </c>
      <c r="BI266" s="191">
        <f>IF(N266="nulová",J266,0)</f>
        <v>0</v>
      </c>
      <c r="BJ266" s="18" t="s">
        <v>83</v>
      </c>
      <c r="BK266" s="191">
        <f>ROUND(I266*H266,2)</f>
        <v>0</v>
      </c>
      <c r="BL266" s="18" t="s">
        <v>183</v>
      </c>
      <c r="BM266" s="190" t="s">
        <v>2082</v>
      </c>
    </row>
    <row r="267" spans="1:65" s="2" customFormat="1">
      <c r="A267" s="35"/>
      <c r="B267" s="36"/>
      <c r="C267" s="37"/>
      <c r="D267" s="192" t="s">
        <v>170</v>
      </c>
      <c r="E267" s="37"/>
      <c r="F267" s="193" t="s">
        <v>642</v>
      </c>
      <c r="G267" s="37"/>
      <c r="H267" s="37"/>
      <c r="I267" s="194"/>
      <c r="J267" s="37"/>
      <c r="K267" s="37"/>
      <c r="L267" s="40"/>
      <c r="M267" s="195"/>
      <c r="N267" s="196"/>
      <c r="O267" s="65"/>
      <c r="P267" s="65"/>
      <c r="Q267" s="65"/>
      <c r="R267" s="65"/>
      <c r="S267" s="65"/>
      <c r="T267" s="66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T267" s="18" t="s">
        <v>170</v>
      </c>
      <c r="AU267" s="18" t="s">
        <v>85</v>
      </c>
    </row>
    <row r="268" spans="1:65" s="13" customFormat="1">
      <c r="B268" s="199"/>
      <c r="C268" s="200"/>
      <c r="D268" s="197" t="s">
        <v>212</v>
      </c>
      <c r="E268" s="201" t="s">
        <v>19</v>
      </c>
      <c r="F268" s="202" t="s">
        <v>2083</v>
      </c>
      <c r="G268" s="200"/>
      <c r="H268" s="203">
        <v>5.0999999999999997E-2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212</v>
      </c>
      <c r="AU268" s="209" t="s">
        <v>85</v>
      </c>
      <c r="AV268" s="13" t="s">
        <v>85</v>
      </c>
      <c r="AW268" s="13" t="s">
        <v>36</v>
      </c>
      <c r="AX268" s="13" t="s">
        <v>83</v>
      </c>
      <c r="AY268" s="209" t="s">
        <v>160</v>
      </c>
    </row>
    <row r="269" spans="1:65" s="13" customFormat="1">
      <c r="B269" s="199"/>
      <c r="C269" s="200"/>
      <c r="D269" s="197" t="s">
        <v>212</v>
      </c>
      <c r="E269" s="200"/>
      <c r="F269" s="202" t="s">
        <v>2084</v>
      </c>
      <c r="G269" s="200"/>
      <c r="H269" s="203">
        <v>5.3999999999999999E-2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212</v>
      </c>
      <c r="AU269" s="209" t="s">
        <v>85</v>
      </c>
      <c r="AV269" s="13" t="s">
        <v>85</v>
      </c>
      <c r="AW269" s="13" t="s">
        <v>4</v>
      </c>
      <c r="AX269" s="13" t="s">
        <v>83</v>
      </c>
      <c r="AY269" s="209" t="s">
        <v>160</v>
      </c>
    </row>
    <row r="270" spans="1:65" s="2" customFormat="1" ht="16.5" customHeight="1">
      <c r="A270" s="35"/>
      <c r="B270" s="36"/>
      <c r="C270" s="179" t="s">
        <v>580</v>
      </c>
      <c r="D270" s="179" t="s">
        <v>163</v>
      </c>
      <c r="E270" s="180" t="s">
        <v>2085</v>
      </c>
      <c r="F270" s="181" t="s">
        <v>2086</v>
      </c>
      <c r="G270" s="182" t="s">
        <v>339</v>
      </c>
      <c r="H270" s="183">
        <v>1.55</v>
      </c>
      <c r="I270" s="184"/>
      <c r="J270" s="185">
        <f>ROUND(I270*H270,2)</f>
        <v>0</v>
      </c>
      <c r="K270" s="181" t="s">
        <v>167</v>
      </c>
      <c r="L270" s="40"/>
      <c r="M270" s="186" t="s">
        <v>19</v>
      </c>
      <c r="N270" s="187" t="s">
        <v>46</v>
      </c>
      <c r="O270" s="65"/>
      <c r="P270" s="188">
        <f>O270*H270</f>
        <v>0</v>
      </c>
      <c r="Q270" s="188">
        <v>0</v>
      </c>
      <c r="R270" s="188">
        <f>Q270*H270</f>
        <v>0</v>
      </c>
      <c r="S270" s="188">
        <v>0</v>
      </c>
      <c r="T270" s="189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190" t="s">
        <v>183</v>
      </c>
      <c r="AT270" s="190" t="s">
        <v>163</v>
      </c>
      <c r="AU270" s="190" t="s">
        <v>85</v>
      </c>
      <c r="AY270" s="18" t="s">
        <v>160</v>
      </c>
      <c r="BE270" s="191">
        <f>IF(N270="základní",J270,0)</f>
        <v>0</v>
      </c>
      <c r="BF270" s="191">
        <f>IF(N270="snížená",J270,0)</f>
        <v>0</v>
      </c>
      <c r="BG270" s="191">
        <f>IF(N270="zákl. přenesená",J270,0)</f>
        <v>0</v>
      </c>
      <c r="BH270" s="191">
        <f>IF(N270="sníž. přenesená",J270,0)</f>
        <v>0</v>
      </c>
      <c r="BI270" s="191">
        <f>IF(N270="nulová",J270,0)</f>
        <v>0</v>
      </c>
      <c r="BJ270" s="18" t="s">
        <v>83</v>
      </c>
      <c r="BK270" s="191">
        <f>ROUND(I270*H270,2)</f>
        <v>0</v>
      </c>
      <c r="BL270" s="18" t="s">
        <v>183</v>
      </c>
      <c r="BM270" s="190" t="s">
        <v>2087</v>
      </c>
    </row>
    <row r="271" spans="1:65" s="2" customFormat="1">
      <c r="A271" s="35"/>
      <c r="B271" s="36"/>
      <c r="C271" s="37"/>
      <c r="D271" s="192" t="s">
        <v>170</v>
      </c>
      <c r="E271" s="37"/>
      <c r="F271" s="193" t="s">
        <v>2088</v>
      </c>
      <c r="G271" s="37"/>
      <c r="H271" s="37"/>
      <c r="I271" s="194"/>
      <c r="J271" s="37"/>
      <c r="K271" s="37"/>
      <c r="L271" s="40"/>
      <c r="M271" s="195"/>
      <c r="N271" s="196"/>
      <c r="O271" s="65"/>
      <c r="P271" s="65"/>
      <c r="Q271" s="65"/>
      <c r="R271" s="65"/>
      <c r="S271" s="65"/>
      <c r="T271" s="66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T271" s="18" t="s">
        <v>170</v>
      </c>
      <c r="AU271" s="18" t="s">
        <v>85</v>
      </c>
    </row>
    <row r="272" spans="1:65" s="2" customFormat="1" ht="19.5">
      <c r="A272" s="35"/>
      <c r="B272" s="36"/>
      <c r="C272" s="37"/>
      <c r="D272" s="197" t="s">
        <v>172</v>
      </c>
      <c r="E272" s="37"/>
      <c r="F272" s="198" t="s">
        <v>2089</v>
      </c>
      <c r="G272" s="37"/>
      <c r="H272" s="37"/>
      <c r="I272" s="194"/>
      <c r="J272" s="37"/>
      <c r="K272" s="37"/>
      <c r="L272" s="40"/>
      <c r="M272" s="195"/>
      <c r="N272" s="196"/>
      <c r="O272" s="65"/>
      <c r="P272" s="65"/>
      <c r="Q272" s="65"/>
      <c r="R272" s="65"/>
      <c r="S272" s="65"/>
      <c r="T272" s="66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T272" s="18" t="s">
        <v>172</v>
      </c>
      <c r="AU272" s="18" t="s">
        <v>85</v>
      </c>
    </row>
    <row r="273" spans="1:65" s="12" customFormat="1" ht="22.9" customHeight="1">
      <c r="B273" s="163"/>
      <c r="C273" s="164"/>
      <c r="D273" s="165" t="s">
        <v>74</v>
      </c>
      <c r="E273" s="177" t="s">
        <v>159</v>
      </c>
      <c r="F273" s="177" t="s">
        <v>645</v>
      </c>
      <c r="G273" s="164"/>
      <c r="H273" s="164"/>
      <c r="I273" s="167"/>
      <c r="J273" s="178">
        <f>BK273</f>
        <v>0</v>
      </c>
      <c r="K273" s="164"/>
      <c r="L273" s="169"/>
      <c r="M273" s="170"/>
      <c r="N273" s="171"/>
      <c r="O273" s="171"/>
      <c r="P273" s="172">
        <f>SUM(P274:P284)</f>
        <v>0</v>
      </c>
      <c r="Q273" s="171"/>
      <c r="R273" s="172">
        <f>SUM(R274:R284)</f>
        <v>3.7392699999999999</v>
      </c>
      <c r="S273" s="171"/>
      <c r="T273" s="173">
        <f>SUM(T274:T284)</f>
        <v>0</v>
      </c>
      <c r="AR273" s="174" t="s">
        <v>83</v>
      </c>
      <c r="AT273" s="175" t="s">
        <v>74</v>
      </c>
      <c r="AU273" s="175" t="s">
        <v>83</v>
      </c>
      <c r="AY273" s="174" t="s">
        <v>160</v>
      </c>
      <c r="BK273" s="176">
        <f>SUM(BK274:BK284)</f>
        <v>0</v>
      </c>
    </row>
    <row r="274" spans="1:65" s="2" customFormat="1" ht="21.75" customHeight="1">
      <c r="A274" s="35"/>
      <c r="B274" s="36"/>
      <c r="C274" s="179" t="s">
        <v>586</v>
      </c>
      <c r="D274" s="179" t="s">
        <v>163</v>
      </c>
      <c r="E274" s="180" t="s">
        <v>647</v>
      </c>
      <c r="F274" s="181" t="s">
        <v>648</v>
      </c>
      <c r="G274" s="182" t="s">
        <v>258</v>
      </c>
      <c r="H274" s="183">
        <v>172</v>
      </c>
      <c r="I274" s="184"/>
      <c r="J274" s="185">
        <f>ROUND(I274*H274,2)</f>
        <v>0</v>
      </c>
      <c r="K274" s="181" t="s">
        <v>167</v>
      </c>
      <c r="L274" s="40"/>
      <c r="M274" s="186" t="s">
        <v>19</v>
      </c>
      <c r="N274" s="187" t="s">
        <v>46</v>
      </c>
      <c r="O274" s="65"/>
      <c r="P274" s="188">
        <f>O274*H274</f>
        <v>0</v>
      </c>
      <c r="Q274" s="188">
        <v>0</v>
      </c>
      <c r="R274" s="188">
        <f>Q274*H274</f>
        <v>0</v>
      </c>
      <c r="S274" s="188">
        <v>0</v>
      </c>
      <c r="T274" s="189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190" t="s">
        <v>183</v>
      </c>
      <c r="AT274" s="190" t="s">
        <v>163</v>
      </c>
      <c r="AU274" s="190" t="s">
        <v>85</v>
      </c>
      <c r="AY274" s="18" t="s">
        <v>160</v>
      </c>
      <c r="BE274" s="191">
        <f>IF(N274="základní",J274,0)</f>
        <v>0</v>
      </c>
      <c r="BF274" s="191">
        <f>IF(N274="snížená",J274,0)</f>
        <v>0</v>
      </c>
      <c r="BG274" s="191">
        <f>IF(N274="zákl. přenesená",J274,0)</f>
        <v>0</v>
      </c>
      <c r="BH274" s="191">
        <f>IF(N274="sníž. přenesená",J274,0)</f>
        <v>0</v>
      </c>
      <c r="BI274" s="191">
        <f>IF(N274="nulová",J274,0)</f>
        <v>0</v>
      </c>
      <c r="BJ274" s="18" t="s">
        <v>83</v>
      </c>
      <c r="BK274" s="191">
        <f>ROUND(I274*H274,2)</f>
        <v>0</v>
      </c>
      <c r="BL274" s="18" t="s">
        <v>183</v>
      </c>
      <c r="BM274" s="190" t="s">
        <v>2090</v>
      </c>
    </row>
    <row r="275" spans="1:65" s="2" customFormat="1">
      <c r="A275" s="35"/>
      <c r="B275" s="36"/>
      <c r="C275" s="37"/>
      <c r="D275" s="192" t="s">
        <v>170</v>
      </c>
      <c r="E275" s="37"/>
      <c r="F275" s="193" t="s">
        <v>650</v>
      </c>
      <c r="G275" s="37"/>
      <c r="H275" s="37"/>
      <c r="I275" s="194"/>
      <c r="J275" s="37"/>
      <c r="K275" s="37"/>
      <c r="L275" s="40"/>
      <c r="M275" s="195"/>
      <c r="N275" s="196"/>
      <c r="O275" s="65"/>
      <c r="P275" s="65"/>
      <c r="Q275" s="65"/>
      <c r="R275" s="65"/>
      <c r="S275" s="65"/>
      <c r="T275" s="66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T275" s="18" t="s">
        <v>170</v>
      </c>
      <c r="AU275" s="18" t="s">
        <v>85</v>
      </c>
    </row>
    <row r="276" spans="1:65" s="13" customFormat="1">
      <c r="B276" s="199"/>
      <c r="C276" s="200"/>
      <c r="D276" s="197" t="s">
        <v>212</v>
      </c>
      <c r="E276" s="201" t="s">
        <v>19</v>
      </c>
      <c r="F276" s="202" t="s">
        <v>2091</v>
      </c>
      <c r="G276" s="200"/>
      <c r="H276" s="203">
        <v>172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212</v>
      </c>
      <c r="AU276" s="209" t="s">
        <v>85</v>
      </c>
      <c r="AV276" s="13" t="s">
        <v>85</v>
      </c>
      <c r="AW276" s="13" t="s">
        <v>36</v>
      </c>
      <c r="AX276" s="13" t="s">
        <v>83</v>
      </c>
      <c r="AY276" s="209" t="s">
        <v>160</v>
      </c>
    </row>
    <row r="277" spans="1:65" s="2" customFormat="1" ht="21.75" customHeight="1">
      <c r="A277" s="35"/>
      <c r="B277" s="36"/>
      <c r="C277" s="179" t="s">
        <v>592</v>
      </c>
      <c r="D277" s="179" t="s">
        <v>163</v>
      </c>
      <c r="E277" s="180" t="s">
        <v>654</v>
      </c>
      <c r="F277" s="181" t="s">
        <v>655</v>
      </c>
      <c r="G277" s="182" t="s">
        <v>258</v>
      </c>
      <c r="H277" s="183">
        <v>12.5</v>
      </c>
      <c r="I277" s="184"/>
      <c r="J277" s="185">
        <f>ROUND(I277*H277,2)</f>
        <v>0</v>
      </c>
      <c r="K277" s="181" t="s">
        <v>167</v>
      </c>
      <c r="L277" s="40"/>
      <c r="M277" s="186" t="s">
        <v>19</v>
      </c>
      <c r="N277" s="187" t="s">
        <v>46</v>
      </c>
      <c r="O277" s="65"/>
      <c r="P277" s="188">
        <f>O277*H277</f>
        <v>0</v>
      </c>
      <c r="Q277" s="188">
        <v>0</v>
      </c>
      <c r="R277" s="188">
        <f>Q277*H277</f>
        <v>0</v>
      </c>
      <c r="S277" s="188">
        <v>0</v>
      </c>
      <c r="T277" s="189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190" t="s">
        <v>183</v>
      </c>
      <c r="AT277" s="190" t="s">
        <v>163</v>
      </c>
      <c r="AU277" s="190" t="s">
        <v>85</v>
      </c>
      <c r="AY277" s="18" t="s">
        <v>160</v>
      </c>
      <c r="BE277" s="191">
        <f>IF(N277="základní",J277,0)</f>
        <v>0</v>
      </c>
      <c r="BF277" s="191">
        <f>IF(N277="snížená",J277,0)</f>
        <v>0</v>
      </c>
      <c r="BG277" s="191">
        <f>IF(N277="zákl. přenesená",J277,0)</f>
        <v>0</v>
      </c>
      <c r="BH277" s="191">
        <f>IF(N277="sníž. přenesená",J277,0)</f>
        <v>0</v>
      </c>
      <c r="BI277" s="191">
        <f>IF(N277="nulová",J277,0)</f>
        <v>0</v>
      </c>
      <c r="BJ277" s="18" t="s">
        <v>83</v>
      </c>
      <c r="BK277" s="191">
        <f>ROUND(I277*H277,2)</f>
        <v>0</v>
      </c>
      <c r="BL277" s="18" t="s">
        <v>183</v>
      </c>
      <c r="BM277" s="190" t="s">
        <v>2092</v>
      </c>
    </row>
    <row r="278" spans="1:65" s="2" customFormat="1">
      <c r="A278" s="35"/>
      <c r="B278" s="36"/>
      <c r="C278" s="37"/>
      <c r="D278" s="192" t="s">
        <v>170</v>
      </c>
      <c r="E278" s="37"/>
      <c r="F278" s="193" t="s">
        <v>657</v>
      </c>
      <c r="G278" s="37"/>
      <c r="H278" s="37"/>
      <c r="I278" s="194"/>
      <c r="J278" s="37"/>
      <c r="K278" s="37"/>
      <c r="L278" s="40"/>
      <c r="M278" s="195"/>
      <c r="N278" s="196"/>
      <c r="O278" s="65"/>
      <c r="P278" s="65"/>
      <c r="Q278" s="65"/>
      <c r="R278" s="65"/>
      <c r="S278" s="65"/>
      <c r="T278" s="66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T278" s="18" t="s">
        <v>170</v>
      </c>
      <c r="AU278" s="18" t="s">
        <v>85</v>
      </c>
    </row>
    <row r="279" spans="1:65" s="2" customFormat="1" ht="24.2" customHeight="1">
      <c r="A279" s="35"/>
      <c r="B279" s="36"/>
      <c r="C279" s="179" t="s">
        <v>597</v>
      </c>
      <c r="D279" s="179" t="s">
        <v>163</v>
      </c>
      <c r="E279" s="180" t="s">
        <v>659</v>
      </c>
      <c r="F279" s="181" t="s">
        <v>660</v>
      </c>
      <c r="G279" s="182" t="s">
        <v>258</v>
      </c>
      <c r="H279" s="183">
        <v>86</v>
      </c>
      <c r="I279" s="184"/>
      <c r="J279" s="185">
        <f>ROUND(I279*H279,2)</f>
        <v>0</v>
      </c>
      <c r="K279" s="181" t="s">
        <v>167</v>
      </c>
      <c r="L279" s="40"/>
      <c r="M279" s="186" t="s">
        <v>19</v>
      </c>
      <c r="N279" s="187" t="s">
        <v>46</v>
      </c>
      <c r="O279" s="65"/>
      <c r="P279" s="188">
        <f>O279*H279</f>
        <v>0</v>
      </c>
      <c r="Q279" s="188">
        <v>0</v>
      </c>
      <c r="R279" s="188">
        <f>Q279*H279</f>
        <v>0</v>
      </c>
      <c r="S279" s="188">
        <v>0</v>
      </c>
      <c r="T279" s="189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190" t="s">
        <v>183</v>
      </c>
      <c r="AT279" s="190" t="s">
        <v>163</v>
      </c>
      <c r="AU279" s="190" t="s">
        <v>85</v>
      </c>
      <c r="AY279" s="18" t="s">
        <v>160</v>
      </c>
      <c r="BE279" s="191">
        <f>IF(N279="základní",J279,0)</f>
        <v>0</v>
      </c>
      <c r="BF279" s="191">
        <f>IF(N279="snížená",J279,0)</f>
        <v>0</v>
      </c>
      <c r="BG279" s="191">
        <f>IF(N279="zákl. přenesená",J279,0)</f>
        <v>0</v>
      </c>
      <c r="BH279" s="191">
        <f>IF(N279="sníž. přenesená",J279,0)</f>
        <v>0</v>
      </c>
      <c r="BI279" s="191">
        <f>IF(N279="nulová",J279,0)</f>
        <v>0</v>
      </c>
      <c r="BJ279" s="18" t="s">
        <v>83</v>
      </c>
      <c r="BK279" s="191">
        <f>ROUND(I279*H279,2)</f>
        <v>0</v>
      </c>
      <c r="BL279" s="18" t="s">
        <v>183</v>
      </c>
      <c r="BM279" s="190" t="s">
        <v>2093</v>
      </c>
    </row>
    <row r="280" spans="1:65" s="2" customFormat="1">
      <c r="A280" s="35"/>
      <c r="B280" s="36"/>
      <c r="C280" s="37"/>
      <c r="D280" s="192" t="s">
        <v>170</v>
      </c>
      <c r="E280" s="37"/>
      <c r="F280" s="193" t="s">
        <v>662</v>
      </c>
      <c r="G280" s="37"/>
      <c r="H280" s="37"/>
      <c r="I280" s="194"/>
      <c r="J280" s="37"/>
      <c r="K280" s="37"/>
      <c r="L280" s="40"/>
      <c r="M280" s="195"/>
      <c r="N280" s="196"/>
      <c r="O280" s="65"/>
      <c r="P280" s="65"/>
      <c r="Q280" s="65"/>
      <c r="R280" s="65"/>
      <c r="S280" s="65"/>
      <c r="T280" s="66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T280" s="18" t="s">
        <v>170</v>
      </c>
      <c r="AU280" s="18" t="s">
        <v>85</v>
      </c>
    </row>
    <row r="281" spans="1:65" s="2" customFormat="1" ht="16.5" customHeight="1">
      <c r="A281" s="35"/>
      <c r="B281" s="36"/>
      <c r="C281" s="179" t="s">
        <v>602</v>
      </c>
      <c r="D281" s="179" t="s">
        <v>163</v>
      </c>
      <c r="E281" s="180" t="s">
        <v>664</v>
      </c>
      <c r="F281" s="181" t="s">
        <v>665</v>
      </c>
      <c r="G281" s="182" t="s">
        <v>258</v>
      </c>
      <c r="H281" s="183">
        <v>86</v>
      </c>
      <c r="I281" s="184"/>
      <c r="J281" s="185">
        <f>ROUND(I281*H281,2)</f>
        <v>0</v>
      </c>
      <c r="K281" s="181" t="s">
        <v>167</v>
      </c>
      <c r="L281" s="40"/>
      <c r="M281" s="186" t="s">
        <v>19</v>
      </c>
      <c r="N281" s="187" t="s">
        <v>46</v>
      </c>
      <c r="O281" s="65"/>
      <c r="P281" s="188">
        <f>O281*H281</f>
        <v>0</v>
      </c>
      <c r="Q281" s="188">
        <v>0</v>
      </c>
      <c r="R281" s="188">
        <f>Q281*H281</f>
        <v>0</v>
      </c>
      <c r="S281" s="188">
        <v>0</v>
      </c>
      <c r="T281" s="18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190" t="s">
        <v>183</v>
      </c>
      <c r="AT281" s="190" t="s">
        <v>163</v>
      </c>
      <c r="AU281" s="190" t="s">
        <v>85</v>
      </c>
      <c r="AY281" s="18" t="s">
        <v>160</v>
      </c>
      <c r="BE281" s="191">
        <f>IF(N281="základní",J281,0)</f>
        <v>0</v>
      </c>
      <c r="BF281" s="191">
        <f>IF(N281="snížená",J281,0)</f>
        <v>0</v>
      </c>
      <c r="BG281" s="191">
        <f>IF(N281="zákl. přenesená",J281,0)</f>
        <v>0</v>
      </c>
      <c r="BH281" s="191">
        <f>IF(N281="sníž. přenesená",J281,0)</f>
        <v>0</v>
      </c>
      <c r="BI281" s="191">
        <f>IF(N281="nulová",J281,0)</f>
        <v>0</v>
      </c>
      <c r="BJ281" s="18" t="s">
        <v>83</v>
      </c>
      <c r="BK281" s="191">
        <f>ROUND(I281*H281,2)</f>
        <v>0</v>
      </c>
      <c r="BL281" s="18" t="s">
        <v>183</v>
      </c>
      <c r="BM281" s="190" t="s">
        <v>2094</v>
      </c>
    </row>
    <row r="282" spans="1:65" s="2" customFormat="1">
      <c r="A282" s="35"/>
      <c r="B282" s="36"/>
      <c r="C282" s="37"/>
      <c r="D282" s="192" t="s">
        <v>170</v>
      </c>
      <c r="E282" s="37"/>
      <c r="F282" s="193" t="s">
        <v>667</v>
      </c>
      <c r="G282" s="37"/>
      <c r="H282" s="37"/>
      <c r="I282" s="194"/>
      <c r="J282" s="37"/>
      <c r="K282" s="37"/>
      <c r="L282" s="40"/>
      <c r="M282" s="195"/>
      <c r="N282" s="196"/>
      <c r="O282" s="65"/>
      <c r="P282" s="65"/>
      <c r="Q282" s="65"/>
      <c r="R282" s="65"/>
      <c r="S282" s="65"/>
      <c r="T282" s="66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T282" s="18" t="s">
        <v>170</v>
      </c>
      <c r="AU282" s="18" t="s">
        <v>85</v>
      </c>
    </row>
    <row r="283" spans="1:65" s="2" customFormat="1" ht="37.9" customHeight="1">
      <c r="A283" s="35"/>
      <c r="B283" s="36"/>
      <c r="C283" s="179" t="s">
        <v>607</v>
      </c>
      <c r="D283" s="179" t="s">
        <v>163</v>
      </c>
      <c r="E283" s="180" t="s">
        <v>674</v>
      </c>
      <c r="F283" s="181" t="s">
        <v>675</v>
      </c>
      <c r="G283" s="182" t="s">
        <v>258</v>
      </c>
      <c r="H283" s="183">
        <v>33.5</v>
      </c>
      <c r="I283" s="184"/>
      <c r="J283" s="185">
        <f>ROUND(I283*H283,2)</f>
        <v>0</v>
      </c>
      <c r="K283" s="181" t="s">
        <v>167</v>
      </c>
      <c r="L283" s="40"/>
      <c r="M283" s="186" t="s">
        <v>19</v>
      </c>
      <c r="N283" s="187" t="s">
        <v>46</v>
      </c>
      <c r="O283" s="65"/>
      <c r="P283" s="188">
        <f>O283*H283</f>
        <v>0</v>
      </c>
      <c r="Q283" s="188">
        <v>0.11162</v>
      </c>
      <c r="R283" s="188">
        <f>Q283*H283</f>
        <v>3.7392699999999999</v>
      </c>
      <c r="S283" s="188">
        <v>0</v>
      </c>
      <c r="T283" s="189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190" t="s">
        <v>183</v>
      </c>
      <c r="AT283" s="190" t="s">
        <v>163</v>
      </c>
      <c r="AU283" s="190" t="s">
        <v>85</v>
      </c>
      <c r="AY283" s="18" t="s">
        <v>160</v>
      </c>
      <c r="BE283" s="191">
        <f>IF(N283="základní",J283,0)</f>
        <v>0</v>
      </c>
      <c r="BF283" s="191">
        <f>IF(N283="snížená",J283,0)</f>
        <v>0</v>
      </c>
      <c r="BG283" s="191">
        <f>IF(N283="zákl. přenesená",J283,0)</f>
        <v>0</v>
      </c>
      <c r="BH283" s="191">
        <f>IF(N283="sníž. přenesená",J283,0)</f>
        <v>0</v>
      </c>
      <c r="BI283" s="191">
        <f>IF(N283="nulová",J283,0)</f>
        <v>0</v>
      </c>
      <c r="BJ283" s="18" t="s">
        <v>83</v>
      </c>
      <c r="BK283" s="191">
        <f>ROUND(I283*H283,2)</f>
        <v>0</v>
      </c>
      <c r="BL283" s="18" t="s">
        <v>183</v>
      </c>
      <c r="BM283" s="190" t="s">
        <v>2095</v>
      </c>
    </row>
    <row r="284" spans="1:65" s="2" customFormat="1">
      <c r="A284" s="35"/>
      <c r="B284" s="36"/>
      <c r="C284" s="37"/>
      <c r="D284" s="192" t="s">
        <v>170</v>
      </c>
      <c r="E284" s="37"/>
      <c r="F284" s="193" t="s">
        <v>677</v>
      </c>
      <c r="G284" s="37"/>
      <c r="H284" s="37"/>
      <c r="I284" s="194"/>
      <c r="J284" s="37"/>
      <c r="K284" s="37"/>
      <c r="L284" s="40"/>
      <c r="M284" s="195"/>
      <c r="N284" s="196"/>
      <c r="O284" s="65"/>
      <c r="P284" s="65"/>
      <c r="Q284" s="65"/>
      <c r="R284" s="65"/>
      <c r="S284" s="65"/>
      <c r="T284" s="66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T284" s="18" t="s">
        <v>170</v>
      </c>
      <c r="AU284" s="18" t="s">
        <v>85</v>
      </c>
    </row>
    <row r="285" spans="1:65" s="12" customFormat="1" ht="22.9" customHeight="1">
      <c r="B285" s="163"/>
      <c r="C285" s="164"/>
      <c r="D285" s="165" t="s">
        <v>74</v>
      </c>
      <c r="E285" s="177" t="s">
        <v>206</v>
      </c>
      <c r="F285" s="177" t="s">
        <v>678</v>
      </c>
      <c r="G285" s="164"/>
      <c r="H285" s="164"/>
      <c r="I285" s="167"/>
      <c r="J285" s="178">
        <f>BK285</f>
        <v>0</v>
      </c>
      <c r="K285" s="164"/>
      <c r="L285" s="169"/>
      <c r="M285" s="170"/>
      <c r="N285" s="171"/>
      <c r="O285" s="171"/>
      <c r="P285" s="172">
        <f>SUM(P286:P369)</f>
        <v>0</v>
      </c>
      <c r="Q285" s="171"/>
      <c r="R285" s="172">
        <f>SUM(R286:R369)</f>
        <v>14.230291450000001</v>
      </c>
      <c r="S285" s="171"/>
      <c r="T285" s="173">
        <f>SUM(T286:T369)</f>
        <v>0</v>
      </c>
      <c r="AR285" s="174" t="s">
        <v>83</v>
      </c>
      <c r="AT285" s="175" t="s">
        <v>74</v>
      </c>
      <c r="AU285" s="175" t="s">
        <v>83</v>
      </c>
      <c r="AY285" s="174" t="s">
        <v>160</v>
      </c>
      <c r="BK285" s="176">
        <f>SUM(BK286:BK369)</f>
        <v>0</v>
      </c>
    </row>
    <row r="286" spans="1:65" s="2" customFormat="1" ht="24.2" customHeight="1">
      <c r="A286" s="35"/>
      <c r="B286" s="36"/>
      <c r="C286" s="179" t="s">
        <v>611</v>
      </c>
      <c r="D286" s="179" t="s">
        <v>163</v>
      </c>
      <c r="E286" s="180" t="s">
        <v>2096</v>
      </c>
      <c r="F286" s="181" t="s">
        <v>2097</v>
      </c>
      <c r="G286" s="182" t="s">
        <v>289</v>
      </c>
      <c r="H286" s="183">
        <v>149.9</v>
      </c>
      <c r="I286" s="184"/>
      <c r="J286" s="185">
        <f>ROUND(I286*H286,2)</f>
        <v>0</v>
      </c>
      <c r="K286" s="181" t="s">
        <v>167</v>
      </c>
      <c r="L286" s="40"/>
      <c r="M286" s="186" t="s">
        <v>19</v>
      </c>
      <c r="N286" s="187" t="s">
        <v>46</v>
      </c>
      <c r="O286" s="65"/>
      <c r="P286" s="188">
        <f>O286*H286</f>
        <v>0</v>
      </c>
      <c r="Q286" s="188">
        <v>0</v>
      </c>
      <c r="R286" s="188">
        <f>Q286*H286</f>
        <v>0</v>
      </c>
      <c r="S286" s="188">
        <v>0</v>
      </c>
      <c r="T286" s="189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190" t="s">
        <v>183</v>
      </c>
      <c r="AT286" s="190" t="s">
        <v>163</v>
      </c>
      <c r="AU286" s="190" t="s">
        <v>85</v>
      </c>
      <c r="AY286" s="18" t="s">
        <v>160</v>
      </c>
      <c r="BE286" s="191">
        <f>IF(N286="základní",J286,0)</f>
        <v>0</v>
      </c>
      <c r="BF286" s="191">
        <f>IF(N286="snížená",J286,0)</f>
        <v>0</v>
      </c>
      <c r="BG286" s="191">
        <f>IF(N286="zákl. přenesená",J286,0)</f>
        <v>0</v>
      </c>
      <c r="BH286" s="191">
        <f>IF(N286="sníž. přenesená",J286,0)</f>
        <v>0</v>
      </c>
      <c r="BI286" s="191">
        <f>IF(N286="nulová",J286,0)</f>
        <v>0</v>
      </c>
      <c r="BJ286" s="18" t="s">
        <v>83</v>
      </c>
      <c r="BK286" s="191">
        <f>ROUND(I286*H286,2)</f>
        <v>0</v>
      </c>
      <c r="BL286" s="18" t="s">
        <v>183</v>
      </c>
      <c r="BM286" s="190" t="s">
        <v>2098</v>
      </c>
    </row>
    <row r="287" spans="1:65" s="2" customFormat="1">
      <c r="A287" s="35"/>
      <c r="B287" s="36"/>
      <c r="C287" s="37"/>
      <c r="D287" s="192" t="s">
        <v>170</v>
      </c>
      <c r="E287" s="37"/>
      <c r="F287" s="193" t="s">
        <v>2099</v>
      </c>
      <c r="G287" s="37"/>
      <c r="H287" s="37"/>
      <c r="I287" s="194"/>
      <c r="J287" s="37"/>
      <c r="K287" s="37"/>
      <c r="L287" s="40"/>
      <c r="M287" s="195"/>
      <c r="N287" s="196"/>
      <c r="O287" s="65"/>
      <c r="P287" s="65"/>
      <c r="Q287" s="65"/>
      <c r="R287" s="65"/>
      <c r="S287" s="65"/>
      <c r="T287" s="66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8" t="s">
        <v>170</v>
      </c>
      <c r="AU287" s="18" t="s">
        <v>85</v>
      </c>
    </row>
    <row r="288" spans="1:65" s="2" customFormat="1" ht="16.5" customHeight="1">
      <c r="A288" s="35"/>
      <c r="B288" s="36"/>
      <c r="C288" s="225" t="s">
        <v>616</v>
      </c>
      <c r="D288" s="225" t="s">
        <v>495</v>
      </c>
      <c r="E288" s="226" t="s">
        <v>2100</v>
      </c>
      <c r="F288" s="227" t="s">
        <v>2101</v>
      </c>
      <c r="G288" s="228" t="s">
        <v>289</v>
      </c>
      <c r="H288" s="229">
        <v>152.149</v>
      </c>
      <c r="I288" s="230"/>
      <c r="J288" s="231">
        <f>ROUND(I288*H288,2)</f>
        <v>0</v>
      </c>
      <c r="K288" s="227" t="s">
        <v>19</v>
      </c>
      <c r="L288" s="232"/>
      <c r="M288" s="233" t="s">
        <v>19</v>
      </c>
      <c r="N288" s="234" t="s">
        <v>46</v>
      </c>
      <c r="O288" s="65"/>
      <c r="P288" s="188">
        <f>O288*H288</f>
        <v>0</v>
      </c>
      <c r="Q288" s="188">
        <v>1.0200000000000001E-3</v>
      </c>
      <c r="R288" s="188">
        <f>Q288*H288</f>
        <v>0.15519198000000001</v>
      </c>
      <c r="S288" s="188">
        <v>0</v>
      </c>
      <c r="T288" s="189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190" t="s">
        <v>206</v>
      </c>
      <c r="AT288" s="190" t="s">
        <v>495</v>
      </c>
      <c r="AU288" s="190" t="s">
        <v>85</v>
      </c>
      <c r="AY288" s="18" t="s">
        <v>160</v>
      </c>
      <c r="BE288" s="191">
        <f>IF(N288="základní",J288,0)</f>
        <v>0</v>
      </c>
      <c r="BF288" s="191">
        <f>IF(N288="snížená",J288,0)</f>
        <v>0</v>
      </c>
      <c r="BG288" s="191">
        <f>IF(N288="zákl. přenesená",J288,0)</f>
        <v>0</v>
      </c>
      <c r="BH288" s="191">
        <f>IF(N288="sníž. přenesená",J288,0)</f>
        <v>0</v>
      </c>
      <c r="BI288" s="191">
        <f>IF(N288="nulová",J288,0)</f>
        <v>0</v>
      </c>
      <c r="BJ288" s="18" t="s">
        <v>83</v>
      </c>
      <c r="BK288" s="191">
        <f>ROUND(I288*H288,2)</f>
        <v>0</v>
      </c>
      <c r="BL288" s="18" t="s">
        <v>183</v>
      </c>
      <c r="BM288" s="190" t="s">
        <v>2102</v>
      </c>
    </row>
    <row r="289" spans="1:65" s="2" customFormat="1" ht="214.5">
      <c r="A289" s="35"/>
      <c r="B289" s="36"/>
      <c r="C289" s="37"/>
      <c r="D289" s="197" t="s">
        <v>172</v>
      </c>
      <c r="E289" s="37"/>
      <c r="F289" s="198" t="s">
        <v>2103</v>
      </c>
      <c r="G289" s="37"/>
      <c r="H289" s="37"/>
      <c r="I289" s="194"/>
      <c r="J289" s="37"/>
      <c r="K289" s="37"/>
      <c r="L289" s="40"/>
      <c r="M289" s="195"/>
      <c r="N289" s="196"/>
      <c r="O289" s="65"/>
      <c r="P289" s="65"/>
      <c r="Q289" s="65"/>
      <c r="R289" s="65"/>
      <c r="S289" s="65"/>
      <c r="T289" s="66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T289" s="18" t="s">
        <v>172</v>
      </c>
      <c r="AU289" s="18" t="s">
        <v>85</v>
      </c>
    </row>
    <row r="290" spans="1:65" s="13" customFormat="1">
      <c r="B290" s="199"/>
      <c r="C290" s="200"/>
      <c r="D290" s="197" t="s">
        <v>212</v>
      </c>
      <c r="E290" s="200"/>
      <c r="F290" s="202" t="s">
        <v>2104</v>
      </c>
      <c r="G290" s="200"/>
      <c r="H290" s="203">
        <v>152.149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212</v>
      </c>
      <c r="AU290" s="209" t="s">
        <v>85</v>
      </c>
      <c r="AV290" s="13" t="s">
        <v>85</v>
      </c>
      <c r="AW290" s="13" t="s">
        <v>4</v>
      </c>
      <c r="AX290" s="13" t="s">
        <v>83</v>
      </c>
      <c r="AY290" s="209" t="s">
        <v>160</v>
      </c>
    </row>
    <row r="291" spans="1:65" s="2" customFormat="1" ht="16.5" customHeight="1">
      <c r="A291" s="35"/>
      <c r="B291" s="36"/>
      <c r="C291" s="179" t="s">
        <v>621</v>
      </c>
      <c r="D291" s="179" t="s">
        <v>163</v>
      </c>
      <c r="E291" s="180" t="s">
        <v>726</v>
      </c>
      <c r="F291" s="181" t="s">
        <v>727</v>
      </c>
      <c r="G291" s="182" t="s">
        <v>289</v>
      </c>
      <c r="H291" s="183">
        <v>2.1</v>
      </c>
      <c r="I291" s="184"/>
      <c r="J291" s="185">
        <f>ROUND(I291*H291,2)</f>
        <v>0</v>
      </c>
      <c r="K291" s="181" t="s">
        <v>167</v>
      </c>
      <c r="L291" s="40"/>
      <c r="M291" s="186" t="s">
        <v>19</v>
      </c>
      <c r="N291" s="187" t="s">
        <v>46</v>
      </c>
      <c r="O291" s="65"/>
      <c r="P291" s="188">
        <f>O291*H291</f>
        <v>0</v>
      </c>
      <c r="Q291" s="188">
        <v>1.0000000000000001E-5</v>
      </c>
      <c r="R291" s="188">
        <f>Q291*H291</f>
        <v>2.1000000000000002E-5</v>
      </c>
      <c r="S291" s="188">
        <v>0</v>
      </c>
      <c r="T291" s="18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190" t="s">
        <v>183</v>
      </c>
      <c r="AT291" s="190" t="s">
        <v>163</v>
      </c>
      <c r="AU291" s="190" t="s">
        <v>85</v>
      </c>
      <c r="AY291" s="18" t="s">
        <v>160</v>
      </c>
      <c r="BE291" s="191">
        <f>IF(N291="základní",J291,0)</f>
        <v>0</v>
      </c>
      <c r="BF291" s="191">
        <f>IF(N291="snížená",J291,0)</f>
        <v>0</v>
      </c>
      <c r="BG291" s="191">
        <f>IF(N291="zákl. přenesená",J291,0)</f>
        <v>0</v>
      </c>
      <c r="BH291" s="191">
        <f>IF(N291="sníž. přenesená",J291,0)</f>
        <v>0</v>
      </c>
      <c r="BI291" s="191">
        <f>IF(N291="nulová",J291,0)</f>
        <v>0</v>
      </c>
      <c r="BJ291" s="18" t="s">
        <v>83</v>
      </c>
      <c r="BK291" s="191">
        <f>ROUND(I291*H291,2)</f>
        <v>0</v>
      </c>
      <c r="BL291" s="18" t="s">
        <v>183</v>
      </c>
      <c r="BM291" s="190" t="s">
        <v>2105</v>
      </c>
    </row>
    <row r="292" spans="1:65" s="2" customFormat="1">
      <c r="A292" s="35"/>
      <c r="B292" s="36"/>
      <c r="C292" s="37"/>
      <c r="D292" s="192" t="s">
        <v>170</v>
      </c>
      <c r="E292" s="37"/>
      <c r="F292" s="193" t="s">
        <v>729</v>
      </c>
      <c r="G292" s="37"/>
      <c r="H292" s="37"/>
      <c r="I292" s="194"/>
      <c r="J292" s="37"/>
      <c r="K292" s="37"/>
      <c r="L292" s="40"/>
      <c r="M292" s="195"/>
      <c r="N292" s="196"/>
      <c r="O292" s="65"/>
      <c r="P292" s="65"/>
      <c r="Q292" s="65"/>
      <c r="R292" s="65"/>
      <c r="S292" s="65"/>
      <c r="T292" s="66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T292" s="18" t="s">
        <v>170</v>
      </c>
      <c r="AU292" s="18" t="s">
        <v>85</v>
      </c>
    </row>
    <row r="293" spans="1:65" s="2" customFormat="1" ht="16.5" customHeight="1">
      <c r="A293" s="35"/>
      <c r="B293" s="36"/>
      <c r="C293" s="225" t="s">
        <v>627</v>
      </c>
      <c r="D293" s="225" t="s">
        <v>495</v>
      </c>
      <c r="E293" s="226" t="s">
        <v>2106</v>
      </c>
      <c r="F293" s="227" t="s">
        <v>2107</v>
      </c>
      <c r="G293" s="228" t="s">
        <v>289</v>
      </c>
      <c r="H293" s="229">
        <v>2.1320000000000001</v>
      </c>
      <c r="I293" s="230"/>
      <c r="J293" s="231">
        <f>ROUND(I293*H293,2)</f>
        <v>0</v>
      </c>
      <c r="K293" s="227" t="s">
        <v>167</v>
      </c>
      <c r="L293" s="232"/>
      <c r="M293" s="233" t="s">
        <v>19</v>
      </c>
      <c r="N293" s="234" t="s">
        <v>46</v>
      </c>
      <c r="O293" s="65"/>
      <c r="P293" s="188">
        <f>O293*H293</f>
        <v>0</v>
      </c>
      <c r="Q293" s="188">
        <v>4.2599999999999999E-3</v>
      </c>
      <c r="R293" s="188">
        <f>Q293*H293</f>
        <v>9.0823199999999996E-3</v>
      </c>
      <c r="S293" s="188">
        <v>0</v>
      </c>
      <c r="T293" s="189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190" t="s">
        <v>206</v>
      </c>
      <c r="AT293" s="190" t="s">
        <v>495</v>
      </c>
      <c r="AU293" s="190" t="s">
        <v>85</v>
      </c>
      <c r="AY293" s="18" t="s">
        <v>160</v>
      </c>
      <c r="BE293" s="191">
        <f>IF(N293="základní",J293,0)</f>
        <v>0</v>
      </c>
      <c r="BF293" s="191">
        <f>IF(N293="snížená",J293,0)</f>
        <v>0</v>
      </c>
      <c r="BG293" s="191">
        <f>IF(N293="zákl. přenesená",J293,0)</f>
        <v>0</v>
      </c>
      <c r="BH293" s="191">
        <f>IF(N293="sníž. přenesená",J293,0)</f>
        <v>0</v>
      </c>
      <c r="BI293" s="191">
        <f>IF(N293="nulová",J293,0)</f>
        <v>0</v>
      </c>
      <c r="BJ293" s="18" t="s">
        <v>83</v>
      </c>
      <c r="BK293" s="191">
        <f>ROUND(I293*H293,2)</f>
        <v>0</v>
      </c>
      <c r="BL293" s="18" t="s">
        <v>183</v>
      </c>
      <c r="BM293" s="190" t="s">
        <v>2108</v>
      </c>
    </row>
    <row r="294" spans="1:65" s="13" customFormat="1">
      <c r="B294" s="199"/>
      <c r="C294" s="200"/>
      <c r="D294" s="197" t="s">
        <v>212</v>
      </c>
      <c r="E294" s="200"/>
      <c r="F294" s="202" t="s">
        <v>2109</v>
      </c>
      <c r="G294" s="200"/>
      <c r="H294" s="203">
        <v>2.1320000000000001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212</v>
      </c>
      <c r="AU294" s="209" t="s">
        <v>85</v>
      </c>
      <c r="AV294" s="13" t="s">
        <v>85</v>
      </c>
      <c r="AW294" s="13" t="s">
        <v>4</v>
      </c>
      <c r="AX294" s="13" t="s">
        <v>83</v>
      </c>
      <c r="AY294" s="209" t="s">
        <v>160</v>
      </c>
    </row>
    <row r="295" spans="1:65" s="2" customFormat="1" ht="24.2" customHeight="1">
      <c r="A295" s="35"/>
      <c r="B295" s="36"/>
      <c r="C295" s="179" t="s">
        <v>633</v>
      </c>
      <c r="D295" s="179" t="s">
        <v>163</v>
      </c>
      <c r="E295" s="180" t="s">
        <v>2110</v>
      </c>
      <c r="F295" s="181" t="s">
        <v>2111</v>
      </c>
      <c r="G295" s="182" t="s">
        <v>166</v>
      </c>
      <c r="H295" s="183">
        <v>5</v>
      </c>
      <c r="I295" s="184"/>
      <c r="J295" s="185">
        <f>ROUND(I295*H295,2)</f>
        <v>0</v>
      </c>
      <c r="K295" s="181" t="s">
        <v>167</v>
      </c>
      <c r="L295" s="40"/>
      <c r="M295" s="186" t="s">
        <v>19</v>
      </c>
      <c r="N295" s="187" t="s">
        <v>46</v>
      </c>
      <c r="O295" s="65"/>
      <c r="P295" s="188">
        <f>O295*H295</f>
        <v>0</v>
      </c>
      <c r="Q295" s="188">
        <v>0</v>
      </c>
      <c r="R295" s="188">
        <f>Q295*H295</f>
        <v>0</v>
      </c>
      <c r="S295" s="188">
        <v>0</v>
      </c>
      <c r="T295" s="189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190" t="s">
        <v>183</v>
      </c>
      <c r="AT295" s="190" t="s">
        <v>163</v>
      </c>
      <c r="AU295" s="190" t="s">
        <v>85</v>
      </c>
      <c r="AY295" s="18" t="s">
        <v>160</v>
      </c>
      <c r="BE295" s="191">
        <f>IF(N295="základní",J295,0)</f>
        <v>0</v>
      </c>
      <c r="BF295" s="191">
        <f>IF(N295="snížená",J295,0)</f>
        <v>0</v>
      </c>
      <c r="BG295" s="191">
        <f>IF(N295="zákl. přenesená",J295,0)</f>
        <v>0</v>
      </c>
      <c r="BH295" s="191">
        <f>IF(N295="sníž. přenesená",J295,0)</f>
        <v>0</v>
      </c>
      <c r="BI295" s="191">
        <f>IF(N295="nulová",J295,0)</f>
        <v>0</v>
      </c>
      <c r="BJ295" s="18" t="s">
        <v>83</v>
      </c>
      <c r="BK295" s="191">
        <f>ROUND(I295*H295,2)</f>
        <v>0</v>
      </c>
      <c r="BL295" s="18" t="s">
        <v>183</v>
      </c>
      <c r="BM295" s="190" t="s">
        <v>2112</v>
      </c>
    </row>
    <row r="296" spans="1:65" s="2" customFormat="1">
      <c r="A296" s="35"/>
      <c r="B296" s="36"/>
      <c r="C296" s="37"/>
      <c r="D296" s="192" t="s">
        <v>170</v>
      </c>
      <c r="E296" s="37"/>
      <c r="F296" s="193" t="s">
        <v>2113</v>
      </c>
      <c r="G296" s="37"/>
      <c r="H296" s="37"/>
      <c r="I296" s="194"/>
      <c r="J296" s="37"/>
      <c r="K296" s="37"/>
      <c r="L296" s="40"/>
      <c r="M296" s="195"/>
      <c r="N296" s="196"/>
      <c r="O296" s="65"/>
      <c r="P296" s="65"/>
      <c r="Q296" s="65"/>
      <c r="R296" s="65"/>
      <c r="S296" s="65"/>
      <c r="T296" s="66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T296" s="18" t="s">
        <v>170</v>
      </c>
      <c r="AU296" s="18" t="s">
        <v>85</v>
      </c>
    </row>
    <row r="297" spans="1:65" s="2" customFormat="1" ht="16.5" customHeight="1">
      <c r="A297" s="35"/>
      <c r="B297" s="36"/>
      <c r="C297" s="225" t="s">
        <v>638</v>
      </c>
      <c r="D297" s="225" t="s">
        <v>495</v>
      </c>
      <c r="E297" s="226" t="s">
        <v>2114</v>
      </c>
      <c r="F297" s="227" t="s">
        <v>2115</v>
      </c>
      <c r="G297" s="228" t="s">
        <v>166</v>
      </c>
      <c r="H297" s="229">
        <v>5.05</v>
      </c>
      <c r="I297" s="230"/>
      <c r="J297" s="231">
        <f>ROUND(I297*H297,2)</f>
        <v>0</v>
      </c>
      <c r="K297" s="227" t="s">
        <v>167</v>
      </c>
      <c r="L297" s="232"/>
      <c r="M297" s="233" t="s">
        <v>19</v>
      </c>
      <c r="N297" s="234" t="s">
        <v>46</v>
      </c>
      <c r="O297" s="65"/>
      <c r="P297" s="188">
        <f>O297*H297</f>
        <v>0</v>
      </c>
      <c r="Q297" s="188">
        <v>2.9999999999999997E-4</v>
      </c>
      <c r="R297" s="188">
        <f>Q297*H297</f>
        <v>1.5149999999999999E-3</v>
      </c>
      <c r="S297" s="188">
        <v>0</v>
      </c>
      <c r="T297" s="189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190" t="s">
        <v>206</v>
      </c>
      <c r="AT297" s="190" t="s">
        <v>495</v>
      </c>
      <c r="AU297" s="190" t="s">
        <v>85</v>
      </c>
      <c r="AY297" s="18" t="s">
        <v>160</v>
      </c>
      <c r="BE297" s="191">
        <f>IF(N297="základní",J297,0)</f>
        <v>0</v>
      </c>
      <c r="BF297" s="191">
        <f>IF(N297="snížená",J297,0)</f>
        <v>0</v>
      </c>
      <c r="BG297" s="191">
        <f>IF(N297="zákl. přenesená",J297,0)</f>
        <v>0</v>
      </c>
      <c r="BH297" s="191">
        <f>IF(N297="sníž. přenesená",J297,0)</f>
        <v>0</v>
      </c>
      <c r="BI297" s="191">
        <f>IF(N297="nulová",J297,0)</f>
        <v>0</v>
      </c>
      <c r="BJ297" s="18" t="s">
        <v>83</v>
      </c>
      <c r="BK297" s="191">
        <f>ROUND(I297*H297,2)</f>
        <v>0</v>
      </c>
      <c r="BL297" s="18" t="s">
        <v>183</v>
      </c>
      <c r="BM297" s="190" t="s">
        <v>2116</v>
      </c>
    </row>
    <row r="298" spans="1:65" s="13" customFormat="1">
      <c r="B298" s="199"/>
      <c r="C298" s="200"/>
      <c r="D298" s="197" t="s">
        <v>212</v>
      </c>
      <c r="E298" s="200"/>
      <c r="F298" s="202" t="s">
        <v>1331</v>
      </c>
      <c r="G298" s="200"/>
      <c r="H298" s="203">
        <v>5.05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212</v>
      </c>
      <c r="AU298" s="209" t="s">
        <v>85</v>
      </c>
      <c r="AV298" s="13" t="s">
        <v>85</v>
      </c>
      <c r="AW298" s="13" t="s">
        <v>4</v>
      </c>
      <c r="AX298" s="13" t="s">
        <v>83</v>
      </c>
      <c r="AY298" s="209" t="s">
        <v>160</v>
      </c>
    </row>
    <row r="299" spans="1:65" s="2" customFormat="1" ht="16.5" customHeight="1">
      <c r="A299" s="35"/>
      <c r="B299" s="36"/>
      <c r="C299" s="225" t="s">
        <v>646</v>
      </c>
      <c r="D299" s="225" t="s">
        <v>495</v>
      </c>
      <c r="E299" s="226" t="s">
        <v>2117</v>
      </c>
      <c r="F299" s="227" t="s">
        <v>2118</v>
      </c>
      <c r="G299" s="228" t="s">
        <v>166</v>
      </c>
      <c r="H299" s="229">
        <v>2.02</v>
      </c>
      <c r="I299" s="230"/>
      <c r="J299" s="231">
        <f>ROUND(I299*H299,2)</f>
        <v>0</v>
      </c>
      <c r="K299" s="227" t="s">
        <v>167</v>
      </c>
      <c r="L299" s="232"/>
      <c r="M299" s="233" t="s">
        <v>19</v>
      </c>
      <c r="N299" s="234" t="s">
        <v>46</v>
      </c>
      <c r="O299" s="65"/>
      <c r="P299" s="188">
        <f>O299*H299</f>
        <v>0</v>
      </c>
      <c r="Q299" s="188">
        <v>5.5999999999999995E-4</v>
      </c>
      <c r="R299" s="188">
        <f>Q299*H299</f>
        <v>1.1312E-3</v>
      </c>
      <c r="S299" s="188">
        <v>0</v>
      </c>
      <c r="T299" s="189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190" t="s">
        <v>206</v>
      </c>
      <c r="AT299" s="190" t="s">
        <v>495</v>
      </c>
      <c r="AU299" s="190" t="s">
        <v>85</v>
      </c>
      <c r="AY299" s="18" t="s">
        <v>160</v>
      </c>
      <c r="BE299" s="191">
        <f>IF(N299="základní",J299,0)</f>
        <v>0</v>
      </c>
      <c r="BF299" s="191">
        <f>IF(N299="snížená",J299,0)</f>
        <v>0</v>
      </c>
      <c r="BG299" s="191">
        <f>IF(N299="zákl. přenesená",J299,0)</f>
        <v>0</v>
      </c>
      <c r="BH299" s="191">
        <f>IF(N299="sníž. přenesená",J299,0)</f>
        <v>0</v>
      </c>
      <c r="BI299" s="191">
        <f>IF(N299="nulová",J299,0)</f>
        <v>0</v>
      </c>
      <c r="BJ299" s="18" t="s">
        <v>83</v>
      </c>
      <c r="BK299" s="191">
        <f>ROUND(I299*H299,2)</f>
        <v>0</v>
      </c>
      <c r="BL299" s="18" t="s">
        <v>183</v>
      </c>
      <c r="BM299" s="190" t="s">
        <v>2119</v>
      </c>
    </row>
    <row r="300" spans="1:65" s="13" customFormat="1">
      <c r="B300" s="199"/>
      <c r="C300" s="200"/>
      <c r="D300" s="197" t="s">
        <v>212</v>
      </c>
      <c r="E300" s="200"/>
      <c r="F300" s="202" t="s">
        <v>849</v>
      </c>
      <c r="G300" s="200"/>
      <c r="H300" s="203">
        <v>2.02</v>
      </c>
      <c r="I300" s="204"/>
      <c r="J300" s="200"/>
      <c r="K300" s="200"/>
      <c r="L300" s="205"/>
      <c r="M300" s="206"/>
      <c r="N300" s="207"/>
      <c r="O300" s="207"/>
      <c r="P300" s="207"/>
      <c r="Q300" s="207"/>
      <c r="R300" s="207"/>
      <c r="S300" s="207"/>
      <c r="T300" s="208"/>
      <c r="AT300" s="209" t="s">
        <v>212</v>
      </c>
      <c r="AU300" s="209" t="s">
        <v>85</v>
      </c>
      <c r="AV300" s="13" t="s">
        <v>85</v>
      </c>
      <c r="AW300" s="13" t="s">
        <v>4</v>
      </c>
      <c r="AX300" s="13" t="s">
        <v>83</v>
      </c>
      <c r="AY300" s="209" t="s">
        <v>160</v>
      </c>
    </row>
    <row r="301" spans="1:65" s="2" customFormat="1" ht="24.2" customHeight="1">
      <c r="A301" s="35"/>
      <c r="B301" s="36"/>
      <c r="C301" s="179" t="s">
        <v>653</v>
      </c>
      <c r="D301" s="179" t="s">
        <v>163</v>
      </c>
      <c r="E301" s="180" t="s">
        <v>795</v>
      </c>
      <c r="F301" s="181" t="s">
        <v>796</v>
      </c>
      <c r="G301" s="182" t="s">
        <v>166</v>
      </c>
      <c r="H301" s="183">
        <v>2</v>
      </c>
      <c r="I301" s="184"/>
      <c r="J301" s="185">
        <f>ROUND(I301*H301,2)</f>
        <v>0</v>
      </c>
      <c r="K301" s="181" t="s">
        <v>167</v>
      </c>
      <c r="L301" s="40"/>
      <c r="M301" s="186" t="s">
        <v>19</v>
      </c>
      <c r="N301" s="187" t="s">
        <v>46</v>
      </c>
      <c r="O301" s="65"/>
      <c r="P301" s="188">
        <f>O301*H301</f>
        <v>0</v>
      </c>
      <c r="Q301" s="188">
        <v>0</v>
      </c>
      <c r="R301" s="188">
        <f>Q301*H301</f>
        <v>0</v>
      </c>
      <c r="S301" s="188">
        <v>0</v>
      </c>
      <c r="T301" s="189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190" t="s">
        <v>183</v>
      </c>
      <c r="AT301" s="190" t="s">
        <v>163</v>
      </c>
      <c r="AU301" s="190" t="s">
        <v>85</v>
      </c>
      <c r="AY301" s="18" t="s">
        <v>160</v>
      </c>
      <c r="BE301" s="191">
        <f>IF(N301="základní",J301,0)</f>
        <v>0</v>
      </c>
      <c r="BF301" s="191">
        <f>IF(N301="snížená",J301,0)</f>
        <v>0</v>
      </c>
      <c r="BG301" s="191">
        <f>IF(N301="zákl. přenesená",J301,0)</f>
        <v>0</v>
      </c>
      <c r="BH301" s="191">
        <f>IF(N301="sníž. přenesená",J301,0)</f>
        <v>0</v>
      </c>
      <c r="BI301" s="191">
        <f>IF(N301="nulová",J301,0)</f>
        <v>0</v>
      </c>
      <c r="BJ301" s="18" t="s">
        <v>83</v>
      </c>
      <c r="BK301" s="191">
        <f>ROUND(I301*H301,2)</f>
        <v>0</v>
      </c>
      <c r="BL301" s="18" t="s">
        <v>183</v>
      </c>
      <c r="BM301" s="190" t="s">
        <v>2120</v>
      </c>
    </row>
    <row r="302" spans="1:65" s="2" customFormat="1">
      <c r="A302" s="35"/>
      <c r="B302" s="36"/>
      <c r="C302" s="37"/>
      <c r="D302" s="192" t="s">
        <v>170</v>
      </c>
      <c r="E302" s="37"/>
      <c r="F302" s="193" t="s">
        <v>798</v>
      </c>
      <c r="G302" s="37"/>
      <c r="H302" s="37"/>
      <c r="I302" s="194"/>
      <c r="J302" s="37"/>
      <c r="K302" s="37"/>
      <c r="L302" s="40"/>
      <c r="M302" s="195"/>
      <c r="N302" s="196"/>
      <c r="O302" s="65"/>
      <c r="P302" s="65"/>
      <c r="Q302" s="65"/>
      <c r="R302" s="65"/>
      <c r="S302" s="65"/>
      <c r="T302" s="66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T302" s="18" t="s">
        <v>170</v>
      </c>
      <c r="AU302" s="18" t="s">
        <v>85</v>
      </c>
    </row>
    <row r="303" spans="1:65" s="2" customFormat="1" ht="16.5" customHeight="1">
      <c r="A303" s="35"/>
      <c r="B303" s="36"/>
      <c r="C303" s="225" t="s">
        <v>658</v>
      </c>
      <c r="D303" s="225" t="s">
        <v>495</v>
      </c>
      <c r="E303" s="226" t="s">
        <v>801</v>
      </c>
      <c r="F303" s="227" t="s">
        <v>802</v>
      </c>
      <c r="G303" s="228" t="s">
        <v>166</v>
      </c>
      <c r="H303" s="229">
        <v>1.01</v>
      </c>
      <c r="I303" s="230"/>
      <c r="J303" s="231">
        <f>ROUND(I303*H303,2)</f>
        <v>0</v>
      </c>
      <c r="K303" s="227" t="s">
        <v>167</v>
      </c>
      <c r="L303" s="232"/>
      <c r="M303" s="233" t="s">
        <v>19</v>
      </c>
      <c r="N303" s="234" t="s">
        <v>46</v>
      </c>
      <c r="O303" s="65"/>
      <c r="P303" s="188">
        <f>O303*H303</f>
        <v>0</v>
      </c>
      <c r="Q303" s="188">
        <v>1.1000000000000001E-3</v>
      </c>
      <c r="R303" s="188">
        <f>Q303*H303</f>
        <v>1.111E-3</v>
      </c>
      <c r="S303" s="188">
        <v>0</v>
      </c>
      <c r="T303" s="189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190" t="s">
        <v>206</v>
      </c>
      <c r="AT303" s="190" t="s">
        <v>495</v>
      </c>
      <c r="AU303" s="190" t="s">
        <v>85</v>
      </c>
      <c r="AY303" s="18" t="s">
        <v>160</v>
      </c>
      <c r="BE303" s="191">
        <f>IF(N303="základní",J303,0)</f>
        <v>0</v>
      </c>
      <c r="BF303" s="191">
        <f>IF(N303="snížená",J303,0)</f>
        <v>0</v>
      </c>
      <c r="BG303" s="191">
        <f>IF(N303="zákl. přenesená",J303,0)</f>
        <v>0</v>
      </c>
      <c r="BH303" s="191">
        <f>IF(N303="sníž. přenesená",J303,0)</f>
        <v>0</v>
      </c>
      <c r="BI303" s="191">
        <f>IF(N303="nulová",J303,0)</f>
        <v>0</v>
      </c>
      <c r="BJ303" s="18" t="s">
        <v>83</v>
      </c>
      <c r="BK303" s="191">
        <f>ROUND(I303*H303,2)</f>
        <v>0</v>
      </c>
      <c r="BL303" s="18" t="s">
        <v>183</v>
      </c>
      <c r="BM303" s="190" t="s">
        <v>2121</v>
      </c>
    </row>
    <row r="304" spans="1:65" s="13" customFormat="1">
      <c r="B304" s="199"/>
      <c r="C304" s="200"/>
      <c r="D304" s="197" t="s">
        <v>212</v>
      </c>
      <c r="E304" s="200"/>
      <c r="F304" s="202" t="s">
        <v>606</v>
      </c>
      <c r="G304" s="200"/>
      <c r="H304" s="203">
        <v>1.01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212</v>
      </c>
      <c r="AU304" s="209" t="s">
        <v>85</v>
      </c>
      <c r="AV304" s="13" t="s">
        <v>85</v>
      </c>
      <c r="AW304" s="13" t="s">
        <v>4</v>
      </c>
      <c r="AX304" s="13" t="s">
        <v>83</v>
      </c>
      <c r="AY304" s="209" t="s">
        <v>160</v>
      </c>
    </row>
    <row r="305" spans="1:65" s="2" customFormat="1" ht="16.5" customHeight="1">
      <c r="A305" s="35"/>
      <c r="B305" s="36"/>
      <c r="C305" s="225" t="s">
        <v>663</v>
      </c>
      <c r="D305" s="225" t="s">
        <v>495</v>
      </c>
      <c r="E305" s="226" t="s">
        <v>806</v>
      </c>
      <c r="F305" s="227" t="s">
        <v>807</v>
      </c>
      <c r="G305" s="228" t="s">
        <v>166</v>
      </c>
      <c r="H305" s="229">
        <v>1.01</v>
      </c>
      <c r="I305" s="230"/>
      <c r="J305" s="231">
        <f>ROUND(I305*H305,2)</f>
        <v>0</v>
      </c>
      <c r="K305" s="227" t="s">
        <v>167</v>
      </c>
      <c r="L305" s="232"/>
      <c r="M305" s="233" t="s">
        <v>19</v>
      </c>
      <c r="N305" s="234" t="s">
        <v>46</v>
      </c>
      <c r="O305" s="65"/>
      <c r="P305" s="188">
        <f>O305*H305</f>
        <v>0</v>
      </c>
      <c r="Q305" s="188">
        <v>1.4E-3</v>
      </c>
      <c r="R305" s="188">
        <f>Q305*H305</f>
        <v>1.4139999999999999E-3</v>
      </c>
      <c r="S305" s="188">
        <v>0</v>
      </c>
      <c r="T305" s="18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190" t="s">
        <v>206</v>
      </c>
      <c r="AT305" s="190" t="s">
        <v>495</v>
      </c>
      <c r="AU305" s="190" t="s">
        <v>85</v>
      </c>
      <c r="AY305" s="18" t="s">
        <v>160</v>
      </c>
      <c r="BE305" s="191">
        <f>IF(N305="základní",J305,0)</f>
        <v>0</v>
      </c>
      <c r="BF305" s="191">
        <f>IF(N305="snížená",J305,0)</f>
        <v>0</v>
      </c>
      <c r="BG305" s="191">
        <f>IF(N305="zákl. přenesená",J305,0)</f>
        <v>0</v>
      </c>
      <c r="BH305" s="191">
        <f>IF(N305="sníž. přenesená",J305,0)</f>
        <v>0</v>
      </c>
      <c r="BI305" s="191">
        <f>IF(N305="nulová",J305,0)</f>
        <v>0</v>
      </c>
      <c r="BJ305" s="18" t="s">
        <v>83</v>
      </c>
      <c r="BK305" s="191">
        <f>ROUND(I305*H305,2)</f>
        <v>0</v>
      </c>
      <c r="BL305" s="18" t="s">
        <v>183</v>
      </c>
      <c r="BM305" s="190" t="s">
        <v>2122</v>
      </c>
    </row>
    <row r="306" spans="1:65" s="13" customFormat="1">
      <c r="B306" s="199"/>
      <c r="C306" s="200"/>
      <c r="D306" s="197" t="s">
        <v>212</v>
      </c>
      <c r="E306" s="200"/>
      <c r="F306" s="202" t="s">
        <v>606</v>
      </c>
      <c r="G306" s="200"/>
      <c r="H306" s="203">
        <v>1.01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212</v>
      </c>
      <c r="AU306" s="209" t="s">
        <v>85</v>
      </c>
      <c r="AV306" s="13" t="s">
        <v>85</v>
      </c>
      <c r="AW306" s="13" t="s">
        <v>4</v>
      </c>
      <c r="AX306" s="13" t="s">
        <v>83</v>
      </c>
      <c r="AY306" s="209" t="s">
        <v>160</v>
      </c>
    </row>
    <row r="307" spans="1:65" s="2" customFormat="1" ht="16.5" customHeight="1">
      <c r="A307" s="35"/>
      <c r="B307" s="36"/>
      <c r="C307" s="179" t="s">
        <v>668</v>
      </c>
      <c r="D307" s="179" t="s">
        <v>163</v>
      </c>
      <c r="E307" s="180" t="s">
        <v>2123</v>
      </c>
      <c r="F307" s="181" t="s">
        <v>2124</v>
      </c>
      <c r="G307" s="182" t="s">
        <v>166</v>
      </c>
      <c r="H307" s="183">
        <v>1</v>
      </c>
      <c r="I307" s="184"/>
      <c r="J307" s="185">
        <f>ROUND(I307*H307,2)</f>
        <v>0</v>
      </c>
      <c r="K307" s="181" t="s">
        <v>19</v>
      </c>
      <c r="L307" s="40"/>
      <c r="M307" s="186" t="s">
        <v>19</v>
      </c>
      <c r="N307" s="187" t="s">
        <v>46</v>
      </c>
      <c r="O307" s="65"/>
      <c r="P307" s="188">
        <f>O307*H307</f>
        <v>0</v>
      </c>
      <c r="Q307" s="188">
        <v>1.0000000000000001E-5</v>
      </c>
      <c r="R307" s="188">
        <f>Q307*H307</f>
        <v>1.0000000000000001E-5</v>
      </c>
      <c r="S307" s="188">
        <v>0</v>
      </c>
      <c r="T307" s="189">
        <f>S307*H307</f>
        <v>0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190" t="s">
        <v>183</v>
      </c>
      <c r="AT307" s="190" t="s">
        <v>163</v>
      </c>
      <c r="AU307" s="190" t="s">
        <v>85</v>
      </c>
      <c r="AY307" s="18" t="s">
        <v>160</v>
      </c>
      <c r="BE307" s="191">
        <f>IF(N307="základní",J307,0)</f>
        <v>0</v>
      </c>
      <c r="BF307" s="191">
        <f>IF(N307="snížená",J307,0)</f>
        <v>0</v>
      </c>
      <c r="BG307" s="191">
        <f>IF(N307="zákl. přenesená",J307,0)</f>
        <v>0</v>
      </c>
      <c r="BH307" s="191">
        <f>IF(N307="sníž. přenesená",J307,0)</f>
        <v>0</v>
      </c>
      <c r="BI307" s="191">
        <f>IF(N307="nulová",J307,0)</f>
        <v>0</v>
      </c>
      <c r="BJ307" s="18" t="s">
        <v>83</v>
      </c>
      <c r="BK307" s="191">
        <f>ROUND(I307*H307,2)</f>
        <v>0</v>
      </c>
      <c r="BL307" s="18" t="s">
        <v>183</v>
      </c>
      <c r="BM307" s="190" t="s">
        <v>2125</v>
      </c>
    </row>
    <row r="308" spans="1:65" s="13" customFormat="1">
      <c r="B308" s="199"/>
      <c r="C308" s="200"/>
      <c r="D308" s="197" t="s">
        <v>212</v>
      </c>
      <c r="E308" s="201" t="s">
        <v>19</v>
      </c>
      <c r="F308" s="202" t="s">
        <v>83</v>
      </c>
      <c r="G308" s="200"/>
      <c r="H308" s="203">
        <v>1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212</v>
      </c>
      <c r="AU308" s="209" t="s">
        <v>85</v>
      </c>
      <c r="AV308" s="13" t="s">
        <v>85</v>
      </c>
      <c r="AW308" s="13" t="s">
        <v>36</v>
      </c>
      <c r="AX308" s="13" t="s">
        <v>83</v>
      </c>
      <c r="AY308" s="209" t="s">
        <v>160</v>
      </c>
    </row>
    <row r="309" spans="1:65" s="2" customFormat="1" ht="24.2" customHeight="1">
      <c r="A309" s="35"/>
      <c r="B309" s="36"/>
      <c r="C309" s="225" t="s">
        <v>673</v>
      </c>
      <c r="D309" s="225" t="s">
        <v>495</v>
      </c>
      <c r="E309" s="226" t="s">
        <v>2126</v>
      </c>
      <c r="F309" s="227" t="s">
        <v>2127</v>
      </c>
      <c r="G309" s="228" t="s">
        <v>166</v>
      </c>
      <c r="H309" s="229">
        <v>1.01</v>
      </c>
      <c r="I309" s="230"/>
      <c r="J309" s="231">
        <f>ROUND(I309*H309,2)</f>
        <v>0</v>
      </c>
      <c r="K309" s="227" t="s">
        <v>19</v>
      </c>
      <c r="L309" s="232"/>
      <c r="M309" s="233" t="s">
        <v>19</v>
      </c>
      <c r="N309" s="234" t="s">
        <v>46</v>
      </c>
      <c r="O309" s="65"/>
      <c r="P309" s="188">
        <f>O309*H309</f>
        <v>0</v>
      </c>
      <c r="Q309" s="188">
        <v>1.5E-3</v>
      </c>
      <c r="R309" s="188">
        <f>Q309*H309</f>
        <v>1.5150000000000001E-3</v>
      </c>
      <c r="S309" s="188">
        <v>0</v>
      </c>
      <c r="T309" s="189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190" t="s">
        <v>206</v>
      </c>
      <c r="AT309" s="190" t="s">
        <v>495</v>
      </c>
      <c r="AU309" s="190" t="s">
        <v>85</v>
      </c>
      <c r="AY309" s="18" t="s">
        <v>160</v>
      </c>
      <c r="BE309" s="191">
        <f>IF(N309="základní",J309,0)</f>
        <v>0</v>
      </c>
      <c r="BF309" s="191">
        <f>IF(N309="snížená",J309,0)</f>
        <v>0</v>
      </c>
      <c r="BG309" s="191">
        <f>IF(N309="zákl. přenesená",J309,0)</f>
        <v>0</v>
      </c>
      <c r="BH309" s="191">
        <f>IF(N309="sníž. přenesená",J309,0)</f>
        <v>0</v>
      </c>
      <c r="BI309" s="191">
        <f>IF(N309="nulová",J309,0)</f>
        <v>0</v>
      </c>
      <c r="BJ309" s="18" t="s">
        <v>83</v>
      </c>
      <c r="BK309" s="191">
        <f>ROUND(I309*H309,2)</f>
        <v>0</v>
      </c>
      <c r="BL309" s="18" t="s">
        <v>183</v>
      </c>
      <c r="BM309" s="190" t="s">
        <v>2128</v>
      </c>
    </row>
    <row r="310" spans="1:65" s="13" customFormat="1">
      <c r="B310" s="199"/>
      <c r="C310" s="200"/>
      <c r="D310" s="197" t="s">
        <v>212</v>
      </c>
      <c r="E310" s="200"/>
      <c r="F310" s="202" t="s">
        <v>606</v>
      </c>
      <c r="G310" s="200"/>
      <c r="H310" s="203">
        <v>1.01</v>
      </c>
      <c r="I310" s="204"/>
      <c r="J310" s="200"/>
      <c r="K310" s="200"/>
      <c r="L310" s="205"/>
      <c r="M310" s="206"/>
      <c r="N310" s="207"/>
      <c r="O310" s="207"/>
      <c r="P310" s="207"/>
      <c r="Q310" s="207"/>
      <c r="R310" s="207"/>
      <c r="S310" s="207"/>
      <c r="T310" s="208"/>
      <c r="AT310" s="209" t="s">
        <v>212</v>
      </c>
      <c r="AU310" s="209" t="s">
        <v>85</v>
      </c>
      <c r="AV310" s="13" t="s">
        <v>85</v>
      </c>
      <c r="AW310" s="13" t="s">
        <v>4</v>
      </c>
      <c r="AX310" s="13" t="s">
        <v>83</v>
      </c>
      <c r="AY310" s="209" t="s">
        <v>160</v>
      </c>
    </row>
    <row r="311" spans="1:65" s="2" customFormat="1" ht="16.5" customHeight="1">
      <c r="A311" s="35"/>
      <c r="B311" s="36"/>
      <c r="C311" s="225" t="s">
        <v>679</v>
      </c>
      <c r="D311" s="225" t="s">
        <v>495</v>
      </c>
      <c r="E311" s="226" t="s">
        <v>2129</v>
      </c>
      <c r="F311" s="227" t="s">
        <v>2130</v>
      </c>
      <c r="G311" s="228" t="s">
        <v>166</v>
      </c>
      <c r="H311" s="229">
        <v>1.01</v>
      </c>
      <c r="I311" s="230"/>
      <c r="J311" s="231">
        <f>ROUND(I311*H311,2)</f>
        <v>0</v>
      </c>
      <c r="K311" s="227" t="s">
        <v>19</v>
      </c>
      <c r="L311" s="232"/>
      <c r="M311" s="233" t="s">
        <v>19</v>
      </c>
      <c r="N311" s="234" t="s">
        <v>46</v>
      </c>
      <c r="O311" s="65"/>
      <c r="P311" s="188">
        <f>O311*H311</f>
        <v>0</v>
      </c>
      <c r="Q311" s="188">
        <v>5.5999999999999999E-3</v>
      </c>
      <c r="R311" s="188">
        <f>Q311*H311</f>
        <v>5.6559999999999996E-3</v>
      </c>
      <c r="S311" s="188">
        <v>0</v>
      </c>
      <c r="T311" s="189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190" t="s">
        <v>206</v>
      </c>
      <c r="AT311" s="190" t="s">
        <v>495</v>
      </c>
      <c r="AU311" s="190" t="s">
        <v>85</v>
      </c>
      <c r="AY311" s="18" t="s">
        <v>160</v>
      </c>
      <c r="BE311" s="191">
        <f>IF(N311="základní",J311,0)</f>
        <v>0</v>
      </c>
      <c r="BF311" s="191">
        <f>IF(N311="snížená",J311,0)</f>
        <v>0</v>
      </c>
      <c r="BG311" s="191">
        <f>IF(N311="zákl. přenesená",J311,0)</f>
        <v>0</v>
      </c>
      <c r="BH311" s="191">
        <f>IF(N311="sníž. přenesená",J311,0)</f>
        <v>0</v>
      </c>
      <c r="BI311" s="191">
        <f>IF(N311="nulová",J311,0)</f>
        <v>0</v>
      </c>
      <c r="BJ311" s="18" t="s">
        <v>83</v>
      </c>
      <c r="BK311" s="191">
        <f>ROUND(I311*H311,2)</f>
        <v>0</v>
      </c>
      <c r="BL311" s="18" t="s">
        <v>183</v>
      </c>
      <c r="BM311" s="190" t="s">
        <v>2131</v>
      </c>
    </row>
    <row r="312" spans="1:65" s="13" customFormat="1">
      <c r="B312" s="199"/>
      <c r="C312" s="200"/>
      <c r="D312" s="197" t="s">
        <v>212</v>
      </c>
      <c r="E312" s="200"/>
      <c r="F312" s="202" t="s">
        <v>606</v>
      </c>
      <c r="G312" s="200"/>
      <c r="H312" s="203">
        <v>1.01</v>
      </c>
      <c r="I312" s="204"/>
      <c r="J312" s="200"/>
      <c r="K312" s="200"/>
      <c r="L312" s="205"/>
      <c r="M312" s="206"/>
      <c r="N312" s="207"/>
      <c r="O312" s="207"/>
      <c r="P312" s="207"/>
      <c r="Q312" s="207"/>
      <c r="R312" s="207"/>
      <c r="S312" s="207"/>
      <c r="T312" s="208"/>
      <c r="AT312" s="209" t="s">
        <v>212</v>
      </c>
      <c r="AU312" s="209" t="s">
        <v>85</v>
      </c>
      <c r="AV312" s="13" t="s">
        <v>85</v>
      </c>
      <c r="AW312" s="13" t="s">
        <v>4</v>
      </c>
      <c r="AX312" s="13" t="s">
        <v>83</v>
      </c>
      <c r="AY312" s="209" t="s">
        <v>160</v>
      </c>
    </row>
    <row r="313" spans="1:65" s="2" customFormat="1" ht="16.5" customHeight="1">
      <c r="A313" s="35"/>
      <c r="B313" s="36"/>
      <c r="C313" s="179" t="s">
        <v>683</v>
      </c>
      <c r="D313" s="179" t="s">
        <v>163</v>
      </c>
      <c r="E313" s="180" t="s">
        <v>2132</v>
      </c>
      <c r="F313" s="181" t="s">
        <v>2133</v>
      </c>
      <c r="G313" s="182" t="s">
        <v>289</v>
      </c>
      <c r="H313" s="183">
        <v>149.9</v>
      </c>
      <c r="I313" s="184"/>
      <c r="J313" s="185">
        <f>ROUND(I313*H313,2)</f>
        <v>0</v>
      </c>
      <c r="K313" s="181" t="s">
        <v>167</v>
      </c>
      <c r="L313" s="40"/>
      <c r="M313" s="186" t="s">
        <v>19</v>
      </c>
      <c r="N313" s="187" t="s">
        <v>46</v>
      </c>
      <c r="O313" s="65"/>
      <c r="P313" s="188">
        <f>O313*H313</f>
        <v>0</v>
      </c>
      <c r="Q313" s="188">
        <v>0</v>
      </c>
      <c r="R313" s="188">
        <f>Q313*H313</f>
        <v>0</v>
      </c>
      <c r="S313" s="188">
        <v>0</v>
      </c>
      <c r="T313" s="189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190" t="s">
        <v>183</v>
      </c>
      <c r="AT313" s="190" t="s">
        <v>163</v>
      </c>
      <c r="AU313" s="190" t="s">
        <v>85</v>
      </c>
      <c r="AY313" s="18" t="s">
        <v>160</v>
      </c>
      <c r="BE313" s="191">
        <f>IF(N313="základní",J313,0)</f>
        <v>0</v>
      </c>
      <c r="BF313" s="191">
        <f>IF(N313="snížená",J313,0)</f>
        <v>0</v>
      </c>
      <c r="BG313" s="191">
        <f>IF(N313="zákl. přenesená",J313,0)</f>
        <v>0</v>
      </c>
      <c r="BH313" s="191">
        <f>IF(N313="sníž. přenesená",J313,0)</f>
        <v>0</v>
      </c>
      <c r="BI313" s="191">
        <f>IF(N313="nulová",J313,0)</f>
        <v>0</v>
      </c>
      <c r="BJ313" s="18" t="s">
        <v>83</v>
      </c>
      <c r="BK313" s="191">
        <f>ROUND(I313*H313,2)</f>
        <v>0</v>
      </c>
      <c r="BL313" s="18" t="s">
        <v>183</v>
      </c>
      <c r="BM313" s="190" t="s">
        <v>2134</v>
      </c>
    </row>
    <row r="314" spans="1:65" s="2" customFormat="1">
      <c r="A314" s="35"/>
      <c r="B314" s="36"/>
      <c r="C314" s="37"/>
      <c r="D314" s="192" t="s">
        <v>170</v>
      </c>
      <c r="E314" s="37"/>
      <c r="F314" s="193" t="s">
        <v>2135</v>
      </c>
      <c r="G314" s="37"/>
      <c r="H314" s="37"/>
      <c r="I314" s="194"/>
      <c r="J314" s="37"/>
      <c r="K314" s="37"/>
      <c r="L314" s="40"/>
      <c r="M314" s="195"/>
      <c r="N314" s="196"/>
      <c r="O314" s="65"/>
      <c r="P314" s="65"/>
      <c r="Q314" s="65"/>
      <c r="R314" s="65"/>
      <c r="S314" s="65"/>
      <c r="T314" s="66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T314" s="18" t="s">
        <v>170</v>
      </c>
      <c r="AU314" s="18" t="s">
        <v>85</v>
      </c>
    </row>
    <row r="315" spans="1:65" s="2" customFormat="1" ht="16.5" customHeight="1">
      <c r="A315" s="35"/>
      <c r="B315" s="36"/>
      <c r="C315" s="179" t="s">
        <v>687</v>
      </c>
      <c r="D315" s="179" t="s">
        <v>163</v>
      </c>
      <c r="E315" s="180" t="s">
        <v>2136</v>
      </c>
      <c r="F315" s="181" t="s">
        <v>2137</v>
      </c>
      <c r="G315" s="182" t="s">
        <v>166</v>
      </c>
      <c r="H315" s="183">
        <v>2</v>
      </c>
      <c r="I315" s="184"/>
      <c r="J315" s="185">
        <f>ROUND(I315*H315,2)</f>
        <v>0</v>
      </c>
      <c r="K315" s="181" t="s">
        <v>167</v>
      </c>
      <c r="L315" s="40"/>
      <c r="M315" s="186" t="s">
        <v>19</v>
      </c>
      <c r="N315" s="187" t="s">
        <v>46</v>
      </c>
      <c r="O315" s="65"/>
      <c r="P315" s="188">
        <f>O315*H315</f>
        <v>0</v>
      </c>
      <c r="Q315" s="188">
        <v>0.45937</v>
      </c>
      <c r="R315" s="188">
        <f>Q315*H315</f>
        <v>0.91874</v>
      </c>
      <c r="S315" s="188">
        <v>0</v>
      </c>
      <c r="T315" s="18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190" t="s">
        <v>183</v>
      </c>
      <c r="AT315" s="190" t="s">
        <v>163</v>
      </c>
      <c r="AU315" s="190" t="s">
        <v>85</v>
      </c>
      <c r="AY315" s="18" t="s">
        <v>160</v>
      </c>
      <c r="BE315" s="191">
        <f>IF(N315="základní",J315,0)</f>
        <v>0</v>
      </c>
      <c r="BF315" s="191">
        <f>IF(N315="snížená",J315,0)</f>
        <v>0</v>
      </c>
      <c r="BG315" s="191">
        <f>IF(N315="zákl. přenesená",J315,0)</f>
        <v>0</v>
      </c>
      <c r="BH315" s="191">
        <f>IF(N315="sníž. přenesená",J315,0)</f>
        <v>0</v>
      </c>
      <c r="BI315" s="191">
        <f>IF(N315="nulová",J315,0)</f>
        <v>0</v>
      </c>
      <c r="BJ315" s="18" t="s">
        <v>83</v>
      </c>
      <c r="BK315" s="191">
        <f>ROUND(I315*H315,2)</f>
        <v>0</v>
      </c>
      <c r="BL315" s="18" t="s">
        <v>183</v>
      </c>
      <c r="BM315" s="190" t="s">
        <v>2138</v>
      </c>
    </row>
    <row r="316" spans="1:65" s="2" customFormat="1">
      <c r="A316" s="35"/>
      <c r="B316" s="36"/>
      <c r="C316" s="37"/>
      <c r="D316" s="192" t="s">
        <v>170</v>
      </c>
      <c r="E316" s="37"/>
      <c r="F316" s="193" t="s">
        <v>2139</v>
      </c>
      <c r="G316" s="37"/>
      <c r="H316" s="37"/>
      <c r="I316" s="194"/>
      <c r="J316" s="37"/>
      <c r="K316" s="37"/>
      <c r="L316" s="40"/>
      <c r="M316" s="195"/>
      <c r="N316" s="196"/>
      <c r="O316" s="65"/>
      <c r="P316" s="65"/>
      <c r="Q316" s="65"/>
      <c r="R316" s="65"/>
      <c r="S316" s="65"/>
      <c r="T316" s="66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T316" s="18" t="s">
        <v>170</v>
      </c>
      <c r="AU316" s="18" t="s">
        <v>85</v>
      </c>
    </row>
    <row r="317" spans="1:65" s="2" customFormat="1" ht="24.2" customHeight="1">
      <c r="A317" s="35"/>
      <c r="B317" s="36"/>
      <c r="C317" s="179" t="s">
        <v>691</v>
      </c>
      <c r="D317" s="179" t="s">
        <v>163</v>
      </c>
      <c r="E317" s="180" t="s">
        <v>2140</v>
      </c>
      <c r="F317" s="181" t="s">
        <v>2141</v>
      </c>
      <c r="G317" s="182" t="s">
        <v>339</v>
      </c>
      <c r="H317" s="183">
        <v>2.0030000000000001</v>
      </c>
      <c r="I317" s="184"/>
      <c r="J317" s="185">
        <f>ROUND(I317*H317,2)</f>
        <v>0</v>
      </c>
      <c r="K317" s="181" t="s">
        <v>167</v>
      </c>
      <c r="L317" s="40"/>
      <c r="M317" s="186" t="s">
        <v>19</v>
      </c>
      <c r="N317" s="187" t="s">
        <v>46</v>
      </c>
      <c r="O317" s="65"/>
      <c r="P317" s="188">
        <f>O317*H317</f>
        <v>0</v>
      </c>
      <c r="Q317" s="188">
        <v>0</v>
      </c>
      <c r="R317" s="188">
        <f>Q317*H317</f>
        <v>0</v>
      </c>
      <c r="S317" s="188">
        <v>0</v>
      </c>
      <c r="T317" s="189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190" t="s">
        <v>183</v>
      </c>
      <c r="AT317" s="190" t="s">
        <v>163</v>
      </c>
      <c r="AU317" s="190" t="s">
        <v>85</v>
      </c>
      <c r="AY317" s="18" t="s">
        <v>160</v>
      </c>
      <c r="BE317" s="191">
        <f>IF(N317="základní",J317,0)</f>
        <v>0</v>
      </c>
      <c r="BF317" s="191">
        <f>IF(N317="snížená",J317,0)</f>
        <v>0</v>
      </c>
      <c r="BG317" s="191">
        <f>IF(N317="zákl. přenesená",J317,0)</f>
        <v>0</v>
      </c>
      <c r="BH317" s="191">
        <f>IF(N317="sníž. přenesená",J317,0)</f>
        <v>0</v>
      </c>
      <c r="BI317" s="191">
        <f>IF(N317="nulová",J317,0)</f>
        <v>0</v>
      </c>
      <c r="BJ317" s="18" t="s">
        <v>83</v>
      </c>
      <c r="BK317" s="191">
        <f>ROUND(I317*H317,2)</f>
        <v>0</v>
      </c>
      <c r="BL317" s="18" t="s">
        <v>183</v>
      </c>
      <c r="BM317" s="190" t="s">
        <v>2142</v>
      </c>
    </row>
    <row r="318" spans="1:65" s="2" customFormat="1">
      <c r="A318" s="35"/>
      <c r="B318" s="36"/>
      <c r="C318" s="37"/>
      <c r="D318" s="192" t="s">
        <v>170</v>
      </c>
      <c r="E318" s="37"/>
      <c r="F318" s="193" t="s">
        <v>2143</v>
      </c>
      <c r="G318" s="37"/>
      <c r="H318" s="37"/>
      <c r="I318" s="194"/>
      <c r="J318" s="37"/>
      <c r="K318" s="37"/>
      <c r="L318" s="40"/>
      <c r="M318" s="195"/>
      <c r="N318" s="196"/>
      <c r="O318" s="65"/>
      <c r="P318" s="65"/>
      <c r="Q318" s="65"/>
      <c r="R318" s="65"/>
      <c r="S318" s="65"/>
      <c r="T318" s="66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T318" s="18" t="s">
        <v>170</v>
      </c>
      <c r="AU318" s="18" t="s">
        <v>85</v>
      </c>
    </row>
    <row r="319" spans="1:65" s="2" customFormat="1" ht="19.5">
      <c r="A319" s="35"/>
      <c r="B319" s="36"/>
      <c r="C319" s="37"/>
      <c r="D319" s="197" t="s">
        <v>172</v>
      </c>
      <c r="E319" s="37"/>
      <c r="F319" s="198" t="s">
        <v>2144</v>
      </c>
      <c r="G319" s="37"/>
      <c r="H319" s="37"/>
      <c r="I319" s="194"/>
      <c r="J319" s="37"/>
      <c r="K319" s="37"/>
      <c r="L319" s="40"/>
      <c r="M319" s="195"/>
      <c r="N319" s="196"/>
      <c r="O319" s="65"/>
      <c r="P319" s="65"/>
      <c r="Q319" s="65"/>
      <c r="R319" s="65"/>
      <c r="S319" s="65"/>
      <c r="T319" s="66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8" t="s">
        <v>172</v>
      </c>
      <c r="AU319" s="18" t="s">
        <v>85</v>
      </c>
    </row>
    <row r="320" spans="1:65" s="13" customFormat="1">
      <c r="B320" s="199"/>
      <c r="C320" s="200"/>
      <c r="D320" s="197" t="s">
        <v>212</v>
      </c>
      <c r="E320" s="201" t="s">
        <v>19</v>
      </c>
      <c r="F320" s="202" t="s">
        <v>2145</v>
      </c>
      <c r="G320" s="200"/>
      <c r="H320" s="203">
        <v>2.0030000000000001</v>
      </c>
      <c r="I320" s="204"/>
      <c r="J320" s="200"/>
      <c r="K320" s="200"/>
      <c r="L320" s="205"/>
      <c r="M320" s="206"/>
      <c r="N320" s="207"/>
      <c r="O320" s="207"/>
      <c r="P320" s="207"/>
      <c r="Q320" s="207"/>
      <c r="R320" s="207"/>
      <c r="S320" s="207"/>
      <c r="T320" s="208"/>
      <c r="AT320" s="209" t="s">
        <v>212</v>
      </c>
      <c r="AU320" s="209" t="s">
        <v>85</v>
      </c>
      <c r="AV320" s="13" t="s">
        <v>85</v>
      </c>
      <c r="AW320" s="13" t="s">
        <v>36</v>
      </c>
      <c r="AX320" s="13" t="s">
        <v>83</v>
      </c>
      <c r="AY320" s="209" t="s">
        <v>160</v>
      </c>
    </row>
    <row r="321" spans="1:65" s="2" customFormat="1" ht="16.5" customHeight="1">
      <c r="A321" s="35"/>
      <c r="B321" s="36"/>
      <c r="C321" s="179" t="s">
        <v>697</v>
      </c>
      <c r="D321" s="179" t="s">
        <v>163</v>
      </c>
      <c r="E321" s="180" t="s">
        <v>2146</v>
      </c>
      <c r="F321" s="181" t="s">
        <v>2147</v>
      </c>
      <c r="G321" s="182" t="s">
        <v>166</v>
      </c>
      <c r="H321" s="183">
        <v>1</v>
      </c>
      <c r="I321" s="184"/>
      <c r="J321" s="185">
        <f>ROUND(I321*H321,2)</f>
        <v>0</v>
      </c>
      <c r="K321" s="181" t="s">
        <v>167</v>
      </c>
      <c r="L321" s="40"/>
      <c r="M321" s="186" t="s">
        <v>19</v>
      </c>
      <c r="N321" s="187" t="s">
        <v>46</v>
      </c>
      <c r="O321" s="65"/>
      <c r="P321" s="188">
        <f>O321*H321</f>
        <v>0</v>
      </c>
      <c r="Q321" s="188">
        <v>1.0189999999999999E-2</v>
      </c>
      <c r="R321" s="188">
        <f>Q321*H321</f>
        <v>1.0189999999999999E-2</v>
      </c>
      <c r="S321" s="188">
        <v>0</v>
      </c>
      <c r="T321" s="189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190" t="s">
        <v>183</v>
      </c>
      <c r="AT321" s="190" t="s">
        <v>163</v>
      </c>
      <c r="AU321" s="190" t="s">
        <v>85</v>
      </c>
      <c r="AY321" s="18" t="s">
        <v>160</v>
      </c>
      <c r="BE321" s="191">
        <f>IF(N321="základní",J321,0)</f>
        <v>0</v>
      </c>
      <c r="BF321" s="191">
        <f>IF(N321="snížená",J321,0)</f>
        <v>0</v>
      </c>
      <c r="BG321" s="191">
        <f>IF(N321="zákl. přenesená",J321,0)</f>
        <v>0</v>
      </c>
      <c r="BH321" s="191">
        <f>IF(N321="sníž. přenesená",J321,0)</f>
        <v>0</v>
      </c>
      <c r="BI321" s="191">
        <f>IF(N321="nulová",J321,0)</f>
        <v>0</v>
      </c>
      <c r="BJ321" s="18" t="s">
        <v>83</v>
      </c>
      <c r="BK321" s="191">
        <f>ROUND(I321*H321,2)</f>
        <v>0</v>
      </c>
      <c r="BL321" s="18" t="s">
        <v>183</v>
      </c>
      <c r="BM321" s="190" t="s">
        <v>2148</v>
      </c>
    </row>
    <row r="322" spans="1:65" s="2" customFormat="1">
      <c r="A322" s="35"/>
      <c r="B322" s="36"/>
      <c r="C322" s="37"/>
      <c r="D322" s="192" t="s">
        <v>170</v>
      </c>
      <c r="E322" s="37"/>
      <c r="F322" s="193" t="s">
        <v>2149</v>
      </c>
      <c r="G322" s="37"/>
      <c r="H322" s="37"/>
      <c r="I322" s="194"/>
      <c r="J322" s="37"/>
      <c r="K322" s="37"/>
      <c r="L322" s="40"/>
      <c r="M322" s="195"/>
      <c r="N322" s="196"/>
      <c r="O322" s="65"/>
      <c r="P322" s="65"/>
      <c r="Q322" s="65"/>
      <c r="R322" s="65"/>
      <c r="S322" s="65"/>
      <c r="T322" s="66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T322" s="18" t="s">
        <v>170</v>
      </c>
      <c r="AU322" s="18" t="s">
        <v>85</v>
      </c>
    </row>
    <row r="323" spans="1:65" s="13" customFormat="1">
      <c r="B323" s="199"/>
      <c r="C323" s="200"/>
      <c r="D323" s="197" t="s">
        <v>212</v>
      </c>
      <c r="E323" s="201" t="s">
        <v>19</v>
      </c>
      <c r="F323" s="202" t="s">
        <v>83</v>
      </c>
      <c r="G323" s="200"/>
      <c r="H323" s="203">
        <v>1</v>
      </c>
      <c r="I323" s="204"/>
      <c r="J323" s="200"/>
      <c r="K323" s="200"/>
      <c r="L323" s="205"/>
      <c r="M323" s="206"/>
      <c r="N323" s="207"/>
      <c r="O323" s="207"/>
      <c r="P323" s="207"/>
      <c r="Q323" s="207"/>
      <c r="R323" s="207"/>
      <c r="S323" s="207"/>
      <c r="T323" s="208"/>
      <c r="AT323" s="209" t="s">
        <v>212</v>
      </c>
      <c r="AU323" s="209" t="s">
        <v>85</v>
      </c>
      <c r="AV323" s="13" t="s">
        <v>85</v>
      </c>
      <c r="AW323" s="13" t="s">
        <v>36</v>
      </c>
      <c r="AX323" s="13" t="s">
        <v>83</v>
      </c>
      <c r="AY323" s="209" t="s">
        <v>160</v>
      </c>
    </row>
    <row r="324" spans="1:65" s="2" customFormat="1" ht="24.2" customHeight="1">
      <c r="A324" s="35"/>
      <c r="B324" s="36"/>
      <c r="C324" s="225" t="s">
        <v>703</v>
      </c>
      <c r="D324" s="225" t="s">
        <v>495</v>
      </c>
      <c r="E324" s="226" t="s">
        <v>2150</v>
      </c>
      <c r="F324" s="227" t="s">
        <v>2151</v>
      </c>
      <c r="G324" s="228" t="s">
        <v>166</v>
      </c>
      <c r="H324" s="229">
        <v>1.01</v>
      </c>
      <c r="I324" s="230"/>
      <c r="J324" s="231">
        <f>ROUND(I324*H324,2)</f>
        <v>0</v>
      </c>
      <c r="K324" s="227" t="s">
        <v>19</v>
      </c>
      <c r="L324" s="232"/>
      <c r="M324" s="233" t="s">
        <v>19</v>
      </c>
      <c r="N324" s="234" t="s">
        <v>46</v>
      </c>
      <c r="O324" s="65"/>
      <c r="P324" s="188">
        <f>O324*H324</f>
        <v>0</v>
      </c>
      <c r="Q324" s="188">
        <v>2.54</v>
      </c>
      <c r="R324" s="188">
        <f>Q324*H324</f>
        <v>2.5653999999999999</v>
      </c>
      <c r="S324" s="188">
        <v>0</v>
      </c>
      <c r="T324" s="189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190" t="s">
        <v>206</v>
      </c>
      <c r="AT324" s="190" t="s">
        <v>495</v>
      </c>
      <c r="AU324" s="190" t="s">
        <v>85</v>
      </c>
      <c r="AY324" s="18" t="s">
        <v>160</v>
      </c>
      <c r="BE324" s="191">
        <f>IF(N324="základní",J324,0)</f>
        <v>0</v>
      </c>
      <c r="BF324" s="191">
        <f>IF(N324="snížená",J324,0)</f>
        <v>0</v>
      </c>
      <c r="BG324" s="191">
        <f>IF(N324="zákl. přenesená",J324,0)</f>
        <v>0</v>
      </c>
      <c r="BH324" s="191">
        <f>IF(N324="sníž. přenesená",J324,0)</f>
        <v>0</v>
      </c>
      <c r="BI324" s="191">
        <f>IF(N324="nulová",J324,0)</f>
        <v>0</v>
      </c>
      <c r="BJ324" s="18" t="s">
        <v>83</v>
      </c>
      <c r="BK324" s="191">
        <f>ROUND(I324*H324,2)</f>
        <v>0</v>
      </c>
      <c r="BL324" s="18" t="s">
        <v>183</v>
      </c>
      <c r="BM324" s="190" t="s">
        <v>2152</v>
      </c>
    </row>
    <row r="325" spans="1:65" s="13" customFormat="1">
      <c r="B325" s="199"/>
      <c r="C325" s="200"/>
      <c r="D325" s="197" t="s">
        <v>212</v>
      </c>
      <c r="E325" s="200"/>
      <c r="F325" s="202" t="s">
        <v>606</v>
      </c>
      <c r="G325" s="200"/>
      <c r="H325" s="203">
        <v>1.01</v>
      </c>
      <c r="I325" s="204"/>
      <c r="J325" s="200"/>
      <c r="K325" s="200"/>
      <c r="L325" s="205"/>
      <c r="M325" s="206"/>
      <c r="N325" s="207"/>
      <c r="O325" s="207"/>
      <c r="P325" s="207"/>
      <c r="Q325" s="207"/>
      <c r="R325" s="207"/>
      <c r="S325" s="207"/>
      <c r="T325" s="208"/>
      <c r="AT325" s="209" t="s">
        <v>212</v>
      </c>
      <c r="AU325" s="209" t="s">
        <v>85</v>
      </c>
      <c r="AV325" s="13" t="s">
        <v>85</v>
      </c>
      <c r="AW325" s="13" t="s">
        <v>4</v>
      </c>
      <c r="AX325" s="13" t="s">
        <v>83</v>
      </c>
      <c r="AY325" s="209" t="s">
        <v>160</v>
      </c>
    </row>
    <row r="326" spans="1:65" s="2" customFormat="1" ht="24.2" customHeight="1">
      <c r="A326" s="35"/>
      <c r="B326" s="36"/>
      <c r="C326" s="225" t="s">
        <v>709</v>
      </c>
      <c r="D326" s="225" t="s">
        <v>495</v>
      </c>
      <c r="E326" s="226" t="s">
        <v>2153</v>
      </c>
      <c r="F326" s="227" t="s">
        <v>2154</v>
      </c>
      <c r="G326" s="228" t="s">
        <v>166</v>
      </c>
      <c r="H326" s="229">
        <v>2.02</v>
      </c>
      <c r="I326" s="230"/>
      <c r="J326" s="231">
        <f>ROUND(I326*H326,2)</f>
        <v>0</v>
      </c>
      <c r="K326" s="227" t="s">
        <v>19</v>
      </c>
      <c r="L326" s="232"/>
      <c r="M326" s="233" t="s">
        <v>19</v>
      </c>
      <c r="N326" s="234" t="s">
        <v>46</v>
      </c>
      <c r="O326" s="65"/>
      <c r="P326" s="188">
        <f>O326*H326</f>
        <v>0</v>
      </c>
      <c r="Q326" s="188">
        <v>1E-3</v>
      </c>
      <c r="R326" s="188">
        <f>Q326*H326</f>
        <v>2.0200000000000001E-3</v>
      </c>
      <c r="S326" s="188">
        <v>0</v>
      </c>
      <c r="T326" s="189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190" t="s">
        <v>206</v>
      </c>
      <c r="AT326" s="190" t="s">
        <v>495</v>
      </c>
      <c r="AU326" s="190" t="s">
        <v>85</v>
      </c>
      <c r="AY326" s="18" t="s">
        <v>160</v>
      </c>
      <c r="BE326" s="191">
        <f>IF(N326="základní",J326,0)</f>
        <v>0</v>
      </c>
      <c r="BF326" s="191">
        <f>IF(N326="snížená",J326,0)</f>
        <v>0</v>
      </c>
      <c r="BG326" s="191">
        <f>IF(N326="zákl. přenesená",J326,0)</f>
        <v>0</v>
      </c>
      <c r="BH326" s="191">
        <f>IF(N326="sníž. přenesená",J326,0)</f>
        <v>0</v>
      </c>
      <c r="BI326" s="191">
        <f>IF(N326="nulová",J326,0)</f>
        <v>0</v>
      </c>
      <c r="BJ326" s="18" t="s">
        <v>83</v>
      </c>
      <c r="BK326" s="191">
        <f>ROUND(I326*H326,2)</f>
        <v>0</v>
      </c>
      <c r="BL326" s="18" t="s">
        <v>183</v>
      </c>
      <c r="BM326" s="190" t="s">
        <v>2155</v>
      </c>
    </row>
    <row r="327" spans="1:65" s="13" customFormat="1">
      <c r="B327" s="199"/>
      <c r="C327" s="200"/>
      <c r="D327" s="197" t="s">
        <v>212</v>
      </c>
      <c r="E327" s="200"/>
      <c r="F327" s="202" t="s">
        <v>849</v>
      </c>
      <c r="G327" s="200"/>
      <c r="H327" s="203">
        <v>2.02</v>
      </c>
      <c r="I327" s="204"/>
      <c r="J327" s="200"/>
      <c r="K327" s="200"/>
      <c r="L327" s="205"/>
      <c r="M327" s="206"/>
      <c r="N327" s="207"/>
      <c r="O327" s="207"/>
      <c r="P327" s="207"/>
      <c r="Q327" s="207"/>
      <c r="R327" s="207"/>
      <c r="S327" s="207"/>
      <c r="T327" s="208"/>
      <c r="AT327" s="209" t="s">
        <v>212</v>
      </c>
      <c r="AU327" s="209" t="s">
        <v>85</v>
      </c>
      <c r="AV327" s="13" t="s">
        <v>85</v>
      </c>
      <c r="AW327" s="13" t="s">
        <v>4</v>
      </c>
      <c r="AX327" s="13" t="s">
        <v>83</v>
      </c>
      <c r="AY327" s="209" t="s">
        <v>160</v>
      </c>
    </row>
    <row r="328" spans="1:65" s="2" customFormat="1" ht="16.5" customHeight="1">
      <c r="A328" s="35"/>
      <c r="B328" s="36"/>
      <c r="C328" s="179" t="s">
        <v>714</v>
      </c>
      <c r="D328" s="179" t="s">
        <v>163</v>
      </c>
      <c r="E328" s="180" t="s">
        <v>2156</v>
      </c>
      <c r="F328" s="181" t="s">
        <v>2157</v>
      </c>
      <c r="G328" s="182" t="s">
        <v>166</v>
      </c>
      <c r="H328" s="183">
        <v>1</v>
      </c>
      <c r="I328" s="184"/>
      <c r="J328" s="185">
        <f>ROUND(I328*H328,2)</f>
        <v>0</v>
      </c>
      <c r="K328" s="181" t="s">
        <v>167</v>
      </c>
      <c r="L328" s="40"/>
      <c r="M328" s="186" t="s">
        <v>19</v>
      </c>
      <c r="N328" s="187" t="s">
        <v>46</v>
      </c>
      <c r="O328" s="65"/>
      <c r="P328" s="188">
        <f>O328*H328</f>
        <v>0</v>
      </c>
      <c r="Q328" s="188">
        <v>2.8539999999999999E-2</v>
      </c>
      <c r="R328" s="188">
        <f>Q328*H328</f>
        <v>2.8539999999999999E-2</v>
      </c>
      <c r="S328" s="188">
        <v>0</v>
      </c>
      <c r="T328" s="189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190" t="s">
        <v>183</v>
      </c>
      <c r="AT328" s="190" t="s">
        <v>163</v>
      </c>
      <c r="AU328" s="190" t="s">
        <v>85</v>
      </c>
      <c r="AY328" s="18" t="s">
        <v>160</v>
      </c>
      <c r="BE328" s="191">
        <f>IF(N328="základní",J328,0)</f>
        <v>0</v>
      </c>
      <c r="BF328" s="191">
        <f>IF(N328="snížená",J328,0)</f>
        <v>0</v>
      </c>
      <c r="BG328" s="191">
        <f>IF(N328="zákl. přenesená",J328,0)</f>
        <v>0</v>
      </c>
      <c r="BH328" s="191">
        <f>IF(N328="sníž. přenesená",J328,0)</f>
        <v>0</v>
      </c>
      <c r="BI328" s="191">
        <f>IF(N328="nulová",J328,0)</f>
        <v>0</v>
      </c>
      <c r="BJ328" s="18" t="s">
        <v>83</v>
      </c>
      <c r="BK328" s="191">
        <f>ROUND(I328*H328,2)</f>
        <v>0</v>
      </c>
      <c r="BL328" s="18" t="s">
        <v>183</v>
      </c>
      <c r="BM328" s="190" t="s">
        <v>2158</v>
      </c>
    </row>
    <row r="329" spans="1:65" s="2" customFormat="1">
      <c r="A329" s="35"/>
      <c r="B329" s="36"/>
      <c r="C329" s="37"/>
      <c r="D329" s="192" t="s">
        <v>170</v>
      </c>
      <c r="E329" s="37"/>
      <c r="F329" s="193" t="s">
        <v>2159</v>
      </c>
      <c r="G329" s="37"/>
      <c r="H329" s="37"/>
      <c r="I329" s="194"/>
      <c r="J329" s="37"/>
      <c r="K329" s="37"/>
      <c r="L329" s="40"/>
      <c r="M329" s="195"/>
      <c r="N329" s="196"/>
      <c r="O329" s="65"/>
      <c r="P329" s="65"/>
      <c r="Q329" s="65"/>
      <c r="R329" s="65"/>
      <c r="S329" s="65"/>
      <c r="T329" s="66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T329" s="18" t="s">
        <v>170</v>
      </c>
      <c r="AU329" s="18" t="s">
        <v>85</v>
      </c>
    </row>
    <row r="330" spans="1:65" s="13" customFormat="1">
      <c r="B330" s="199"/>
      <c r="C330" s="200"/>
      <c r="D330" s="197" t="s">
        <v>212</v>
      </c>
      <c r="E330" s="201" t="s">
        <v>19</v>
      </c>
      <c r="F330" s="202" t="s">
        <v>83</v>
      </c>
      <c r="G330" s="200"/>
      <c r="H330" s="203">
        <v>1</v>
      </c>
      <c r="I330" s="204"/>
      <c r="J330" s="200"/>
      <c r="K330" s="200"/>
      <c r="L330" s="205"/>
      <c r="M330" s="206"/>
      <c r="N330" s="207"/>
      <c r="O330" s="207"/>
      <c r="P330" s="207"/>
      <c r="Q330" s="207"/>
      <c r="R330" s="207"/>
      <c r="S330" s="207"/>
      <c r="T330" s="208"/>
      <c r="AT330" s="209" t="s">
        <v>212</v>
      </c>
      <c r="AU330" s="209" t="s">
        <v>85</v>
      </c>
      <c r="AV330" s="13" t="s">
        <v>85</v>
      </c>
      <c r="AW330" s="13" t="s">
        <v>36</v>
      </c>
      <c r="AX330" s="13" t="s">
        <v>83</v>
      </c>
      <c r="AY330" s="209" t="s">
        <v>160</v>
      </c>
    </row>
    <row r="331" spans="1:65" s="2" customFormat="1" ht="21.75" customHeight="1">
      <c r="A331" s="35"/>
      <c r="B331" s="36"/>
      <c r="C331" s="225" t="s">
        <v>720</v>
      </c>
      <c r="D331" s="225" t="s">
        <v>495</v>
      </c>
      <c r="E331" s="226" t="s">
        <v>2160</v>
      </c>
      <c r="F331" s="227" t="s">
        <v>2161</v>
      </c>
      <c r="G331" s="228" t="s">
        <v>166</v>
      </c>
      <c r="H331" s="229">
        <v>1.01</v>
      </c>
      <c r="I331" s="230"/>
      <c r="J331" s="231">
        <f>ROUND(I331*H331,2)</f>
        <v>0</v>
      </c>
      <c r="K331" s="227" t="s">
        <v>19</v>
      </c>
      <c r="L331" s="232"/>
      <c r="M331" s="233" t="s">
        <v>19</v>
      </c>
      <c r="N331" s="234" t="s">
        <v>46</v>
      </c>
      <c r="O331" s="65"/>
      <c r="P331" s="188">
        <f>O331*H331</f>
        <v>0</v>
      </c>
      <c r="Q331" s="188">
        <v>7.77</v>
      </c>
      <c r="R331" s="188">
        <f>Q331*H331</f>
        <v>7.8476999999999997</v>
      </c>
      <c r="S331" s="188">
        <v>0</v>
      </c>
      <c r="T331" s="189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190" t="s">
        <v>206</v>
      </c>
      <c r="AT331" s="190" t="s">
        <v>495</v>
      </c>
      <c r="AU331" s="190" t="s">
        <v>85</v>
      </c>
      <c r="AY331" s="18" t="s">
        <v>160</v>
      </c>
      <c r="BE331" s="191">
        <f>IF(N331="základní",J331,0)</f>
        <v>0</v>
      </c>
      <c r="BF331" s="191">
        <f>IF(N331="snížená",J331,0)</f>
        <v>0</v>
      </c>
      <c r="BG331" s="191">
        <f>IF(N331="zákl. přenesená",J331,0)</f>
        <v>0</v>
      </c>
      <c r="BH331" s="191">
        <f>IF(N331="sníž. přenesená",J331,0)</f>
        <v>0</v>
      </c>
      <c r="BI331" s="191">
        <f>IF(N331="nulová",J331,0)</f>
        <v>0</v>
      </c>
      <c r="BJ331" s="18" t="s">
        <v>83</v>
      </c>
      <c r="BK331" s="191">
        <f>ROUND(I331*H331,2)</f>
        <v>0</v>
      </c>
      <c r="BL331" s="18" t="s">
        <v>183</v>
      </c>
      <c r="BM331" s="190" t="s">
        <v>2162</v>
      </c>
    </row>
    <row r="332" spans="1:65" s="13" customFormat="1">
      <c r="B332" s="199"/>
      <c r="C332" s="200"/>
      <c r="D332" s="197" t="s">
        <v>212</v>
      </c>
      <c r="E332" s="200"/>
      <c r="F332" s="202" t="s">
        <v>606</v>
      </c>
      <c r="G332" s="200"/>
      <c r="H332" s="203">
        <v>1.01</v>
      </c>
      <c r="I332" s="204"/>
      <c r="J332" s="200"/>
      <c r="K332" s="200"/>
      <c r="L332" s="205"/>
      <c r="M332" s="206"/>
      <c r="N332" s="207"/>
      <c r="O332" s="207"/>
      <c r="P332" s="207"/>
      <c r="Q332" s="207"/>
      <c r="R332" s="207"/>
      <c r="S332" s="207"/>
      <c r="T332" s="208"/>
      <c r="AT332" s="209" t="s">
        <v>212</v>
      </c>
      <c r="AU332" s="209" t="s">
        <v>85</v>
      </c>
      <c r="AV332" s="13" t="s">
        <v>85</v>
      </c>
      <c r="AW332" s="13" t="s">
        <v>4</v>
      </c>
      <c r="AX332" s="13" t="s">
        <v>83</v>
      </c>
      <c r="AY332" s="209" t="s">
        <v>160</v>
      </c>
    </row>
    <row r="333" spans="1:65" s="2" customFormat="1" ht="16.5" customHeight="1">
      <c r="A333" s="35"/>
      <c r="B333" s="36"/>
      <c r="C333" s="179" t="s">
        <v>725</v>
      </c>
      <c r="D333" s="179" t="s">
        <v>163</v>
      </c>
      <c r="E333" s="180" t="s">
        <v>2163</v>
      </c>
      <c r="F333" s="181" t="s">
        <v>2164</v>
      </c>
      <c r="G333" s="182" t="s">
        <v>166</v>
      </c>
      <c r="H333" s="183">
        <v>1</v>
      </c>
      <c r="I333" s="184"/>
      <c r="J333" s="185">
        <f>ROUND(I333*H333,2)</f>
        <v>0</v>
      </c>
      <c r="K333" s="181" t="s">
        <v>167</v>
      </c>
      <c r="L333" s="40"/>
      <c r="M333" s="186" t="s">
        <v>19</v>
      </c>
      <c r="N333" s="187" t="s">
        <v>46</v>
      </c>
      <c r="O333" s="65"/>
      <c r="P333" s="188">
        <f>O333*H333</f>
        <v>0</v>
      </c>
      <c r="Q333" s="188">
        <v>3.9269999999999999E-2</v>
      </c>
      <c r="R333" s="188">
        <f>Q333*H333</f>
        <v>3.9269999999999999E-2</v>
      </c>
      <c r="S333" s="188">
        <v>0</v>
      </c>
      <c r="T333" s="189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190" t="s">
        <v>183</v>
      </c>
      <c r="AT333" s="190" t="s">
        <v>163</v>
      </c>
      <c r="AU333" s="190" t="s">
        <v>85</v>
      </c>
      <c r="AY333" s="18" t="s">
        <v>160</v>
      </c>
      <c r="BE333" s="191">
        <f>IF(N333="základní",J333,0)</f>
        <v>0</v>
      </c>
      <c r="BF333" s="191">
        <f>IF(N333="snížená",J333,0)</f>
        <v>0</v>
      </c>
      <c r="BG333" s="191">
        <f>IF(N333="zákl. přenesená",J333,0)</f>
        <v>0</v>
      </c>
      <c r="BH333" s="191">
        <f>IF(N333="sníž. přenesená",J333,0)</f>
        <v>0</v>
      </c>
      <c r="BI333" s="191">
        <f>IF(N333="nulová",J333,0)</f>
        <v>0</v>
      </c>
      <c r="BJ333" s="18" t="s">
        <v>83</v>
      </c>
      <c r="BK333" s="191">
        <f>ROUND(I333*H333,2)</f>
        <v>0</v>
      </c>
      <c r="BL333" s="18" t="s">
        <v>183</v>
      </c>
      <c r="BM333" s="190" t="s">
        <v>2165</v>
      </c>
    </row>
    <row r="334" spans="1:65" s="2" customFormat="1">
      <c r="A334" s="35"/>
      <c r="B334" s="36"/>
      <c r="C334" s="37"/>
      <c r="D334" s="192" t="s">
        <v>170</v>
      </c>
      <c r="E334" s="37"/>
      <c r="F334" s="193" t="s">
        <v>2166</v>
      </c>
      <c r="G334" s="37"/>
      <c r="H334" s="37"/>
      <c r="I334" s="194"/>
      <c r="J334" s="37"/>
      <c r="K334" s="37"/>
      <c r="L334" s="40"/>
      <c r="M334" s="195"/>
      <c r="N334" s="196"/>
      <c r="O334" s="65"/>
      <c r="P334" s="65"/>
      <c r="Q334" s="65"/>
      <c r="R334" s="65"/>
      <c r="S334" s="65"/>
      <c r="T334" s="66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T334" s="18" t="s">
        <v>170</v>
      </c>
      <c r="AU334" s="18" t="s">
        <v>85</v>
      </c>
    </row>
    <row r="335" spans="1:65" s="13" customFormat="1">
      <c r="B335" s="199"/>
      <c r="C335" s="200"/>
      <c r="D335" s="197" t="s">
        <v>212</v>
      </c>
      <c r="E335" s="201" t="s">
        <v>19</v>
      </c>
      <c r="F335" s="202" t="s">
        <v>83</v>
      </c>
      <c r="G335" s="200"/>
      <c r="H335" s="203">
        <v>1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212</v>
      </c>
      <c r="AU335" s="209" t="s">
        <v>85</v>
      </c>
      <c r="AV335" s="13" t="s">
        <v>85</v>
      </c>
      <c r="AW335" s="13" t="s">
        <v>36</v>
      </c>
      <c r="AX335" s="13" t="s">
        <v>83</v>
      </c>
      <c r="AY335" s="209" t="s">
        <v>160</v>
      </c>
    </row>
    <row r="336" spans="1:65" s="2" customFormat="1" ht="21.75" customHeight="1">
      <c r="A336" s="35"/>
      <c r="B336" s="36"/>
      <c r="C336" s="225" t="s">
        <v>731</v>
      </c>
      <c r="D336" s="225" t="s">
        <v>495</v>
      </c>
      <c r="E336" s="226" t="s">
        <v>2167</v>
      </c>
      <c r="F336" s="227" t="s">
        <v>2168</v>
      </c>
      <c r="G336" s="228" t="s">
        <v>166</v>
      </c>
      <c r="H336" s="229">
        <v>1.01</v>
      </c>
      <c r="I336" s="230"/>
      <c r="J336" s="231">
        <f>ROUND(I336*H336,2)</f>
        <v>0</v>
      </c>
      <c r="K336" s="227" t="s">
        <v>19</v>
      </c>
      <c r="L336" s="232"/>
      <c r="M336" s="233" t="s">
        <v>19</v>
      </c>
      <c r="N336" s="234" t="s">
        <v>46</v>
      </c>
      <c r="O336" s="65"/>
      <c r="P336" s="188">
        <f>O336*H336</f>
        <v>0</v>
      </c>
      <c r="Q336" s="188">
        <v>1.73</v>
      </c>
      <c r="R336" s="188">
        <f>Q336*H336</f>
        <v>1.7473000000000001</v>
      </c>
      <c r="S336" s="188">
        <v>0</v>
      </c>
      <c r="T336" s="189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190" t="s">
        <v>206</v>
      </c>
      <c r="AT336" s="190" t="s">
        <v>495</v>
      </c>
      <c r="AU336" s="190" t="s">
        <v>85</v>
      </c>
      <c r="AY336" s="18" t="s">
        <v>160</v>
      </c>
      <c r="BE336" s="191">
        <f>IF(N336="základní",J336,0)</f>
        <v>0</v>
      </c>
      <c r="BF336" s="191">
        <f>IF(N336="snížená",J336,0)</f>
        <v>0</v>
      </c>
      <c r="BG336" s="191">
        <f>IF(N336="zákl. přenesená",J336,0)</f>
        <v>0</v>
      </c>
      <c r="BH336" s="191">
        <f>IF(N336="sníž. přenesená",J336,0)</f>
        <v>0</v>
      </c>
      <c r="BI336" s="191">
        <f>IF(N336="nulová",J336,0)</f>
        <v>0</v>
      </c>
      <c r="BJ336" s="18" t="s">
        <v>83</v>
      </c>
      <c r="BK336" s="191">
        <f>ROUND(I336*H336,2)</f>
        <v>0</v>
      </c>
      <c r="BL336" s="18" t="s">
        <v>183</v>
      </c>
      <c r="BM336" s="190" t="s">
        <v>2169</v>
      </c>
    </row>
    <row r="337" spans="1:65" s="13" customFormat="1">
      <c r="B337" s="199"/>
      <c r="C337" s="200"/>
      <c r="D337" s="197" t="s">
        <v>212</v>
      </c>
      <c r="E337" s="200"/>
      <c r="F337" s="202" t="s">
        <v>606</v>
      </c>
      <c r="G337" s="200"/>
      <c r="H337" s="203">
        <v>1.01</v>
      </c>
      <c r="I337" s="204"/>
      <c r="J337" s="200"/>
      <c r="K337" s="200"/>
      <c r="L337" s="205"/>
      <c r="M337" s="206"/>
      <c r="N337" s="207"/>
      <c r="O337" s="207"/>
      <c r="P337" s="207"/>
      <c r="Q337" s="207"/>
      <c r="R337" s="207"/>
      <c r="S337" s="207"/>
      <c r="T337" s="208"/>
      <c r="AT337" s="209" t="s">
        <v>212</v>
      </c>
      <c r="AU337" s="209" t="s">
        <v>85</v>
      </c>
      <c r="AV337" s="13" t="s">
        <v>85</v>
      </c>
      <c r="AW337" s="13" t="s">
        <v>4</v>
      </c>
      <c r="AX337" s="13" t="s">
        <v>83</v>
      </c>
      <c r="AY337" s="209" t="s">
        <v>160</v>
      </c>
    </row>
    <row r="338" spans="1:65" s="2" customFormat="1" ht="16.5" customHeight="1">
      <c r="A338" s="35"/>
      <c r="B338" s="36"/>
      <c r="C338" s="179" t="s">
        <v>736</v>
      </c>
      <c r="D338" s="179" t="s">
        <v>163</v>
      </c>
      <c r="E338" s="180" t="s">
        <v>2170</v>
      </c>
      <c r="F338" s="181" t="s">
        <v>2171</v>
      </c>
      <c r="G338" s="182" t="s">
        <v>258</v>
      </c>
      <c r="H338" s="183">
        <v>8.7959999999999994</v>
      </c>
      <c r="I338" s="184"/>
      <c r="J338" s="185">
        <f>ROUND(I338*H338,2)</f>
        <v>0</v>
      </c>
      <c r="K338" s="181" t="s">
        <v>167</v>
      </c>
      <c r="L338" s="40"/>
      <c r="M338" s="186" t="s">
        <v>19</v>
      </c>
      <c r="N338" s="187" t="s">
        <v>46</v>
      </c>
      <c r="O338" s="65"/>
      <c r="P338" s="188">
        <f>O338*H338</f>
        <v>0</v>
      </c>
      <c r="Q338" s="188">
        <v>2.1180000000000001E-2</v>
      </c>
      <c r="R338" s="188">
        <f>Q338*H338</f>
        <v>0.18629927999999998</v>
      </c>
      <c r="S338" s="188">
        <v>0</v>
      </c>
      <c r="T338" s="189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190" t="s">
        <v>183</v>
      </c>
      <c r="AT338" s="190" t="s">
        <v>163</v>
      </c>
      <c r="AU338" s="190" t="s">
        <v>85</v>
      </c>
      <c r="AY338" s="18" t="s">
        <v>160</v>
      </c>
      <c r="BE338" s="191">
        <f>IF(N338="základní",J338,0)</f>
        <v>0</v>
      </c>
      <c r="BF338" s="191">
        <f>IF(N338="snížená",J338,0)</f>
        <v>0</v>
      </c>
      <c r="BG338" s="191">
        <f>IF(N338="zákl. přenesená",J338,0)</f>
        <v>0</v>
      </c>
      <c r="BH338" s="191">
        <f>IF(N338="sníž. přenesená",J338,0)</f>
        <v>0</v>
      </c>
      <c r="BI338" s="191">
        <f>IF(N338="nulová",J338,0)</f>
        <v>0</v>
      </c>
      <c r="BJ338" s="18" t="s">
        <v>83</v>
      </c>
      <c r="BK338" s="191">
        <f>ROUND(I338*H338,2)</f>
        <v>0</v>
      </c>
      <c r="BL338" s="18" t="s">
        <v>183</v>
      </c>
      <c r="BM338" s="190" t="s">
        <v>2172</v>
      </c>
    </row>
    <row r="339" spans="1:65" s="2" customFormat="1">
      <c r="A339" s="35"/>
      <c r="B339" s="36"/>
      <c r="C339" s="37"/>
      <c r="D339" s="192" t="s">
        <v>170</v>
      </c>
      <c r="E339" s="37"/>
      <c r="F339" s="193" t="s">
        <v>2173</v>
      </c>
      <c r="G339" s="37"/>
      <c r="H339" s="37"/>
      <c r="I339" s="194"/>
      <c r="J339" s="37"/>
      <c r="K339" s="37"/>
      <c r="L339" s="40"/>
      <c r="M339" s="195"/>
      <c r="N339" s="196"/>
      <c r="O339" s="65"/>
      <c r="P339" s="65"/>
      <c r="Q339" s="65"/>
      <c r="R339" s="65"/>
      <c r="S339" s="65"/>
      <c r="T339" s="66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T339" s="18" t="s">
        <v>170</v>
      </c>
      <c r="AU339" s="18" t="s">
        <v>85</v>
      </c>
    </row>
    <row r="340" spans="1:65" s="13" customFormat="1">
      <c r="B340" s="199"/>
      <c r="C340" s="200"/>
      <c r="D340" s="197" t="s">
        <v>212</v>
      </c>
      <c r="E340" s="201" t="s">
        <v>19</v>
      </c>
      <c r="F340" s="202" t="s">
        <v>2174</v>
      </c>
      <c r="G340" s="200"/>
      <c r="H340" s="203">
        <v>8.7959999999999994</v>
      </c>
      <c r="I340" s="204"/>
      <c r="J340" s="200"/>
      <c r="K340" s="200"/>
      <c r="L340" s="205"/>
      <c r="M340" s="206"/>
      <c r="N340" s="207"/>
      <c r="O340" s="207"/>
      <c r="P340" s="207"/>
      <c r="Q340" s="207"/>
      <c r="R340" s="207"/>
      <c r="S340" s="207"/>
      <c r="T340" s="208"/>
      <c r="AT340" s="209" t="s">
        <v>212</v>
      </c>
      <c r="AU340" s="209" t="s">
        <v>85</v>
      </c>
      <c r="AV340" s="13" t="s">
        <v>85</v>
      </c>
      <c r="AW340" s="13" t="s">
        <v>36</v>
      </c>
      <c r="AX340" s="13" t="s">
        <v>83</v>
      </c>
      <c r="AY340" s="209" t="s">
        <v>160</v>
      </c>
    </row>
    <row r="341" spans="1:65" s="2" customFormat="1" ht="16.5" customHeight="1">
      <c r="A341" s="35"/>
      <c r="B341" s="36"/>
      <c r="C341" s="179" t="s">
        <v>741</v>
      </c>
      <c r="D341" s="179" t="s">
        <v>163</v>
      </c>
      <c r="E341" s="180" t="s">
        <v>2175</v>
      </c>
      <c r="F341" s="181" t="s">
        <v>2176</v>
      </c>
      <c r="G341" s="182" t="s">
        <v>258</v>
      </c>
      <c r="H341" s="183">
        <v>8.7959999999999994</v>
      </c>
      <c r="I341" s="184"/>
      <c r="J341" s="185">
        <f>ROUND(I341*H341,2)</f>
        <v>0</v>
      </c>
      <c r="K341" s="181" t="s">
        <v>167</v>
      </c>
      <c r="L341" s="40"/>
      <c r="M341" s="186" t="s">
        <v>19</v>
      </c>
      <c r="N341" s="187" t="s">
        <v>46</v>
      </c>
      <c r="O341" s="65"/>
      <c r="P341" s="188">
        <f>O341*H341</f>
        <v>0</v>
      </c>
      <c r="Q341" s="188">
        <v>0</v>
      </c>
      <c r="R341" s="188">
        <f>Q341*H341</f>
        <v>0</v>
      </c>
      <c r="S341" s="188">
        <v>0</v>
      </c>
      <c r="T341" s="18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190" t="s">
        <v>183</v>
      </c>
      <c r="AT341" s="190" t="s">
        <v>163</v>
      </c>
      <c r="AU341" s="190" t="s">
        <v>85</v>
      </c>
      <c r="AY341" s="18" t="s">
        <v>160</v>
      </c>
      <c r="BE341" s="191">
        <f>IF(N341="základní",J341,0)</f>
        <v>0</v>
      </c>
      <c r="BF341" s="191">
        <f>IF(N341="snížená",J341,0)</f>
        <v>0</v>
      </c>
      <c r="BG341" s="191">
        <f>IF(N341="zákl. přenesená",J341,0)</f>
        <v>0</v>
      </c>
      <c r="BH341" s="191">
        <f>IF(N341="sníž. přenesená",J341,0)</f>
        <v>0</v>
      </c>
      <c r="BI341" s="191">
        <f>IF(N341="nulová",J341,0)</f>
        <v>0</v>
      </c>
      <c r="BJ341" s="18" t="s">
        <v>83</v>
      </c>
      <c r="BK341" s="191">
        <f>ROUND(I341*H341,2)</f>
        <v>0</v>
      </c>
      <c r="BL341" s="18" t="s">
        <v>183</v>
      </c>
      <c r="BM341" s="190" t="s">
        <v>2177</v>
      </c>
    </row>
    <row r="342" spans="1:65" s="2" customFormat="1">
      <c r="A342" s="35"/>
      <c r="B342" s="36"/>
      <c r="C342" s="37"/>
      <c r="D342" s="192" t="s">
        <v>170</v>
      </c>
      <c r="E342" s="37"/>
      <c r="F342" s="193" t="s">
        <v>2178</v>
      </c>
      <c r="G342" s="37"/>
      <c r="H342" s="37"/>
      <c r="I342" s="194"/>
      <c r="J342" s="37"/>
      <c r="K342" s="37"/>
      <c r="L342" s="40"/>
      <c r="M342" s="195"/>
      <c r="N342" s="196"/>
      <c r="O342" s="65"/>
      <c r="P342" s="65"/>
      <c r="Q342" s="65"/>
      <c r="R342" s="65"/>
      <c r="S342" s="65"/>
      <c r="T342" s="66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T342" s="18" t="s">
        <v>170</v>
      </c>
      <c r="AU342" s="18" t="s">
        <v>85</v>
      </c>
    </row>
    <row r="343" spans="1:65" s="2" customFormat="1" ht="16.5" customHeight="1">
      <c r="A343" s="35"/>
      <c r="B343" s="36"/>
      <c r="C343" s="179" t="s">
        <v>746</v>
      </c>
      <c r="D343" s="179" t="s">
        <v>163</v>
      </c>
      <c r="E343" s="180" t="s">
        <v>2179</v>
      </c>
      <c r="F343" s="181" t="s">
        <v>2180</v>
      </c>
      <c r="G343" s="182" t="s">
        <v>483</v>
      </c>
      <c r="H343" s="183">
        <v>4.1000000000000002E-2</v>
      </c>
      <c r="I343" s="184"/>
      <c r="J343" s="185">
        <f>ROUND(I343*H343,2)</f>
        <v>0</v>
      </c>
      <c r="K343" s="181" t="s">
        <v>167</v>
      </c>
      <c r="L343" s="40"/>
      <c r="M343" s="186" t="s">
        <v>19</v>
      </c>
      <c r="N343" s="187" t="s">
        <v>46</v>
      </c>
      <c r="O343" s="65"/>
      <c r="P343" s="188">
        <f>O343*H343</f>
        <v>0</v>
      </c>
      <c r="Q343" s="188">
        <v>1.0423199999999999</v>
      </c>
      <c r="R343" s="188">
        <f>Q343*H343</f>
        <v>4.2735120000000001E-2</v>
      </c>
      <c r="S343" s="188">
        <v>0</v>
      </c>
      <c r="T343" s="189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190" t="s">
        <v>183</v>
      </c>
      <c r="AT343" s="190" t="s">
        <v>163</v>
      </c>
      <c r="AU343" s="190" t="s">
        <v>85</v>
      </c>
      <c r="AY343" s="18" t="s">
        <v>160</v>
      </c>
      <c r="BE343" s="191">
        <f>IF(N343="základní",J343,0)</f>
        <v>0</v>
      </c>
      <c r="BF343" s="191">
        <f>IF(N343="snížená",J343,0)</f>
        <v>0</v>
      </c>
      <c r="BG343" s="191">
        <f>IF(N343="zákl. přenesená",J343,0)</f>
        <v>0</v>
      </c>
      <c r="BH343" s="191">
        <f>IF(N343="sníž. přenesená",J343,0)</f>
        <v>0</v>
      </c>
      <c r="BI343" s="191">
        <f>IF(N343="nulová",J343,0)</f>
        <v>0</v>
      </c>
      <c r="BJ343" s="18" t="s">
        <v>83</v>
      </c>
      <c r="BK343" s="191">
        <f>ROUND(I343*H343,2)</f>
        <v>0</v>
      </c>
      <c r="BL343" s="18" t="s">
        <v>183</v>
      </c>
      <c r="BM343" s="190" t="s">
        <v>2181</v>
      </c>
    </row>
    <row r="344" spans="1:65" s="2" customFormat="1">
      <c r="A344" s="35"/>
      <c r="B344" s="36"/>
      <c r="C344" s="37"/>
      <c r="D344" s="192" t="s">
        <v>170</v>
      </c>
      <c r="E344" s="37"/>
      <c r="F344" s="193" t="s">
        <v>2182</v>
      </c>
      <c r="G344" s="37"/>
      <c r="H344" s="37"/>
      <c r="I344" s="194"/>
      <c r="J344" s="37"/>
      <c r="K344" s="37"/>
      <c r="L344" s="40"/>
      <c r="M344" s="195"/>
      <c r="N344" s="196"/>
      <c r="O344" s="65"/>
      <c r="P344" s="65"/>
      <c r="Q344" s="65"/>
      <c r="R344" s="65"/>
      <c r="S344" s="65"/>
      <c r="T344" s="66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T344" s="18" t="s">
        <v>170</v>
      </c>
      <c r="AU344" s="18" t="s">
        <v>85</v>
      </c>
    </row>
    <row r="345" spans="1:65" s="13" customFormat="1">
      <c r="B345" s="199"/>
      <c r="C345" s="200"/>
      <c r="D345" s="197" t="s">
        <v>212</v>
      </c>
      <c r="E345" s="201" t="s">
        <v>19</v>
      </c>
      <c r="F345" s="202" t="s">
        <v>2183</v>
      </c>
      <c r="G345" s="200"/>
      <c r="H345" s="203">
        <v>3.6999999999999998E-2</v>
      </c>
      <c r="I345" s="204"/>
      <c r="J345" s="200"/>
      <c r="K345" s="200"/>
      <c r="L345" s="205"/>
      <c r="M345" s="206"/>
      <c r="N345" s="207"/>
      <c r="O345" s="207"/>
      <c r="P345" s="207"/>
      <c r="Q345" s="207"/>
      <c r="R345" s="207"/>
      <c r="S345" s="207"/>
      <c r="T345" s="208"/>
      <c r="AT345" s="209" t="s">
        <v>212</v>
      </c>
      <c r="AU345" s="209" t="s">
        <v>85</v>
      </c>
      <c r="AV345" s="13" t="s">
        <v>85</v>
      </c>
      <c r="AW345" s="13" t="s">
        <v>36</v>
      </c>
      <c r="AX345" s="13" t="s">
        <v>83</v>
      </c>
      <c r="AY345" s="209" t="s">
        <v>160</v>
      </c>
    </row>
    <row r="346" spans="1:65" s="13" customFormat="1">
      <c r="B346" s="199"/>
      <c r="C346" s="200"/>
      <c r="D346" s="197" t="s">
        <v>212</v>
      </c>
      <c r="E346" s="200"/>
      <c r="F346" s="202" t="s">
        <v>2184</v>
      </c>
      <c r="G346" s="200"/>
      <c r="H346" s="203">
        <v>4.1000000000000002E-2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212</v>
      </c>
      <c r="AU346" s="209" t="s">
        <v>85</v>
      </c>
      <c r="AV346" s="13" t="s">
        <v>85</v>
      </c>
      <c r="AW346" s="13" t="s">
        <v>4</v>
      </c>
      <c r="AX346" s="13" t="s">
        <v>83</v>
      </c>
      <c r="AY346" s="209" t="s">
        <v>160</v>
      </c>
    </row>
    <row r="347" spans="1:65" s="2" customFormat="1" ht="24.2" customHeight="1">
      <c r="A347" s="35"/>
      <c r="B347" s="36"/>
      <c r="C347" s="179" t="s">
        <v>752</v>
      </c>
      <c r="D347" s="179" t="s">
        <v>163</v>
      </c>
      <c r="E347" s="180" t="s">
        <v>2185</v>
      </c>
      <c r="F347" s="181" t="s">
        <v>2186</v>
      </c>
      <c r="G347" s="182" t="s">
        <v>166</v>
      </c>
      <c r="H347" s="183">
        <v>2</v>
      </c>
      <c r="I347" s="184"/>
      <c r="J347" s="185">
        <f>ROUND(I347*H347,2)</f>
        <v>0</v>
      </c>
      <c r="K347" s="181" t="s">
        <v>167</v>
      </c>
      <c r="L347" s="40"/>
      <c r="M347" s="186" t="s">
        <v>19</v>
      </c>
      <c r="N347" s="187" t="s">
        <v>46</v>
      </c>
      <c r="O347" s="65"/>
      <c r="P347" s="188">
        <f>O347*H347</f>
        <v>0</v>
      </c>
      <c r="Q347" s="188">
        <v>0.09</v>
      </c>
      <c r="R347" s="188">
        <f>Q347*H347</f>
        <v>0.18</v>
      </c>
      <c r="S347" s="188">
        <v>0</v>
      </c>
      <c r="T347" s="189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190" t="s">
        <v>183</v>
      </c>
      <c r="AT347" s="190" t="s">
        <v>163</v>
      </c>
      <c r="AU347" s="190" t="s">
        <v>85</v>
      </c>
      <c r="AY347" s="18" t="s">
        <v>160</v>
      </c>
      <c r="BE347" s="191">
        <f>IF(N347="základní",J347,0)</f>
        <v>0</v>
      </c>
      <c r="BF347" s="191">
        <f>IF(N347="snížená",J347,0)</f>
        <v>0</v>
      </c>
      <c r="BG347" s="191">
        <f>IF(N347="zákl. přenesená",J347,0)</f>
        <v>0</v>
      </c>
      <c r="BH347" s="191">
        <f>IF(N347="sníž. přenesená",J347,0)</f>
        <v>0</v>
      </c>
      <c r="BI347" s="191">
        <f>IF(N347="nulová",J347,0)</f>
        <v>0</v>
      </c>
      <c r="BJ347" s="18" t="s">
        <v>83</v>
      </c>
      <c r="BK347" s="191">
        <f>ROUND(I347*H347,2)</f>
        <v>0</v>
      </c>
      <c r="BL347" s="18" t="s">
        <v>183</v>
      </c>
      <c r="BM347" s="190" t="s">
        <v>2187</v>
      </c>
    </row>
    <row r="348" spans="1:65" s="2" customFormat="1">
      <c r="A348" s="35"/>
      <c r="B348" s="36"/>
      <c r="C348" s="37"/>
      <c r="D348" s="192" t="s">
        <v>170</v>
      </c>
      <c r="E348" s="37"/>
      <c r="F348" s="193" t="s">
        <v>2188</v>
      </c>
      <c r="G348" s="37"/>
      <c r="H348" s="37"/>
      <c r="I348" s="194"/>
      <c r="J348" s="37"/>
      <c r="K348" s="37"/>
      <c r="L348" s="40"/>
      <c r="M348" s="195"/>
      <c r="N348" s="196"/>
      <c r="O348" s="65"/>
      <c r="P348" s="65"/>
      <c r="Q348" s="65"/>
      <c r="R348" s="65"/>
      <c r="S348" s="65"/>
      <c r="T348" s="66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T348" s="18" t="s">
        <v>170</v>
      </c>
      <c r="AU348" s="18" t="s">
        <v>85</v>
      </c>
    </row>
    <row r="349" spans="1:65" s="2" customFormat="1" ht="16.5" customHeight="1">
      <c r="A349" s="35"/>
      <c r="B349" s="36"/>
      <c r="C349" s="225" t="s">
        <v>757</v>
      </c>
      <c r="D349" s="225" t="s">
        <v>495</v>
      </c>
      <c r="E349" s="226" t="s">
        <v>2189</v>
      </c>
      <c r="F349" s="227" t="s">
        <v>2190</v>
      </c>
      <c r="G349" s="228" t="s">
        <v>166</v>
      </c>
      <c r="H349" s="229">
        <v>1.01</v>
      </c>
      <c r="I349" s="230"/>
      <c r="J349" s="231">
        <f>ROUND(I349*H349,2)</f>
        <v>0</v>
      </c>
      <c r="K349" s="227" t="s">
        <v>19</v>
      </c>
      <c r="L349" s="232"/>
      <c r="M349" s="233" t="s">
        <v>19</v>
      </c>
      <c r="N349" s="234" t="s">
        <v>46</v>
      </c>
      <c r="O349" s="65"/>
      <c r="P349" s="188">
        <f>O349*H349</f>
        <v>0</v>
      </c>
      <c r="Q349" s="188">
        <v>4.4999999999999998E-2</v>
      </c>
      <c r="R349" s="188">
        <f>Q349*H349</f>
        <v>4.5449999999999997E-2</v>
      </c>
      <c r="S349" s="188">
        <v>0</v>
      </c>
      <c r="T349" s="18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190" t="s">
        <v>206</v>
      </c>
      <c r="AT349" s="190" t="s">
        <v>495</v>
      </c>
      <c r="AU349" s="190" t="s">
        <v>85</v>
      </c>
      <c r="AY349" s="18" t="s">
        <v>160</v>
      </c>
      <c r="BE349" s="191">
        <f>IF(N349="základní",J349,0)</f>
        <v>0</v>
      </c>
      <c r="BF349" s="191">
        <f>IF(N349="snížená",J349,0)</f>
        <v>0</v>
      </c>
      <c r="BG349" s="191">
        <f>IF(N349="zákl. přenesená",J349,0)</f>
        <v>0</v>
      </c>
      <c r="BH349" s="191">
        <f>IF(N349="sníž. přenesená",J349,0)</f>
        <v>0</v>
      </c>
      <c r="BI349" s="191">
        <f>IF(N349="nulová",J349,0)</f>
        <v>0</v>
      </c>
      <c r="BJ349" s="18" t="s">
        <v>83</v>
      </c>
      <c r="BK349" s="191">
        <f>ROUND(I349*H349,2)</f>
        <v>0</v>
      </c>
      <c r="BL349" s="18" t="s">
        <v>183</v>
      </c>
      <c r="BM349" s="190" t="s">
        <v>2191</v>
      </c>
    </row>
    <row r="350" spans="1:65" s="2" customFormat="1" ht="78">
      <c r="A350" s="35"/>
      <c r="B350" s="36"/>
      <c r="C350" s="37"/>
      <c r="D350" s="197" t="s">
        <v>172</v>
      </c>
      <c r="E350" s="37"/>
      <c r="F350" s="198" t="s">
        <v>2192</v>
      </c>
      <c r="G350" s="37"/>
      <c r="H350" s="37"/>
      <c r="I350" s="194"/>
      <c r="J350" s="37"/>
      <c r="K350" s="37"/>
      <c r="L350" s="40"/>
      <c r="M350" s="195"/>
      <c r="N350" s="196"/>
      <c r="O350" s="65"/>
      <c r="P350" s="65"/>
      <c r="Q350" s="65"/>
      <c r="R350" s="65"/>
      <c r="S350" s="65"/>
      <c r="T350" s="66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T350" s="18" t="s">
        <v>172</v>
      </c>
      <c r="AU350" s="18" t="s">
        <v>85</v>
      </c>
    </row>
    <row r="351" spans="1:65" s="13" customFormat="1">
      <c r="B351" s="199"/>
      <c r="C351" s="200"/>
      <c r="D351" s="197" t="s">
        <v>212</v>
      </c>
      <c r="E351" s="200"/>
      <c r="F351" s="202" t="s">
        <v>606</v>
      </c>
      <c r="G351" s="200"/>
      <c r="H351" s="203">
        <v>1.01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212</v>
      </c>
      <c r="AU351" s="209" t="s">
        <v>85</v>
      </c>
      <c r="AV351" s="13" t="s">
        <v>85</v>
      </c>
      <c r="AW351" s="13" t="s">
        <v>4</v>
      </c>
      <c r="AX351" s="13" t="s">
        <v>83</v>
      </c>
      <c r="AY351" s="209" t="s">
        <v>160</v>
      </c>
    </row>
    <row r="352" spans="1:65" s="2" customFormat="1" ht="16.5" customHeight="1">
      <c r="A352" s="35"/>
      <c r="B352" s="36"/>
      <c r="C352" s="225" t="s">
        <v>763</v>
      </c>
      <c r="D352" s="225" t="s">
        <v>495</v>
      </c>
      <c r="E352" s="226" t="s">
        <v>2193</v>
      </c>
      <c r="F352" s="227" t="s">
        <v>2194</v>
      </c>
      <c r="G352" s="228" t="s">
        <v>166</v>
      </c>
      <c r="H352" s="229">
        <v>1.01</v>
      </c>
      <c r="I352" s="230"/>
      <c r="J352" s="231">
        <f>ROUND(I352*H352,2)</f>
        <v>0</v>
      </c>
      <c r="K352" s="227" t="s">
        <v>19</v>
      </c>
      <c r="L352" s="232"/>
      <c r="M352" s="233" t="s">
        <v>19</v>
      </c>
      <c r="N352" s="234" t="s">
        <v>46</v>
      </c>
      <c r="O352" s="65"/>
      <c r="P352" s="188">
        <f>O352*H352</f>
        <v>0</v>
      </c>
      <c r="Q352" s="188">
        <v>5.8000000000000003E-2</v>
      </c>
      <c r="R352" s="188">
        <f>Q352*H352</f>
        <v>5.858E-2</v>
      </c>
      <c r="S352" s="188">
        <v>0</v>
      </c>
      <c r="T352" s="189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190" t="s">
        <v>206</v>
      </c>
      <c r="AT352" s="190" t="s">
        <v>495</v>
      </c>
      <c r="AU352" s="190" t="s">
        <v>85</v>
      </c>
      <c r="AY352" s="18" t="s">
        <v>160</v>
      </c>
      <c r="BE352" s="191">
        <f>IF(N352="základní",J352,0)</f>
        <v>0</v>
      </c>
      <c r="BF352" s="191">
        <f>IF(N352="snížená",J352,0)</f>
        <v>0</v>
      </c>
      <c r="BG352" s="191">
        <f>IF(N352="zákl. přenesená",J352,0)</f>
        <v>0</v>
      </c>
      <c r="BH352" s="191">
        <f>IF(N352="sníž. přenesená",J352,0)</f>
        <v>0</v>
      </c>
      <c r="BI352" s="191">
        <f>IF(N352="nulová",J352,0)</f>
        <v>0</v>
      </c>
      <c r="BJ352" s="18" t="s">
        <v>83</v>
      </c>
      <c r="BK352" s="191">
        <f>ROUND(I352*H352,2)</f>
        <v>0</v>
      </c>
      <c r="BL352" s="18" t="s">
        <v>183</v>
      </c>
      <c r="BM352" s="190" t="s">
        <v>2195</v>
      </c>
    </row>
    <row r="353" spans="1:65" s="2" customFormat="1" ht="78">
      <c r="A353" s="35"/>
      <c r="B353" s="36"/>
      <c r="C353" s="37"/>
      <c r="D353" s="197" t="s">
        <v>172</v>
      </c>
      <c r="E353" s="37"/>
      <c r="F353" s="198" t="s">
        <v>2196</v>
      </c>
      <c r="G353" s="37"/>
      <c r="H353" s="37"/>
      <c r="I353" s="194"/>
      <c r="J353" s="37"/>
      <c r="K353" s="37"/>
      <c r="L353" s="40"/>
      <c r="M353" s="195"/>
      <c r="N353" s="196"/>
      <c r="O353" s="65"/>
      <c r="P353" s="65"/>
      <c r="Q353" s="65"/>
      <c r="R353" s="65"/>
      <c r="S353" s="65"/>
      <c r="T353" s="66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T353" s="18" t="s">
        <v>172</v>
      </c>
      <c r="AU353" s="18" t="s">
        <v>85</v>
      </c>
    </row>
    <row r="354" spans="1:65" s="13" customFormat="1">
      <c r="B354" s="199"/>
      <c r="C354" s="200"/>
      <c r="D354" s="197" t="s">
        <v>212</v>
      </c>
      <c r="E354" s="200"/>
      <c r="F354" s="202" t="s">
        <v>606</v>
      </c>
      <c r="G354" s="200"/>
      <c r="H354" s="203">
        <v>1.01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212</v>
      </c>
      <c r="AU354" s="209" t="s">
        <v>85</v>
      </c>
      <c r="AV354" s="13" t="s">
        <v>85</v>
      </c>
      <c r="AW354" s="13" t="s">
        <v>4</v>
      </c>
      <c r="AX354" s="13" t="s">
        <v>83</v>
      </c>
      <c r="AY354" s="209" t="s">
        <v>160</v>
      </c>
    </row>
    <row r="355" spans="1:65" s="2" customFormat="1" ht="16.5" customHeight="1">
      <c r="A355" s="35"/>
      <c r="B355" s="36"/>
      <c r="C355" s="179" t="s">
        <v>768</v>
      </c>
      <c r="D355" s="179" t="s">
        <v>163</v>
      </c>
      <c r="E355" s="180" t="s">
        <v>2197</v>
      </c>
      <c r="F355" s="181" t="s">
        <v>2198</v>
      </c>
      <c r="G355" s="182" t="s">
        <v>166</v>
      </c>
      <c r="H355" s="183">
        <v>1</v>
      </c>
      <c r="I355" s="184"/>
      <c r="J355" s="185">
        <f>ROUND(I355*H355,2)</f>
        <v>0</v>
      </c>
      <c r="K355" s="181" t="s">
        <v>167</v>
      </c>
      <c r="L355" s="40"/>
      <c r="M355" s="186" t="s">
        <v>19</v>
      </c>
      <c r="N355" s="187" t="s">
        <v>46</v>
      </c>
      <c r="O355" s="65"/>
      <c r="P355" s="188">
        <f>O355*H355</f>
        <v>0</v>
      </c>
      <c r="Q355" s="188">
        <v>1.1E-4</v>
      </c>
      <c r="R355" s="188">
        <f>Q355*H355</f>
        <v>1.1E-4</v>
      </c>
      <c r="S355" s="188">
        <v>0</v>
      </c>
      <c r="T355" s="189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190" t="s">
        <v>183</v>
      </c>
      <c r="AT355" s="190" t="s">
        <v>163</v>
      </c>
      <c r="AU355" s="190" t="s">
        <v>85</v>
      </c>
      <c r="AY355" s="18" t="s">
        <v>160</v>
      </c>
      <c r="BE355" s="191">
        <f>IF(N355="základní",J355,0)</f>
        <v>0</v>
      </c>
      <c r="BF355" s="191">
        <f>IF(N355="snížená",J355,0)</f>
        <v>0</v>
      </c>
      <c r="BG355" s="191">
        <f>IF(N355="zákl. přenesená",J355,0)</f>
        <v>0</v>
      </c>
      <c r="BH355" s="191">
        <f>IF(N355="sníž. přenesená",J355,0)</f>
        <v>0</v>
      </c>
      <c r="BI355" s="191">
        <f>IF(N355="nulová",J355,0)</f>
        <v>0</v>
      </c>
      <c r="BJ355" s="18" t="s">
        <v>83</v>
      </c>
      <c r="BK355" s="191">
        <f>ROUND(I355*H355,2)</f>
        <v>0</v>
      </c>
      <c r="BL355" s="18" t="s">
        <v>183</v>
      </c>
      <c r="BM355" s="190" t="s">
        <v>2199</v>
      </c>
    </row>
    <row r="356" spans="1:65" s="2" customFormat="1">
      <c r="A356" s="35"/>
      <c r="B356" s="36"/>
      <c r="C356" s="37"/>
      <c r="D356" s="192" t="s">
        <v>170</v>
      </c>
      <c r="E356" s="37"/>
      <c r="F356" s="193" t="s">
        <v>2200</v>
      </c>
      <c r="G356" s="37"/>
      <c r="H356" s="37"/>
      <c r="I356" s="194"/>
      <c r="J356" s="37"/>
      <c r="K356" s="37"/>
      <c r="L356" s="40"/>
      <c r="M356" s="195"/>
      <c r="N356" s="196"/>
      <c r="O356" s="65"/>
      <c r="P356" s="65"/>
      <c r="Q356" s="65"/>
      <c r="R356" s="65"/>
      <c r="S356" s="65"/>
      <c r="T356" s="66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T356" s="18" t="s">
        <v>170</v>
      </c>
      <c r="AU356" s="18" t="s">
        <v>85</v>
      </c>
    </row>
    <row r="357" spans="1:65" s="2" customFormat="1" ht="16.5" customHeight="1">
      <c r="A357" s="35"/>
      <c r="B357" s="36"/>
      <c r="C357" s="179" t="s">
        <v>774</v>
      </c>
      <c r="D357" s="179" t="s">
        <v>163</v>
      </c>
      <c r="E357" s="180" t="s">
        <v>1085</v>
      </c>
      <c r="F357" s="181" t="s">
        <v>1086</v>
      </c>
      <c r="G357" s="182" t="s">
        <v>166</v>
      </c>
      <c r="H357" s="183">
        <v>1</v>
      </c>
      <c r="I357" s="184"/>
      <c r="J357" s="185">
        <f>ROUND(I357*H357,2)</f>
        <v>0</v>
      </c>
      <c r="K357" s="181" t="s">
        <v>167</v>
      </c>
      <c r="L357" s="40"/>
      <c r="M357" s="186" t="s">
        <v>19</v>
      </c>
      <c r="N357" s="187" t="s">
        <v>46</v>
      </c>
      <c r="O357" s="65"/>
      <c r="P357" s="188">
        <f>O357*H357</f>
        <v>0</v>
      </c>
      <c r="Q357" s="188">
        <v>1.6000000000000001E-4</v>
      </c>
      <c r="R357" s="188">
        <f>Q357*H357</f>
        <v>1.6000000000000001E-4</v>
      </c>
      <c r="S357" s="188">
        <v>0</v>
      </c>
      <c r="T357" s="189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190" t="s">
        <v>183</v>
      </c>
      <c r="AT357" s="190" t="s">
        <v>163</v>
      </c>
      <c r="AU357" s="190" t="s">
        <v>85</v>
      </c>
      <c r="AY357" s="18" t="s">
        <v>160</v>
      </c>
      <c r="BE357" s="191">
        <f>IF(N357="základní",J357,0)</f>
        <v>0</v>
      </c>
      <c r="BF357" s="191">
        <f>IF(N357="snížená",J357,0)</f>
        <v>0</v>
      </c>
      <c r="BG357" s="191">
        <f>IF(N357="zákl. přenesená",J357,0)</f>
        <v>0</v>
      </c>
      <c r="BH357" s="191">
        <f>IF(N357="sníž. přenesená",J357,0)</f>
        <v>0</v>
      </c>
      <c r="BI357" s="191">
        <f>IF(N357="nulová",J357,0)</f>
        <v>0</v>
      </c>
      <c r="BJ357" s="18" t="s">
        <v>83</v>
      </c>
      <c r="BK357" s="191">
        <f>ROUND(I357*H357,2)</f>
        <v>0</v>
      </c>
      <c r="BL357" s="18" t="s">
        <v>183</v>
      </c>
      <c r="BM357" s="190" t="s">
        <v>2201</v>
      </c>
    </row>
    <row r="358" spans="1:65" s="2" customFormat="1">
      <c r="A358" s="35"/>
      <c r="B358" s="36"/>
      <c r="C358" s="37"/>
      <c r="D358" s="192" t="s">
        <v>170</v>
      </c>
      <c r="E358" s="37"/>
      <c r="F358" s="193" t="s">
        <v>1088</v>
      </c>
      <c r="G358" s="37"/>
      <c r="H358" s="37"/>
      <c r="I358" s="194"/>
      <c r="J358" s="37"/>
      <c r="K358" s="37"/>
      <c r="L358" s="40"/>
      <c r="M358" s="195"/>
      <c r="N358" s="196"/>
      <c r="O358" s="65"/>
      <c r="P358" s="65"/>
      <c r="Q358" s="65"/>
      <c r="R358" s="65"/>
      <c r="S358" s="65"/>
      <c r="T358" s="66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T358" s="18" t="s">
        <v>170</v>
      </c>
      <c r="AU358" s="18" t="s">
        <v>85</v>
      </c>
    </row>
    <row r="359" spans="1:65" s="2" customFormat="1" ht="16.5" customHeight="1">
      <c r="A359" s="35"/>
      <c r="B359" s="36"/>
      <c r="C359" s="179" t="s">
        <v>779</v>
      </c>
      <c r="D359" s="179" t="s">
        <v>163</v>
      </c>
      <c r="E359" s="180" t="s">
        <v>2202</v>
      </c>
      <c r="F359" s="181" t="s">
        <v>2203</v>
      </c>
      <c r="G359" s="182" t="s">
        <v>289</v>
      </c>
      <c r="H359" s="183">
        <v>162.64500000000001</v>
      </c>
      <c r="I359" s="184"/>
      <c r="J359" s="185">
        <f>ROUND(I359*H359,2)</f>
        <v>0</v>
      </c>
      <c r="K359" s="181" t="s">
        <v>167</v>
      </c>
      <c r="L359" s="40"/>
      <c r="M359" s="186" t="s">
        <v>19</v>
      </c>
      <c r="N359" s="187" t="s">
        <v>46</v>
      </c>
      <c r="O359" s="65"/>
      <c r="P359" s="188">
        <f>O359*H359</f>
        <v>0</v>
      </c>
      <c r="Q359" s="188">
        <v>1.9000000000000001E-4</v>
      </c>
      <c r="R359" s="188">
        <f>Q359*H359</f>
        <v>3.0902550000000004E-2</v>
      </c>
      <c r="S359" s="188">
        <v>0</v>
      </c>
      <c r="T359" s="189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190" t="s">
        <v>183</v>
      </c>
      <c r="AT359" s="190" t="s">
        <v>163</v>
      </c>
      <c r="AU359" s="190" t="s">
        <v>85</v>
      </c>
      <c r="AY359" s="18" t="s">
        <v>160</v>
      </c>
      <c r="BE359" s="191">
        <f>IF(N359="základní",J359,0)</f>
        <v>0</v>
      </c>
      <c r="BF359" s="191">
        <f>IF(N359="snížená",J359,0)</f>
        <v>0</v>
      </c>
      <c r="BG359" s="191">
        <f>IF(N359="zákl. přenesená",J359,0)</f>
        <v>0</v>
      </c>
      <c r="BH359" s="191">
        <f>IF(N359="sníž. přenesená",J359,0)</f>
        <v>0</v>
      </c>
      <c r="BI359" s="191">
        <f>IF(N359="nulová",J359,0)</f>
        <v>0</v>
      </c>
      <c r="BJ359" s="18" t="s">
        <v>83</v>
      </c>
      <c r="BK359" s="191">
        <f>ROUND(I359*H359,2)</f>
        <v>0</v>
      </c>
      <c r="BL359" s="18" t="s">
        <v>183</v>
      </c>
      <c r="BM359" s="190" t="s">
        <v>2204</v>
      </c>
    </row>
    <row r="360" spans="1:65" s="2" customFormat="1">
      <c r="A360" s="35"/>
      <c r="B360" s="36"/>
      <c r="C360" s="37"/>
      <c r="D360" s="192" t="s">
        <v>170</v>
      </c>
      <c r="E360" s="37"/>
      <c r="F360" s="193" t="s">
        <v>2205</v>
      </c>
      <c r="G360" s="37"/>
      <c r="H360" s="37"/>
      <c r="I360" s="194"/>
      <c r="J360" s="37"/>
      <c r="K360" s="37"/>
      <c r="L360" s="40"/>
      <c r="M360" s="195"/>
      <c r="N360" s="196"/>
      <c r="O360" s="65"/>
      <c r="P360" s="65"/>
      <c r="Q360" s="65"/>
      <c r="R360" s="65"/>
      <c r="S360" s="65"/>
      <c r="T360" s="66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T360" s="18" t="s">
        <v>170</v>
      </c>
      <c r="AU360" s="18" t="s">
        <v>85</v>
      </c>
    </row>
    <row r="361" spans="1:65" s="2" customFormat="1" ht="29.25">
      <c r="A361" s="35"/>
      <c r="B361" s="36"/>
      <c r="C361" s="37"/>
      <c r="D361" s="197" t="s">
        <v>172</v>
      </c>
      <c r="E361" s="37"/>
      <c r="F361" s="198" t="s">
        <v>2206</v>
      </c>
      <c r="G361" s="37"/>
      <c r="H361" s="37"/>
      <c r="I361" s="194"/>
      <c r="J361" s="37"/>
      <c r="K361" s="37"/>
      <c r="L361" s="40"/>
      <c r="M361" s="195"/>
      <c r="N361" s="196"/>
      <c r="O361" s="65"/>
      <c r="P361" s="65"/>
      <c r="Q361" s="65"/>
      <c r="R361" s="65"/>
      <c r="S361" s="65"/>
      <c r="T361" s="66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T361" s="18" t="s">
        <v>172</v>
      </c>
      <c r="AU361" s="18" t="s">
        <v>85</v>
      </c>
    </row>
    <row r="362" spans="1:65" s="13" customFormat="1">
      <c r="B362" s="199"/>
      <c r="C362" s="200"/>
      <c r="D362" s="197" t="s">
        <v>212</v>
      </c>
      <c r="E362" s="201" t="s">
        <v>19</v>
      </c>
      <c r="F362" s="202" t="s">
        <v>2207</v>
      </c>
      <c r="G362" s="200"/>
      <c r="H362" s="203">
        <v>154.9</v>
      </c>
      <c r="I362" s="204"/>
      <c r="J362" s="200"/>
      <c r="K362" s="200"/>
      <c r="L362" s="205"/>
      <c r="M362" s="206"/>
      <c r="N362" s="207"/>
      <c r="O362" s="207"/>
      <c r="P362" s="207"/>
      <c r="Q362" s="207"/>
      <c r="R362" s="207"/>
      <c r="S362" s="207"/>
      <c r="T362" s="208"/>
      <c r="AT362" s="209" t="s">
        <v>212</v>
      </c>
      <c r="AU362" s="209" t="s">
        <v>85</v>
      </c>
      <c r="AV362" s="13" t="s">
        <v>85</v>
      </c>
      <c r="AW362" s="13" t="s">
        <v>36</v>
      </c>
      <c r="AX362" s="13" t="s">
        <v>83</v>
      </c>
      <c r="AY362" s="209" t="s">
        <v>160</v>
      </c>
    </row>
    <row r="363" spans="1:65" s="13" customFormat="1">
      <c r="B363" s="199"/>
      <c r="C363" s="200"/>
      <c r="D363" s="197" t="s">
        <v>212</v>
      </c>
      <c r="E363" s="200"/>
      <c r="F363" s="202" t="s">
        <v>2208</v>
      </c>
      <c r="G363" s="200"/>
      <c r="H363" s="203">
        <v>162.64500000000001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212</v>
      </c>
      <c r="AU363" s="209" t="s">
        <v>85</v>
      </c>
      <c r="AV363" s="13" t="s">
        <v>85</v>
      </c>
      <c r="AW363" s="13" t="s">
        <v>4</v>
      </c>
      <c r="AX363" s="13" t="s">
        <v>83</v>
      </c>
      <c r="AY363" s="209" t="s">
        <v>160</v>
      </c>
    </row>
    <row r="364" spans="1:65" s="2" customFormat="1" ht="16.5" customHeight="1">
      <c r="A364" s="35"/>
      <c r="B364" s="36"/>
      <c r="C364" s="179" t="s">
        <v>783</v>
      </c>
      <c r="D364" s="179" t="s">
        <v>163</v>
      </c>
      <c r="E364" s="180" t="s">
        <v>1090</v>
      </c>
      <c r="F364" s="181" t="s">
        <v>1091</v>
      </c>
      <c r="G364" s="182" t="s">
        <v>289</v>
      </c>
      <c r="H364" s="183">
        <v>152</v>
      </c>
      <c r="I364" s="184"/>
      <c r="J364" s="185">
        <f>ROUND(I364*H364,2)</f>
        <v>0</v>
      </c>
      <c r="K364" s="181" t="s">
        <v>167</v>
      </c>
      <c r="L364" s="40"/>
      <c r="M364" s="186" t="s">
        <v>19</v>
      </c>
      <c r="N364" s="187" t="s">
        <v>46</v>
      </c>
      <c r="O364" s="65"/>
      <c r="P364" s="188">
        <f>O364*H364</f>
        <v>0</v>
      </c>
      <c r="Q364" s="188">
        <v>9.0000000000000006E-5</v>
      </c>
      <c r="R364" s="188">
        <f>Q364*H364</f>
        <v>1.3680000000000001E-2</v>
      </c>
      <c r="S364" s="188">
        <v>0</v>
      </c>
      <c r="T364" s="189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190" t="s">
        <v>183</v>
      </c>
      <c r="AT364" s="190" t="s">
        <v>163</v>
      </c>
      <c r="AU364" s="190" t="s">
        <v>85</v>
      </c>
      <c r="AY364" s="18" t="s">
        <v>160</v>
      </c>
      <c r="BE364" s="191">
        <f>IF(N364="základní",J364,0)</f>
        <v>0</v>
      </c>
      <c r="BF364" s="191">
        <f>IF(N364="snížená",J364,0)</f>
        <v>0</v>
      </c>
      <c r="BG364" s="191">
        <f>IF(N364="zákl. přenesená",J364,0)</f>
        <v>0</v>
      </c>
      <c r="BH364" s="191">
        <f>IF(N364="sníž. přenesená",J364,0)</f>
        <v>0</v>
      </c>
      <c r="BI364" s="191">
        <f>IF(N364="nulová",J364,0)</f>
        <v>0</v>
      </c>
      <c r="BJ364" s="18" t="s">
        <v>83</v>
      </c>
      <c r="BK364" s="191">
        <f>ROUND(I364*H364,2)</f>
        <v>0</v>
      </c>
      <c r="BL364" s="18" t="s">
        <v>183</v>
      </c>
      <c r="BM364" s="190" t="s">
        <v>2209</v>
      </c>
    </row>
    <row r="365" spans="1:65" s="2" customFormat="1">
      <c r="A365" s="35"/>
      <c r="B365" s="36"/>
      <c r="C365" s="37"/>
      <c r="D365" s="192" t="s">
        <v>170</v>
      </c>
      <c r="E365" s="37"/>
      <c r="F365" s="193" t="s">
        <v>1093</v>
      </c>
      <c r="G365" s="37"/>
      <c r="H365" s="37"/>
      <c r="I365" s="194"/>
      <c r="J365" s="37"/>
      <c r="K365" s="37"/>
      <c r="L365" s="40"/>
      <c r="M365" s="195"/>
      <c r="N365" s="196"/>
      <c r="O365" s="65"/>
      <c r="P365" s="65"/>
      <c r="Q365" s="65"/>
      <c r="R365" s="65"/>
      <c r="S365" s="65"/>
      <c r="T365" s="66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T365" s="18" t="s">
        <v>170</v>
      </c>
      <c r="AU365" s="18" t="s">
        <v>85</v>
      </c>
    </row>
    <row r="366" spans="1:65" s="13" customFormat="1">
      <c r="B366" s="199"/>
      <c r="C366" s="200"/>
      <c r="D366" s="197" t="s">
        <v>212</v>
      </c>
      <c r="E366" s="201" t="s">
        <v>19</v>
      </c>
      <c r="F366" s="202" t="s">
        <v>2210</v>
      </c>
      <c r="G366" s="200"/>
      <c r="H366" s="203">
        <v>152</v>
      </c>
      <c r="I366" s="204"/>
      <c r="J366" s="200"/>
      <c r="K366" s="200"/>
      <c r="L366" s="205"/>
      <c r="M366" s="206"/>
      <c r="N366" s="207"/>
      <c r="O366" s="207"/>
      <c r="P366" s="207"/>
      <c r="Q366" s="207"/>
      <c r="R366" s="207"/>
      <c r="S366" s="207"/>
      <c r="T366" s="208"/>
      <c r="AT366" s="209" t="s">
        <v>212</v>
      </c>
      <c r="AU366" s="209" t="s">
        <v>85</v>
      </c>
      <c r="AV366" s="13" t="s">
        <v>85</v>
      </c>
      <c r="AW366" s="13" t="s">
        <v>36</v>
      </c>
      <c r="AX366" s="13" t="s">
        <v>83</v>
      </c>
      <c r="AY366" s="209" t="s">
        <v>160</v>
      </c>
    </row>
    <row r="367" spans="1:65" s="2" customFormat="1" ht="24.2" customHeight="1">
      <c r="A367" s="35"/>
      <c r="B367" s="36"/>
      <c r="C367" s="179" t="s">
        <v>788</v>
      </c>
      <c r="D367" s="179" t="s">
        <v>163</v>
      </c>
      <c r="E367" s="180" t="s">
        <v>1096</v>
      </c>
      <c r="F367" s="181" t="s">
        <v>1097</v>
      </c>
      <c r="G367" s="182" t="s">
        <v>339</v>
      </c>
      <c r="H367" s="183">
        <v>0.22</v>
      </c>
      <c r="I367" s="184"/>
      <c r="J367" s="185">
        <f>ROUND(I367*H367,2)</f>
        <v>0</v>
      </c>
      <c r="K367" s="181" t="s">
        <v>167</v>
      </c>
      <c r="L367" s="40"/>
      <c r="M367" s="186" t="s">
        <v>19</v>
      </c>
      <c r="N367" s="187" t="s">
        <v>46</v>
      </c>
      <c r="O367" s="65"/>
      <c r="P367" s="188">
        <f>O367*H367</f>
        <v>0</v>
      </c>
      <c r="Q367" s="188">
        <v>1.5298499999999999</v>
      </c>
      <c r="R367" s="188">
        <f>Q367*H367</f>
        <v>0.33656700000000001</v>
      </c>
      <c r="S367" s="188">
        <v>0</v>
      </c>
      <c r="T367" s="189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190" t="s">
        <v>183</v>
      </c>
      <c r="AT367" s="190" t="s">
        <v>163</v>
      </c>
      <c r="AU367" s="190" t="s">
        <v>85</v>
      </c>
      <c r="AY367" s="18" t="s">
        <v>160</v>
      </c>
      <c r="BE367" s="191">
        <f>IF(N367="základní",J367,0)</f>
        <v>0</v>
      </c>
      <c r="BF367" s="191">
        <f>IF(N367="snížená",J367,0)</f>
        <v>0</v>
      </c>
      <c r="BG367" s="191">
        <f>IF(N367="zákl. přenesená",J367,0)</f>
        <v>0</v>
      </c>
      <c r="BH367" s="191">
        <f>IF(N367="sníž. přenesená",J367,0)</f>
        <v>0</v>
      </c>
      <c r="BI367" s="191">
        <f>IF(N367="nulová",J367,0)</f>
        <v>0</v>
      </c>
      <c r="BJ367" s="18" t="s">
        <v>83</v>
      </c>
      <c r="BK367" s="191">
        <f>ROUND(I367*H367,2)</f>
        <v>0</v>
      </c>
      <c r="BL367" s="18" t="s">
        <v>183</v>
      </c>
      <c r="BM367" s="190" t="s">
        <v>2211</v>
      </c>
    </row>
    <row r="368" spans="1:65" s="2" customFormat="1">
      <c r="A368" s="35"/>
      <c r="B368" s="36"/>
      <c r="C368" s="37"/>
      <c r="D368" s="192" t="s">
        <v>170</v>
      </c>
      <c r="E368" s="37"/>
      <c r="F368" s="193" t="s">
        <v>1099</v>
      </c>
      <c r="G368" s="37"/>
      <c r="H368" s="37"/>
      <c r="I368" s="194"/>
      <c r="J368" s="37"/>
      <c r="K368" s="37"/>
      <c r="L368" s="40"/>
      <c r="M368" s="195"/>
      <c r="N368" s="196"/>
      <c r="O368" s="65"/>
      <c r="P368" s="65"/>
      <c r="Q368" s="65"/>
      <c r="R368" s="65"/>
      <c r="S368" s="65"/>
      <c r="T368" s="66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T368" s="18" t="s">
        <v>170</v>
      </c>
      <c r="AU368" s="18" t="s">
        <v>85</v>
      </c>
    </row>
    <row r="369" spans="1:65" s="13" customFormat="1">
      <c r="B369" s="199"/>
      <c r="C369" s="200"/>
      <c r="D369" s="197" t="s">
        <v>212</v>
      </c>
      <c r="E369" s="201" t="s">
        <v>19</v>
      </c>
      <c r="F369" s="202" t="s">
        <v>2212</v>
      </c>
      <c r="G369" s="200"/>
      <c r="H369" s="203">
        <v>0.22</v>
      </c>
      <c r="I369" s="204"/>
      <c r="J369" s="200"/>
      <c r="K369" s="200"/>
      <c r="L369" s="205"/>
      <c r="M369" s="206"/>
      <c r="N369" s="207"/>
      <c r="O369" s="207"/>
      <c r="P369" s="207"/>
      <c r="Q369" s="207"/>
      <c r="R369" s="207"/>
      <c r="S369" s="207"/>
      <c r="T369" s="208"/>
      <c r="AT369" s="209" t="s">
        <v>212</v>
      </c>
      <c r="AU369" s="209" t="s">
        <v>85</v>
      </c>
      <c r="AV369" s="13" t="s">
        <v>85</v>
      </c>
      <c r="AW369" s="13" t="s">
        <v>36</v>
      </c>
      <c r="AX369" s="13" t="s">
        <v>83</v>
      </c>
      <c r="AY369" s="209" t="s">
        <v>160</v>
      </c>
    </row>
    <row r="370" spans="1:65" s="12" customFormat="1" ht="22.9" customHeight="1">
      <c r="B370" s="163"/>
      <c r="C370" s="164"/>
      <c r="D370" s="165" t="s">
        <v>74</v>
      </c>
      <c r="E370" s="177" t="s">
        <v>214</v>
      </c>
      <c r="F370" s="177" t="s">
        <v>1102</v>
      </c>
      <c r="G370" s="164"/>
      <c r="H370" s="164"/>
      <c r="I370" s="167"/>
      <c r="J370" s="178">
        <f>BK370</f>
        <v>0</v>
      </c>
      <c r="K370" s="164"/>
      <c r="L370" s="169"/>
      <c r="M370" s="170"/>
      <c r="N370" s="171"/>
      <c r="O370" s="171"/>
      <c r="P370" s="172">
        <f>SUM(P371:P401)</f>
        <v>0</v>
      </c>
      <c r="Q370" s="171"/>
      <c r="R370" s="172">
        <f>SUM(R371:R401)</f>
        <v>8.5761305500000002</v>
      </c>
      <c r="S370" s="171"/>
      <c r="T370" s="173">
        <f>SUM(T371:T401)</f>
        <v>6.4350000000000004E-2</v>
      </c>
      <c r="AR370" s="174" t="s">
        <v>83</v>
      </c>
      <c r="AT370" s="175" t="s">
        <v>74</v>
      </c>
      <c r="AU370" s="175" t="s">
        <v>83</v>
      </c>
      <c r="AY370" s="174" t="s">
        <v>160</v>
      </c>
      <c r="BK370" s="176">
        <f>SUM(BK371:BK401)</f>
        <v>0</v>
      </c>
    </row>
    <row r="371" spans="1:65" s="2" customFormat="1" ht="24.2" customHeight="1">
      <c r="A371" s="35"/>
      <c r="B371" s="36"/>
      <c r="C371" s="179" t="s">
        <v>794</v>
      </c>
      <c r="D371" s="179" t="s">
        <v>163</v>
      </c>
      <c r="E371" s="180" t="s">
        <v>1109</v>
      </c>
      <c r="F371" s="181" t="s">
        <v>1110</v>
      </c>
      <c r="G371" s="182" t="s">
        <v>289</v>
      </c>
      <c r="H371" s="183">
        <v>41</v>
      </c>
      <c r="I371" s="184"/>
      <c r="J371" s="185">
        <f>ROUND(I371*H371,2)</f>
        <v>0</v>
      </c>
      <c r="K371" s="181" t="s">
        <v>167</v>
      </c>
      <c r="L371" s="40"/>
      <c r="M371" s="186" t="s">
        <v>19</v>
      </c>
      <c r="N371" s="187" t="s">
        <v>46</v>
      </c>
      <c r="O371" s="65"/>
      <c r="P371" s="188">
        <f>O371*H371</f>
        <v>0</v>
      </c>
      <c r="Q371" s="188">
        <v>0.16850000000000001</v>
      </c>
      <c r="R371" s="188">
        <f>Q371*H371</f>
        <v>6.9085000000000001</v>
      </c>
      <c r="S371" s="188">
        <v>0</v>
      </c>
      <c r="T371" s="189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190" t="s">
        <v>183</v>
      </c>
      <c r="AT371" s="190" t="s">
        <v>163</v>
      </c>
      <c r="AU371" s="190" t="s">
        <v>85</v>
      </c>
      <c r="AY371" s="18" t="s">
        <v>160</v>
      </c>
      <c r="BE371" s="191">
        <f>IF(N371="základní",J371,0)</f>
        <v>0</v>
      </c>
      <c r="BF371" s="191">
        <f>IF(N371="snížená",J371,0)</f>
        <v>0</v>
      </c>
      <c r="BG371" s="191">
        <f>IF(N371="zákl. přenesená",J371,0)</f>
        <v>0</v>
      </c>
      <c r="BH371" s="191">
        <f>IF(N371="sníž. přenesená",J371,0)</f>
        <v>0</v>
      </c>
      <c r="BI371" s="191">
        <f>IF(N371="nulová",J371,0)</f>
        <v>0</v>
      </c>
      <c r="BJ371" s="18" t="s">
        <v>83</v>
      </c>
      <c r="BK371" s="191">
        <f>ROUND(I371*H371,2)</f>
        <v>0</v>
      </c>
      <c r="BL371" s="18" t="s">
        <v>183</v>
      </c>
      <c r="BM371" s="190" t="s">
        <v>2213</v>
      </c>
    </row>
    <row r="372" spans="1:65" s="2" customFormat="1">
      <c r="A372" s="35"/>
      <c r="B372" s="36"/>
      <c r="C372" s="37"/>
      <c r="D372" s="192" t="s">
        <v>170</v>
      </c>
      <c r="E372" s="37"/>
      <c r="F372" s="193" t="s">
        <v>1112</v>
      </c>
      <c r="G372" s="37"/>
      <c r="H372" s="37"/>
      <c r="I372" s="194"/>
      <c r="J372" s="37"/>
      <c r="K372" s="37"/>
      <c r="L372" s="40"/>
      <c r="M372" s="195"/>
      <c r="N372" s="196"/>
      <c r="O372" s="65"/>
      <c r="P372" s="65"/>
      <c r="Q372" s="65"/>
      <c r="R372" s="65"/>
      <c r="S372" s="65"/>
      <c r="T372" s="66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T372" s="18" t="s">
        <v>170</v>
      </c>
      <c r="AU372" s="18" t="s">
        <v>85</v>
      </c>
    </row>
    <row r="373" spans="1:65" s="2" customFormat="1" ht="16.5" customHeight="1">
      <c r="A373" s="35"/>
      <c r="B373" s="36"/>
      <c r="C373" s="225" t="s">
        <v>800</v>
      </c>
      <c r="D373" s="225" t="s">
        <v>495</v>
      </c>
      <c r="E373" s="226" t="s">
        <v>1114</v>
      </c>
      <c r="F373" s="227" t="s">
        <v>1115</v>
      </c>
      <c r="G373" s="228" t="s">
        <v>289</v>
      </c>
      <c r="H373" s="229">
        <v>20.704999999999998</v>
      </c>
      <c r="I373" s="230"/>
      <c r="J373" s="231">
        <f>ROUND(I373*H373,2)</f>
        <v>0</v>
      </c>
      <c r="K373" s="227" t="s">
        <v>167</v>
      </c>
      <c r="L373" s="232"/>
      <c r="M373" s="233" t="s">
        <v>19</v>
      </c>
      <c r="N373" s="234" t="s">
        <v>46</v>
      </c>
      <c r="O373" s="65"/>
      <c r="P373" s="188">
        <f>O373*H373</f>
        <v>0</v>
      </c>
      <c r="Q373" s="188">
        <v>0.08</v>
      </c>
      <c r="R373" s="188">
        <f>Q373*H373</f>
        <v>1.6563999999999999</v>
      </c>
      <c r="S373" s="188">
        <v>0</v>
      </c>
      <c r="T373" s="18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190" t="s">
        <v>206</v>
      </c>
      <c r="AT373" s="190" t="s">
        <v>495</v>
      </c>
      <c r="AU373" s="190" t="s">
        <v>85</v>
      </c>
      <c r="AY373" s="18" t="s">
        <v>160</v>
      </c>
      <c r="BE373" s="191">
        <f>IF(N373="základní",J373,0)</f>
        <v>0</v>
      </c>
      <c r="BF373" s="191">
        <f>IF(N373="snížená",J373,0)</f>
        <v>0</v>
      </c>
      <c r="BG373" s="191">
        <f>IF(N373="zákl. přenesená",J373,0)</f>
        <v>0</v>
      </c>
      <c r="BH373" s="191">
        <f>IF(N373="sníž. přenesená",J373,0)</f>
        <v>0</v>
      </c>
      <c r="BI373" s="191">
        <f>IF(N373="nulová",J373,0)</f>
        <v>0</v>
      </c>
      <c r="BJ373" s="18" t="s">
        <v>83</v>
      </c>
      <c r="BK373" s="191">
        <f>ROUND(I373*H373,2)</f>
        <v>0</v>
      </c>
      <c r="BL373" s="18" t="s">
        <v>183</v>
      </c>
      <c r="BM373" s="190" t="s">
        <v>2214</v>
      </c>
    </row>
    <row r="374" spans="1:65" s="13" customFormat="1">
      <c r="B374" s="199"/>
      <c r="C374" s="200"/>
      <c r="D374" s="197" t="s">
        <v>212</v>
      </c>
      <c r="E374" s="201" t="s">
        <v>19</v>
      </c>
      <c r="F374" s="202" t="s">
        <v>2215</v>
      </c>
      <c r="G374" s="200"/>
      <c r="H374" s="203">
        <v>20.5</v>
      </c>
      <c r="I374" s="204"/>
      <c r="J374" s="200"/>
      <c r="K374" s="200"/>
      <c r="L374" s="205"/>
      <c r="M374" s="206"/>
      <c r="N374" s="207"/>
      <c r="O374" s="207"/>
      <c r="P374" s="207"/>
      <c r="Q374" s="207"/>
      <c r="R374" s="207"/>
      <c r="S374" s="207"/>
      <c r="T374" s="208"/>
      <c r="AT374" s="209" t="s">
        <v>212</v>
      </c>
      <c r="AU374" s="209" t="s">
        <v>85</v>
      </c>
      <c r="AV374" s="13" t="s">
        <v>85</v>
      </c>
      <c r="AW374" s="13" t="s">
        <v>36</v>
      </c>
      <c r="AX374" s="13" t="s">
        <v>83</v>
      </c>
      <c r="AY374" s="209" t="s">
        <v>160</v>
      </c>
    </row>
    <row r="375" spans="1:65" s="13" customFormat="1">
      <c r="B375" s="199"/>
      <c r="C375" s="200"/>
      <c r="D375" s="197" t="s">
        <v>212</v>
      </c>
      <c r="E375" s="200"/>
      <c r="F375" s="202" t="s">
        <v>2216</v>
      </c>
      <c r="G375" s="200"/>
      <c r="H375" s="203">
        <v>20.704999999999998</v>
      </c>
      <c r="I375" s="204"/>
      <c r="J375" s="200"/>
      <c r="K375" s="200"/>
      <c r="L375" s="205"/>
      <c r="M375" s="206"/>
      <c r="N375" s="207"/>
      <c r="O375" s="207"/>
      <c r="P375" s="207"/>
      <c r="Q375" s="207"/>
      <c r="R375" s="207"/>
      <c r="S375" s="207"/>
      <c r="T375" s="208"/>
      <c r="AT375" s="209" t="s">
        <v>212</v>
      </c>
      <c r="AU375" s="209" t="s">
        <v>85</v>
      </c>
      <c r="AV375" s="13" t="s">
        <v>85</v>
      </c>
      <c r="AW375" s="13" t="s">
        <v>4</v>
      </c>
      <c r="AX375" s="13" t="s">
        <v>83</v>
      </c>
      <c r="AY375" s="209" t="s">
        <v>160</v>
      </c>
    </row>
    <row r="376" spans="1:65" s="2" customFormat="1" ht="16.5" customHeight="1">
      <c r="A376" s="35"/>
      <c r="B376" s="36"/>
      <c r="C376" s="179" t="s">
        <v>805</v>
      </c>
      <c r="D376" s="179" t="s">
        <v>163</v>
      </c>
      <c r="E376" s="180" t="s">
        <v>1129</v>
      </c>
      <c r="F376" s="181" t="s">
        <v>1130</v>
      </c>
      <c r="G376" s="182" t="s">
        <v>289</v>
      </c>
      <c r="H376" s="183">
        <v>134.94999999999999</v>
      </c>
      <c r="I376" s="184"/>
      <c r="J376" s="185">
        <f>ROUND(I376*H376,2)</f>
        <v>0</v>
      </c>
      <c r="K376" s="181" t="s">
        <v>167</v>
      </c>
      <c r="L376" s="40"/>
      <c r="M376" s="186" t="s">
        <v>19</v>
      </c>
      <c r="N376" s="187" t="s">
        <v>46</v>
      </c>
      <c r="O376" s="65"/>
      <c r="P376" s="188">
        <f>O376*H376</f>
        <v>0</v>
      </c>
      <c r="Q376" s="188">
        <v>0</v>
      </c>
      <c r="R376" s="188">
        <f>Q376*H376</f>
        <v>0</v>
      </c>
      <c r="S376" s="188">
        <v>0</v>
      </c>
      <c r="T376" s="18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190" t="s">
        <v>183</v>
      </c>
      <c r="AT376" s="190" t="s">
        <v>163</v>
      </c>
      <c r="AU376" s="190" t="s">
        <v>85</v>
      </c>
      <c r="AY376" s="18" t="s">
        <v>160</v>
      </c>
      <c r="BE376" s="191">
        <f>IF(N376="základní",J376,0)</f>
        <v>0</v>
      </c>
      <c r="BF376" s="191">
        <f>IF(N376="snížená",J376,0)</f>
        <v>0</v>
      </c>
      <c r="BG376" s="191">
        <f>IF(N376="zákl. přenesená",J376,0)</f>
        <v>0</v>
      </c>
      <c r="BH376" s="191">
        <f>IF(N376="sníž. přenesená",J376,0)</f>
        <v>0</v>
      </c>
      <c r="BI376" s="191">
        <f>IF(N376="nulová",J376,0)</f>
        <v>0</v>
      </c>
      <c r="BJ376" s="18" t="s">
        <v>83</v>
      </c>
      <c r="BK376" s="191">
        <f>ROUND(I376*H376,2)</f>
        <v>0</v>
      </c>
      <c r="BL376" s="18" t="s">
        <v>183</v>
      </c>
      <c r="BM376" s="190" t="s">
        <v>2217</v>
      </c>
    </row>
    <row r="377" spans="1:65" s="2" customFormat="1">
      <c r="A377" s="35"/>
      <c r="B377" s="36"/>
      <c r="C377" s="37"/>
      <c r="D377" s="192" t="s">
        <v>170</v>
      </c>
      <c r="E377" s="37"/>
      <c r="F377" s="193" t="s">
        <v>1132</v>
      </c>
      <c r="G377" s="37"/>
      <c r="H377" s="37"/>
      <c r="I377" s="194"/>
      <c r="J377" s="37"/>
      <c r="K377" s="37"/>
      <c r="L377" s="40"/>
      <c r="M377" s="195"/>
      <c r="N377" s="196"/>
      <c r="O377" s="65"/>
      <c r="P377" s="65"/>
      <c r="Q377" s="65"/>
      <c r="R377" s="65"/>
      <c r="S377" s="65"/>
      <c r="T377" s="66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T377" s="18" t="s">
        <v>170</v>
      </c>
      <c r="AU377" s="18" t="s">
        <v>85</v>
      </c>
    </row>
    <row r="378" spans="1:65" s="13" customFormat="1">
      <c r="B378" s="199"/>
      <c r="C378" s="200"/>
      <c r="D378" s="197" t="s">
        <v>212</v>
      </c>
      <c r="E378" s="201" t="s">
        <v>19</v>
      </c>
      <c r="F378" s="202" t="s">
        <v>2218</v>
      </c>
      <c r="G378" s="200"/>
      <c r="H378" s="203">
        <v>134.94999999999999</v>
      </c>
      <c r="I378" s="204"/>
      <c r="J378" s="200"/>
      <c r="K378" s="200"/>
      <c r="L378" s="205"/>
      <c r="M378" s="206"/>
      <c r="N378" s="207"/>
      <c r="O378" s="207"/>
      <c r="P378" s="207"/>
      <c r="Q378" s="207"/>
      <c r="R378" s="207"/>
      <c r="S378" s="207"/>
      <c r="T378" s="208"/>
      <c r="AT378" s="209" t="s">
        <v>212</v>
      </c>
      <c r="AU378" s="209" t="s">
        <v>85</v>
      </c>
      <c r="AV378" s="13" t="s">
        <v>85</v>
      </c>
      <c r="AW378" s="13" t="s">
        <v>36</v>
      </c>
      <c r="AX378" s="13" t="s">
        <v>83</v>
      </c>
      <c r="AY378" s="209" t="s">
        <v>160</v>
      </c>
    </row>
    <row r="379" spans="1:65" s="2" customFormat="1" ht="24.2" customHeight="1">
      <c r="A379" s="35"/>
      <c r="B379" s="36"/>
      <c r="C379" s="179" t="s">
        <v>810</v>
      </c>
      <c r="D379" s="179" t="s">
        <v>163</v>
      </c>
      <c r="E379" s="180" t="s">
        <v>2219</v>
      </c>
      <c r="F379" s="181" t="s">
        <v>2220</v>
      </c>
      <c r="G379" s="182" t="s">
        <v>339</v>
      </c>
      <c r="H379" s="183">
        <v>10.997</v>
      </c>
      <c r="I379" s="184"/>
      <c r="J379" s="185">
        <f>ROUND(I379*H379,2)</f>
        <v>0</v>
      </c>
      <c r="K379" s="181" t="s">
        <v>167</v>
      </c>
      <c r="L379" s="40"/>
      <c r="M379" s="186" t="s">
        <v>19</v>
      </c>
      <c r="N379" s="187" t="s">
        <v>46</v>
      </c>
      <c r="O379" s="65"/>
      <c r="P379" s="188">
        <f>O379*H379</f>
        <v>0</v>
      </c>
      <c r="Q379" s="188">
        <v>0</v>
      </c>
      <c r="R379" s="188">
        <f>Q379*H379</f>
        <v>0</v>
      </c>
      <c r="S379" s="188">
        <v>0</v>
      </c>
      <c r="T379" s="189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190" t="s">
        <v>183</v>
      </c>
      <c r="AT379" s="190" t="s">
        <v>163</v>
      </c>
      <c r="AU379" s="190" t="s">
        <v>85</v>
      </c>
      <c r="AY379" s="18" t="s">
        <v>160</v>
      </c>
      <c r="BE379" s="191">
        <f>IF(N379="základní",J379,0)</f>
        <v>0</v>
      </c>
      <c r="BF379" s="191">
        <f>IF(N379="snížená",J379,0)</f>
        <v>0</v>
      </c>
      <c r="BG379" s="191">
        <f>IF(N379="zákl. přenesená",J379,0)</f>
        <v>0</v>
      </c>
      <c r="BH379" s="191">
        <f>IF(N379="sníž. přenesená",J379,0)</f>
        <v>0</v>
      </c>
      <c r="BI379" s="191">
        <f>IF(N379="nulová",J379,0)</f>
        <v>0</v>
      </c>
      <c r="BJ379" s="18" t="s">
        <v>83</v>
      </c>
      <c r="BK379" s="191">
        <f>ROUND(I379*H379,2)</f>
        <v>0</v>
      </c>
      <c r="BL379" s="18" t="s">
        <v>183</v>
      </c>
      <c r="BM379" s="190" t="s">
        <v>2221</v>
      </c>
    </row>
    <row r="380" spans="1:65" s="2" customFormat="1">
      <c r="A380" s="35"/>
      <c r="B380" s="36"/>
      <c r="C380" s="37"/>
      <c r="D380" s="192" t="s">
        <v>170</v>
      </c>
      <c r="E380" s="37"/>
      <c r="F380" s="193" t="s">
        <v>2222</v>
      </c>
      <c r="G380" s="37"/>
      <c r="H380" s="37"/>
      <c r="I380" s="194"/>
      <c r="J380" s="37"/>
      <c r="K380" s="37"/>
      <c r="L380" s="40"/>
      <c r="M380" s="195"/>
      <c r="N380" s="196"/>
      <c r="O380" s="65"/>
      <c r="P380" s="65"/>
      <c r="Q380" s="65"/>
      <c r="R380" s="65"/>
      <c r="S380" s="65"/>
      <c r="T380" s="66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T380" s="18" t="s">
        <v>170</v>
      </c>
      <c r="AU380" s="18" t="s">
        <v>85</v>
      </c>
    </row>
    <row r="381" spans="1:65" s="13" customFormat="1">
      <c r="B381" s="199"/>
      <c r="C381" s="200"/>
      <c r="D381" s="197" t="s">
        <v>212</v>
      </c>
      <c r="E381" s="201" t="s">
        <v>19</v>
      </c>
      <c r="F381" s="202" t="s">
        <v>2223</v>
      </c>
      <c r="G381" s="200"/>
      <c r="H381" s="203">
        <v>10.997</v>
      </c>
      <c r="I381" s="204"/>
      <c r="J381" s="200"/>
      <c r="K381" s="200"/>
      <c r="L381" s="205"/>
      <c r="M381" s="206"/>
      <c r="N381" s="207"/>
      <c r="O381" s="207"/>
      <c r="P381" s="207"/>
      <c r="Q381" s="207"/>
      <c r="R381" s="207"/>
      <c r="S381" s="207"/>
      <c r="T381" s="208"/>
      <c r="AT381" s="209" t="s">
        <v>212</v>
      </c>
      <c r="AU381" s="209" t="s">
        <v>85</v>
      </c>
      <c r="AV381" s="13" t="s">
        <v>85</v>
      </c>
      <c r="AW381" s="13" t="s">
        <v>36</v>
      </c>
      <c r="AX381" s="13" t="s">
        <v>83</v>
      </c>
      <c r="AY381" s="209" t="s">
        <v>160</v>
      </c>
    </row>
    <row r="382" spans="1:65" s="2" customFormat="1" ht="16.5" customHeight="1">
      <c r="A382" s="35"/>
      <c r="B382" s="36"/>
      <c r="C382" s="225" t="s">
        <v>815</v>
      </c>
      <c r="D382" s="225" t="s">
        <v>495</v>
      </c>
      <c r="E382" s="226" t="s">
        <v>2224</v>
      </c>
      <c r="F382" s="227" t="s">
        <v>2225</v>
      </c>
      <c r="G382" s="228" t="s">
        <v>339</v>
      </c>
      <c r="H382" s="229">
        <v>11.106999999999999</v>
      </c>
      <c r="I382" s="230"/>
      <c r="J382" s="231">
        <f>ROUND(I382*H382,2)</f>
        <v>0</v>
      </c>
      <c r="K382" s="227" t="s">
        <v>167</v>
      </c>
      <c r="L382" s="232"/>
      <c r="M382" s="233" t="s">
        <v>19</v>
      </c>
      <c r="N382" s="234" t="s">
        <v>46</v>
      </c>
      <c r="O382" s="65"/>
      <c r="P382" s="188">
        <f>O382*H382</f>
        <v>0</v>
      </c>
      <c r="Q382" s="188">
        <v>0</v>
      </c>
      <c r="R382" s="188">
        <f>Q382*H382</f>
        <v>0</v>
      </c>
      <c r="S382" s="188">
        <v>0</v>
      </c>
      <c r="T382" s="189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190" t="s">
        <v>206</v>
      </c>
      <c r="AT382" s="190" t="s">
        <v>495</v>
      </c>
      <c r="AU382" s="190" t="s">
        <v>85</v>
      </c>
      <c r="AY382" s="18" t="s">
        <v>160</v>
      </c>
      <c r="BE382" s="191">
        <f>IF(N382="základní",J382,0)</f>
        <v>0</v>
      </c>
      <c r="BF382" s="191">
        <f>IF(N382="snížená",J382,0)</f>
        <v>0</v>
      </c>
      <c r="BG382" s="191">
        <f>IF(N382="zákl. přenesená",J382,0)</f>
        <v>0</v>
      </c>
      <c r="BH382" s="191">
        <f>IF(N382="sníž. přenesená",J382,0)</f>
        <v>0</v>
      </c>
      <c r="BI382" s="191">
        <f>IF(N382="nulová",J382,0)</f>
        <v>0</v>
      </c>
      <c r="BJ382" s="18" t="s">
        <v>83</v>
      </c>
      <c r="BK382" s="191">
        <f>ROUND(I382*H382,2)</f>
        <v>0</v>
      </c>
      <c r="BL382" s="18" t="s">
        <v>183</v>
      </c>
      <c r="BM382" s="190" t="s">
        <v>2226</v>
      </c>
    </row>
    <row r="383" spans="1:65" s="13" customFormat="1">
      <c r="B383" s="199"/>
      <c r="C383" s="200"/>
      <c r="D383" s="197" t="s">
        <v>212</v>
      </c>
      <c r="E383" s="200"/>
      <c r="F383" s="202" t="s">
        <v>2227</v>
      </c>
      <c r="G383" s="200"/>
      <c r="H383" s="203">
        <v>11.106999999999999</v>
      </c>
      <c r="I383" s="204"/>
      <c r="J383" s="200"/>
      <c r="K383" s="200"/>
      <c r="L383" s="205"/>
      <c r="M383" s="206"/>
      <c r="N383" s="207"/>
      <c r="O383" s="207"/>
      <c r="P383" s="207"/>
      <c r="Q383" s="207"/>
      <c r="R383" s="207"/>
      <c r="S383" s="207"/>
      <c r="T383" s="208"/>
      <c r="AT383" s="209" t="s">
        <v>212</v>
      </c>
      <c r="AU383" s="209" t="s">
        <v>85</v>
      </c>
      <c r="AV383" s="13" t="s">
        <v>85</v>
      </c>
      <c r="AW383" s="13" t="s">
        <v>4</v>
      </c>
      <c r="AX383" s="13" t="s">
        <v>83</v>
      </c>
      <c r="AY383" s="209" t="s">
        <v>160</v>
      </c>
    </row>
    <row r="384" spans="1:65" s="2" customFormat="1" ht="21.75" customHeight="1">
      <c r="A384" s="35"/>
      <c r="B384" s="36"/>
      <c r="C384" s="179" t="s">
        <v>819</v>
      </c>
      <c r="D384" s="179" t="s">
        <v>163</v>
      </c>
      <c r="E384" s="180" t="s">
        <v>2228</v>
      </c>
      <c r="F384" s="181" t="s">
        <v>2229</v>
      </c>
      <c r="G384" s="182" t="s">
        <v>258</v>
      </c>
      <c r="H384" s="183">
        <v>4.1550000000000002</v>
      </c>
      <c r="I384" s="184"/>
      <c r="J384" s="185">
        <f>ROUND(I384*H384,2)</f>
        <v>0</v>
      </c>
      <c r="K384" s="181" t="s">
        <v>167</v>
      </c>
      <c r="L384" s="40"/>
      <c r="M384" s="186" t="s">
        <v>19</v>
      </c>
      <c r="N384" s="187" t="s">
        <v>46</v>
      </c>
      <c r="O384" s="65"/>
      <c r="P384" s="188">
        <f>O384*H384</f>
        <v>0</v>
      </c>
      <c r="Q384" s="188">
        <v>1.0000000000000001E-5</v>
      </c>
      <c r="R384" s="188">
        <f>Q384*H384</f>
        <v>4.1550000000000007E-5</v>
      </c>
      <c r="S384" s="188">
        <v>0</v>
      </c>
      <c r="T384" s="189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190" t="s">
        <v>183</v>
      </c>
      <c r="AT384" s="190" t="s">
        <v>163</v>
      </c>
      <c r="AU384" s="190" t="s">
        <v>85</v>
      </c>
      <c r="AY384" s="18" t="s">
        <v>160</v>
      </c>
      <c r="BE384" s="191">
        <f>IF(N384="základní",J384,0)</f>
        <v>0</v>
      </c>
      <c r="BF384" s="191">
        <f>IF(N384="snížená",J384,0)</f>
        <v>0</v>
      </c>
      <c r="BG384" s="191">
        <f>IF(N384="zákl. přenesená",J384,0)</f>
        <v>0</v>
      </c>
      <c r="BH384" s="191">
        <f>IF(N384="sníž. přenesená",J384,0)</f>
        <v>0</v>
      </c>
      <c r="BI384" s="191">
        <f>IF(N384="nulová",J384,0)</f>
        <v>0</v>
      </c>
      <c r="BJ384" s="18" t="s">
        <v>83</v>
      </c>
      <c r="BK384" s="191">
        <f>ROUND(I384*H384,2)</f>
        <v>0</v>
      </c>
      <c r="BL384" s="18" t="s">
        <v>183</v>
      </c>
      <c r="BM384" s="190" t="s">
        <v>2230</v>
      </c>
    </row>
    <row r="385" spans="1:65" s="2" customFormat="1">
      <c r="A385" s="35"/>
      <c r="B385" s="36"/>
      <c r="C385" s="37"/>
      <c r="D385" s="192" t="s">
        <v>170</v>
      </c>
      <c r="E385" s="37"/>
      <c r="F385" s="193" t="s">
        <v>2231</v>
      </c>
      <c r="G385" s="37"/>
      <c r="H385" s="37"/>
      <c r="I385" s="194"/>
      <c r="J385" s="37"/>
      <c r="K385" s="37"/>
      <c r="L385" s="40"/>
      <c r="M385" s="195"/>
      <c r="N385" s="196"/>
      <c r="O385" s="65"/>
      <c r="P385" s="65"/>
      <c r="Q385" s="65"/>
      <c r="R385" s="65"/>
      <c r="S385" s="65"/>
      <c r="T385" s="66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T385" s="18" t="s">
        <v>170</v>
      </c>
      <c r="AU385" s="18" t="s">
        <v>85</v>
      </c>
    </row>
    <row r="386" spans="1:65" s="2" customFormat="1" ht="24.2" customHeight="1">
      <c r="A386" s="35"/>
      <c r="B386" s="36"/>
      <c r="C386" s="179" t="s">
        <v>825</v>
      </c>
      <c r="D386" s="179" t="s">
        <v>163</v>
      </c>
      <c r="E386" s="180" t="s">
        <v>2232</v>
      </c>
      <c r="F386" s="181" t="s">
        <v>2233</v>
      </c>
      <c r="G386" s="182" t="s">
        <v>289</v>
      </c>
      <c r="H386" s="183">
        <v>0.3</v>
      </c>
      <c r="I386" s="184"/>
      <c r="J386" s="185">
        <f>ROUND(I386*H386,2)</f>
        <v>0</v>
      </c>
      <c r="K386" s="181" t="s">
        <v>167</v>
      </c>
      <c r="L386" s="40"/>
      <c r="M386" s="186" t="s">
        <v>19</v>
      </c>
      <c r="N386" s="187" t="s">
        <v>46</v>
      </c>
      <c r="O386" s="65"/>
      <c r="P386" s="188">
        <f>O386*H386</f>
        <v>0</v>
      </c>
      <c r="Q386" s="188">
        <v>1.23E-3</v>
      </c>
      <c r="R386" s="188">
        <f>Q386*H386</f>
        <v>3.6899999999999997E-4</v>
      </c>
      <c r="S386" s="188">
        <v>1.7000000000000001E-2</v>
      </c>
      <c r="T386" s="189">
        <f>S386*H386</f>
        <v>5.1000000000000004E-3</v>
      </c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R386" s="190" t="s">
        <v>183</v>
      </c>
      <c r="AT386" s="190" t="s">
        <v>163</v>
      </c>
      <c r="AU386" s="190" t="s">
        <v>85</v>
      </c>
      <c r="AY386" s="18" t="s">
        <v>160</v>
      </c>
      <c r="BE386" s="191">
        <f>IF(N386="základní",J386,0)</f>
        <v>0</v>
      </c>
      <c r="BF386" s="191">
        <f>IF(N386="snížená",J386,0)</f>
        <v>0</v>
      </c>
      <c r="BG386" s="191">
        <f>IF(N386="zákl. přenesená",J386,0)</f>
        <v>0</v>
      </c>
      <c r="BH386" s="191">
        <f>IF(N386="sníž. přenesená",J386,0)</f>
        <v>0</v>
      </c>
      <c r="BI386" s="191">
        <f>IF(N386="nulová",J386,0)</f>
        <v>0</v>
      </c>
      <c r="BJ386" s="18" t="s">
        <v>83</v>
      </c>
      <c r="BK386" s="191">
        <f>ROUND(I386*H386,2)</f>
        <v>0</v>
      </c>
      <c r="BL386" s="18" t="s">
        <v>183</v>
      </c>
      <c r="BM386" s="190" t="s">
        <v>2234</v>
      </c>
    </row>
    <row r="387" spans="1:65" s="2" customFormat="1">
      <c r="A387" s="35"/>
      <c r="B387" s="36"/>
      <c r="C387" s="37"/>
      <c r="D387" s="192" t="s">
        <v>170</v>
      </c>
      <c r="E387" s="37"/>
      <c r="F387" s="193" t="s">
        <v>2235</v>
      </c>
      <c r="G387" s="37"/>
      <c r="H387" s="37"/>
      <c r="I387" s="194"/>
      <c r="J387" s="37"/>
      <c r="K387" s="37"/>
      <c r="L387" s="40"/>
      <c r="M387" s="195"/>
      <c r="N387" s="196"/>
      <c r="O387" s="65"/>
      <c r="P387" s="65"/>
      <c r="Q387" s="65"/>
      <c r="R387" s="65"/>
      <c r="S387" s="65"/>
      <c r="T387" s="66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T387" s="18" t="s">
        <v>170</v>
      </c>
      <c r="AU387" s="18" t="s">
        <v>85</v>
      </c>
    </row>
    <row r="388" spans="1:65" s="13" customFormat="1">
      <c r="B388" s="199"/>
      <c r="C388" s="200"/>
      <c r="D388" s="197" t="s">
        <v>212</v>
      </c>
      <c r="E388" s="201" t="s">
        <v>19</v>
      </c>
      <c r="F388" s="202" t="s">
        <v>2236</v>
      </c>
      <c r="G388" s="200"/>
      <c r="H388" s="203">
        <v>0.3</v>
      </c>
      <c r="I388" s="204"/>
      <c r="J388" s="200"/>
      <c r="K388" s="200"/>
      <c r="L388" s="205"/>
      <c r="M388" s="206"/>
      <c r="N388" s="207"/>
      <c r="O388" s="207"/>
      <c r="P388" s="207"/>
      <c r="Q388" s="207"/>
      <c r="R388" s="207"/>
      <c r="S388" s="207"/>
      <c r="T388" s="208"/>
      <c r="AT388" s="209" t="s">
        <v>212</v>
      </c>
      <c r="AU388" s="209" t="s">
        <v>85</v>
      </c>
      <c r="AV388" s="13" t="s">
        <v>85</v>
      </c>
      <c r="AW388" s="13" t="s">
        <v>36</v>
      </c>
      <c r="AX388" s="13" t="s">
        <v>83</v>
      </c>
      <c r="AY388" s="209" t="s">
        <v>160</v>
      </c>
    </row>
    <row r="389" spans="1:65" s="2" customFormat="1" ht="24.2" customHeight="1">
      <c r="A389" s="35"/>
      <c r="B389" s="36"/>
      <c r="C389" s="179" t="s">
        <v>329</v>
      </c>
      <c r="D389" s="179" t="s">
        <v>163</v>
      </c>
      <c r="E389" s="180" t="s">
        <v>2237</v>
      </c>
      <c r="F389" s="181" t="s">
        <v>2238</v>
      </c>
      <c r="G389" s="182" t="s">
        <v>289</v>
      </c>
      <c r="H389" s="183">
        <v>0.15</v>
      </c>
      <c r="I389" s="184"/>
      <c r="J389" s="185">
        <f>ROUND(I389*H389,2)</f>
        <v>0</v>
      </c>
      <c r="K389" s="181" t="s">
        <v>167</v>
      </c>
      <c r="L389" s="40"/>
      <c r="M389" s="186" t="s">
        <v>19</v>
      </c>
      <c r="N389" s="187" t="s">
        <v>46</v>
      </c>
      <c r="O389" s="65"/>
      <c r="P389" s="188">
        <f>O389*H389</f>
        <v>0</v>
      </c>
      <c r="Q389" s="188">
        <v>1.32E-3</v>
      </c>
      <c r="R389" s="188">
        <f>Q389*H389</f>
        <v>1.9799999999999999E-4</v>
      </c>
      <c r="S389" s="188">
        <v>2.5000000000000001E-2</v>
      </c>
      <c r="T389" s="189">
        <f>S389*H389</f>
        <v>3.7499999999999999E-3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190" t="s">
        <v>183</v>
      </c>
      <c r="AT389" s="190" t="s">
        <v>163</v>
      </c>
      <c r="AU389" s="190" t="s">
        <v>85</v>
      </c>
      <c r="AY389" s="18" t="s">
        <v>160</v>
      </c>
      <c r="BE389" s="191">
        <f>IF(N389="základní",J389,0)</f>
        <v>0</v>
      </c>
      <c r="BF389" s="191">
        <f>IF(N389="snížená",J389,0)</f>
        <v>0</v>
      </c>
      <c r="BG389" s="191">
        <f>IF(N389="zákl. přenesená",J389,0)</f>
        <v>0</v>
      </c>
      <c r="BH389" s="191">
        <f>IF(N389="sníž. přenesená",J389,0)</f>
        <v>0</v>
      </c>
      <c r="BI389" s="191">
        <f>IF(N389="nulová",J389,0)</f>
        <v>0</v>
      </c>
      <c r="BJ389" s="18" t="s">
        <v>83</v>
      </c>
      <c r="BK389" s="191">
        <f>ROUND(I389*H389,2)</f>
        <v>0</v>
      </c>
      <c r="BL389" s="18" t="s">
        <v>183</v>
      </c>
      <c r="BM389" s="190" t="s">
        <v>2239</v>
      </c>
    </row>
    <row r="390" spans="1:65" s="2" customFormat="1">
      <c r="A390" s="35"/>
      <c r="B390" s="36"/>
      <c r="C390" s="37"/>
      <c r="D390" s="192" t="s">
        <v>170</v>
      </c>
      <c r="E390" s="37"/>
      <c r="F390" s="193" t="s">
        <v>2240</v>
      </c>
      <c r="G390" s="37"/>
      <c r="H390" s="37"/>
      <c r="I390" s="194"/>
      <c r="J390" s="37"/>
      <c r="K390" s="37"/>
      <c r="L390" s="40"/>
      <c r="M390" s="195"/>
      <c r="N390" s="196"/>
      <c r="O390" s="65"/>
      <c r="P390" s="65"/>
      <c r="Q390" s="65"/>
      <c r="R390" s="65"/>
      <c r="S390" s="65"/>
      <c r="T390" s="66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T390" s="18" t="s">
        <v>170</v>
      </c>
      <c r="AU390" s="18" t="s">
        <v>85</v>
      </c>
    </row>
    <row r="391" spans="1:65" s="2" customFormat="1" ht="24.2" customHeight="1">
      <c r="A391" s="35"/>
      <c r="B391" s="36"/>
      <c r="C391" s="179" t="s">
        <v>834</v>
      </c>
      <c r="D391" s="179" t="s">
        <v>163</v>
      </c>
      <c r="E391" s="180" t="s">
        <v>2241</v>
      </c>
      <c r="F391" s="181" t="s">
        <v>2242</v>
      </c>
      <c r="G391" s="182" t="s">
        <v>289</v>
      </c>
      <c r="H391" s="183">
        <v>0.15</v>
      </c>
      <c r="I391" s="184"/>
      <c r="J391" s="185">
        <f>ROUND(I391*H391,2)</f>
        <v>0</v>
      </c>
      <c r="K391" s="181" t="s">
        <v>167</v>
      </c>
      <c r="L391" s="40"/>
      <c r="M391" s="186" t="s">
        <v>19</v>
      </c>
      <c r="N391" s="187" t="s">
        <v>46</v>
      </c>
      <c r="O391" s="65"/>
      <c r="P391" s="188">
        <f>O391*H391</f>
        <v>0</v>
      </c>
      <c r="Q391" s="188">
        <v>3.5999999999999999E-3</v>
      </c>
      <c r="R391" s="188">
        <f>Q391*H391</f>
        <v>5.4000000000000001E-4</v>
      </c>
      <c r="S391" s="188">
        <v>0.16</v>
      </c>
      <c r="T391" s="189">
        <f>S391*H391</f>
        <v>2.4E-2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190" t="s">
        <v>183</v>
      </c>
      <c r="AT391" s="190" t="s">
        <v>163</v>
      </c>
      <c r="AU391" s="190" t="s">
        <v>85</v>
      </c>
      <c r="AY391" s="18" t="s">
        <v>160</v>
      </c>
      <c r="BE391" s="191">
        <f>IF(N391="základní",J391,0)</f>
        <v>0</v>
      </c>
      <c r="BF391" s="191">
        <f>IF(N391="snížená",J391,0)</f>
        <v>0</v>
      </c>
      <c r="BG391" s="191">
        <f>IF(N391="zákl. přenesená",J391,0)</f>
        <v>0</v>
      </c>
      <c r="BH391" s="191">
        <f>IF(N391="sníž. přenesená",J391,0)</f>
        <v>0</v>
      </c>
      <c r="BI391" s="191">
        <f>IF(N391="nulová",J391,0)</f>
        <v>0</v>
      </c>
      <c r="BJ391" s="18" t="s">
        <v>83</v>
      </c>
      <c r="BK391" s="191">
        <f>ROUND(I391*H391,2)</f>
        <v>0</v>
      </c>
      <c r="BL391" s="18" t="s">
        <v>183</v>
      </c>
      <c r="BM391" s="190" t="s">
        <v>2243</v>
      </c>
    </row>
    <row r="392" spans="1:65" s="2" customFormat="1">
      <c r="A392" s="35"/>
      <c r="B392" s="36"/>
      <c r="C392" s="37"/>
      <c r="D392" s="192" t="s">
        <v>170</v>
      </c>
      <c r="E392" s="37"/>
      <c r="F392" s="193" t="s">
        <v>2244</v>
      </c>
      <c r="G392" s="37"/>
      <c r="H392" s="37"/>
      <c r="I392" s="194"/>
      <c r="J392" s="37"/>
      <c r="K392" s="37"/>
      <c r="L392" s="40"/>
      <c r="M392" s="195"/>
      <c r="N392" s="196"/>
      <c r="O392" s="65"/>
      <c r="P392" s="65"/>
      <c r="Q392" s="65"/>
      <c r="R392" s="65"/>
      <c r="S392" s="65"/>
      <c r="T392" s="66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T392" s="18" t="s">
        <v>170</v>
      </c>
      <c r="AU392" s="18" t="s">
        <v>85</v>
      </c>
    </row>
    <row r="393" spans="1:65" s="2" customFormat="1" ht="24.2" customHeight="1">
      <c r="A393" s="35"/>
      <c r="B393" s="36"/>
      <c r="C393" s="179" t="s">
        <v>840</v>
      </c>
      <c r="D393" s="179" t="s">
        <v>163</v>
      </c>
      <c r="E393" s="180" t="s">
        <v>2245</v>
      </c>
      <c r="F393" s="181" t="s">
        <v>2246</v>
      </c>
      <c r="G393" s="182" t="s">
        <v>289</v>
      </c>
      <c r="H393" s="183">
        <v>0.15</v>
      </c>
      <c r="I393" s="184"/>
      <c r="J393" s="185">
        <f>ROUND(I393*H393,2)</f>
        <v>0</v>
      </c>
      <c r="K393" s="181" t="s">
        <v>167</v>
      </c>
      <c r="L393" s="40"/>
      <c r="M393" s="186" t="s">
        <v>19</v>
      </c>
      <c r="N393" s="187" t="s">
        <v>46</v>
      </c>
      <c r="O393" s="65"/>
      <c r="P393" s="188">
        <f>O393*H393</f>
        <v>0</v>
      </c>
      <c r="Q393" s="188">
        <v>3.8800000000000002E-3</v>
      </c>
      <c r="R393" s="188">
        <f>Q393*H393</f>
        <v>5.8200000000000005E-4</v>
      </c>
      <c r="S393" s="188">
        <v>0.21</v>
      </c>
      <c r="T393" s="189">
        <f>S393*H393</f>
        <v>3.15E-2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190" t="s">
        <v>183</v>
      </c>
      <c r="AT393" s="190" t="s">
        <v>163</v>
      </c>
      <c r="AU393" s="190" t="s">
        <v>85</v>
      </c>
      <c r="AY393" s="18" t="s">
        <v>160</v>
      </c>
      <c r="BE393" s="191">
        <f>IF(N393="základní",J393,0)</f>
        <v>0</v>
      </c>
      <c r="BF393" s="191">
        <f>IF(N393="snížená",J393,0)</f>
        <v>0</v>
      </c>
      <c r="BG393" s="191">
        <f>IF(N393="zákl. přenesená",J393,0)</f>
        <v>0</v>
      </c>
      <c r="BH393" s="191">
        <f>IF(N393="sníž. přenesená",J393,0)</f>
        <v>0</v>
      </c>
      <c r="BI393" s="191">
        <f>IF(N393="nulová",J393,0)</f>
        <v>0</v>
      </c>
      <c r="BJ393" s="18" t="s">
        <v>83</v>
      </c>
      <c r="BK393" s="191">
        <f>ROUND(I393*H393,2)</f>
        <v>0</v>
      </c>
      <c r="BL393" s="18" t="s">
        <v>183</v>
      </c>
      <c r="BM393" s="190" t="s">
        <v>2247</v>
      </c>
    </row>
    <row r="394" spans="1:65" s="2" customFormat="1">
      <c r="A394" s="35"/>
      <c r="B394" s="36"/>
      <c r="C394" s="37"/>
      <c r="D394" s="192" t="s">
        <v>170</v>
      </c>
      <c r="E394" s="37"/>
      <c r="F394" s="193" t="s">
        <v>2248</v>
      </c>
      <c r="G394" s="37"/>
      <c r="H394" s="37"/>
      <c r="I394" s="194"/>
      <c r="J394" s="37"/>
      <c r="K394" s="37"/>
      <c r="L394" s="40"/>
      <c r="M394" s="195"/>
      <c r="N394" s="196"/>
      <c r="O394" s="65"/>
      <c r="P394" s="65"/>
      <c r="Q394" s="65"/>
      <c r="R394" s="65"/>
      <c r="S394" s="65"/>
      <c r="T394" s="66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T394" s="18" t="s">
        <v>170</v>
      </c>
      <c r="AU394" s="18" t="s">
        <v>85</v>
      </c>
    </row>
    <row r="395" spans="1:65" s="2" customFormat="1" ht="37.9" customHeight="1">
      <c r="A395" s="35"/>
      <c r="B395" s="36"/>
      <c r="C395" s="179" t="s">
        <v>845</v>
      </c>
      <c r="D395" s="179" t="s">
        <v>163</v>
      </c>
      <c r="E395" s="180" t="s">
        <v>1140</v>
      </c>
      <c r="F395" s="181" t="s">
        <v>1141</v>
      </c>
      <c r="G395" s="182" t="s">
        <v>289</v>
      </c>
      <c r="H395" s="183">
        <v>20.5</v>
      </c>
      <c r="I395" s="184"/>
      <c r="J395" s="185">
        <f>ROUND(I395*H395,2)</f>
        <v>0</v>
      </c>
      <c r="K395" s="181" t="s">
        <v>167</v>
      </c>
      <c r="L395" s="40"/>
      <c r="M395" s="186" t="s">
        <v>19</v>
      </c>
      <c r="N395" s="187" t="s">
        <v>46</v>
      </c>
      <c r="O395" s="65"/>
      <c r="P395" s="188">
        <f>O395*H395</f>
        <v>0</v>
      </c>
      <c r="Q395" s="188">
        <v>0</v>
      </c>
      <c r="R395" s="188">
        <f>Q395*H395</f>
        <v>0</v>
      </c>
      <c r="S395" s="188">
        <v>0</v>
      </c>
      <c r="T395" s="189">
        <f>S395*H395</f>
        <v>0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190" t="s">
        <v>183</v>
      </c>
      <c r="AT395" s="190" t="s">
        <v>163</v>
      </c>
      <c r="AU395" s="190" t="s">
        <v>85</v>
      </c>
      <c r="AY395" s="18" t="s">
        <v>160</v>
      </c>
      <c r="BE395" s="191">
        <f>IF(N395="základní",J395,0)</f>
        <v>0</v>
      </c>
      <c r="BF395" s="191">
        <f>IF(N395="snížená",J395,0)</f>
        <v>0</v>
      </c>
      <c r="BG395" s="191">
        <f>IF(N395="zákl. přenesená",J395,0)</f>
        <v>0</v>
      </c>
      <c r="BH395" s="191">
        <f>IF(N395="sníž. přenesená",J395,0)</f>
        <v>0</v>
      </c>
      <c r="BI395" s="191">
        <f>IF(N395="nulová",J395,0)</f>
        <v>0</v>
      </c>
      <c r="BJ395" s="18" t="s">
        <v>83</v>
      </c>
      <c r="BK395" s="191">
        <f>ROUND(I395*H395,2)</f>
        <v>0</v>
      </c>
      <c r="BL395" s="18" t="s">
        <v>183</v>
      </c>
      <c r="BM395" s="190" t="s">
        <v>2249</v>
      </c>
    </row>
    <row r="396" spans="1:65" s="2" customFormat="1">
      <c r="A396" s="35"/>
      <c r="B396" s="36"/>
      <c r="C396" s="37"/>
      <c r="D396" s="192" t="s">
        <v>170</v>
      </c>
      <c r="E396" s="37"/>
      <c r="F396" s="193" t="s">
        <v>1143</v>
      </c>
      <c r="G396" s="37"/>
      <c r="H396" s="37"/>
      <c r="I396" s="194"/>
      <c r="J396" s="37"/>
      <c r="K396" s="37"/>
      <c r="L396" s="40"/>
      <c r="M396" s="195"/>
      <c r="N396" s="196"/>
      <c r="O396" s="65"/>
      <c r="P396" s="65"/>
      <c r="Q396" s="65"/>
      <c r="R396" s="65"/>
      <c r="S396" s="65"/>
      <c r="T396" s="66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T396" s="18" t="s">
        <v>170</v>
      </c>
      <c r="AU396" s="18" t="s">
        <v>85</v>
      </c>
    </row>
    <row r="397" spans="1:65" s="13" customFormat="1">
      <c r="B397" s="199"/>
      <c r="C397" s="200"/>
      <c r="D397" s="197" t="s">
        <v>212</v>
      </c>
      <c r="E397" s="201" t="s">
        <v>19</v>
      </c>
      <c r="F397" s="202" t="s">
        <v>2250</v>
      </c>
      <c r="G397" s="200"/>
      <c r="H397" s="203">
        <v>20.5</v>
      </c>
      <c r="I397" s="204"/>
      <c r="J397" s="200"/>
      <c r="K397" s="200"/>
      <c r="L397" s="205"/>
      <c r="M397" s="206"/>
      <c r="N397" s="207"/>
      <c r="O397" s="207"/>
      <c r="P397" s="207"/>
      <c r="Q397" s="207"/>
      <c r="R397" s="207"/>
      <c r="S397" s="207"/>
      <c r="T397" s="208"/>
      <c r="AT397" s="209" t="s">
        <v>212</v>
      </c>
      <c r="AU397" s="209" t="s">
        <v>85</v>
      </c>
      <c r="AV397" s="13" t="s">
        <v>85</v>
      </c>
      <c r="AW397" s="13" t="s">
        <v>36</v>
      </c>
      <c r="AX397" s="13" t="s">
        <v>83</v>
      </c>
      <c r="AY397" s="209" t="s">
        <v>160</v>
      </c>
    </row>
    <row r="398" spans="1:65" s="2" customFormat="1" ht="33" customHeight="1">
      <c r="A398" s="35"/>
      <c r="B398" s="36"/>
      <c r="C398" s="179" t="s">
        <v>850</v>
      </c>
      <c r="D398" s="179" t="s">
        <v>163</v>
      </c>
      <c r="E398" s="180" t="s">
        <v>1146</v>
      </c>
      <c r="F398" s="181" t="s">
        <v>1147</v>
      </c>
      <c r="G398" s="182" t="s">
        <v>258</v>
      </c>
      <c r="H398" s="183">
        <v>33.5</v>
      </c>
      <c r="I398" s="184"/>
      <c r="J398" s="185">
        <f>ROUND(I398*H398,2)</f>
        <v>0</v>
      </c>
      <c r="K398" s="181" t="s">
        <v>167</v>
      </c>
      <c r="L398" s="40"/>
      <c r="M398" s="186" t="s">
        <v>19</v>
      </c>
      <c r="N398" s="187" t="s">
        <v>46</v>
      </c>
      <c r="O398" s="65"/>
      <c r="P398" s="188">
        <f>O398*H398</f>
        <v>0</v>
      </c>
      <c r="Q398" s="188">
        <v>0</v>
      </c>
      <c r="R398" s="188">
        <f>Q398*H398</f>
        <v>0</v>
      </c>
      <c r="S398" s="188">
        <v>0</v>
      </c>
      <c r="T398" s="189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190" t="s">
        <v>183</v>
      </c>
      <c r="AT398" s="190" t="s">
        <v>163</v>
      </c>
      <c r="AU398" s="190" t="s">
        <v>85</v>
      </c>
      <c r="AY398" s="18" t="s">
        <v>160</v>
      </c>
      <c r="BE398" s="191">
        <f>IF(N398="základní",J398,0)</f>
        <v>0</v>
      </c>
      <c r="BF398" s="191">
        <f>IF(N398="snížená",J398,0)</f>
        <v>0</v>
      </c>
      <c r="BG398" s="191">
        <f>IF(N398="zákl. přenesená",J398,0)</f>
        <v>0</v>
      </c>
      <c r="BH398" s="191">
        <f>IF(N398="sníž. přenesená",J398,0)</f>
        <v>0</v>
      </c>
      <c r="BI398" s="191">
        <f>IF(N398="nulová",J398,0)</f>
        <v>0</v>
      </c>
      <c r="BJ398" s="18" t="s">
        <v>83</v>
      </c>
      <c r="BK398" s="191">
        <f>ROUND(I398*H398,2)</f>
        <v>0</v>
      </c>
      <c r="BL398" s="18" t="s">
        <v>183</v>
      </c>
      <c r="BM398" s="190" t="s">
        <v>2251</v>
      </c>
    </row>
    <row r="399" spans="1:65" s="2" customFormat="1">
      <c r="A399" s="35"/>
      <c r="B399" s="36"/>
      <c r="C399" s="37"/>
      <c r="D399" s="192" t="s">
        <v>170</v>
      </c>
      <c r="E399" s="37"/>
      <c r="F399" s="193" t="s">
        <v>1149</v>
      </c>
      <c r="G399" s="37"/>
      <c r="H399" s="37"/>
      <c r="I399" s="194"/>
      <c r="J399" s="37"/>
      <c r="K399" s="37"/>
      <c r="L399" s="40"/>
      <c r="M399" s="195"/>
      <c r="N399" s="196"/>
      <c r="O399" s="65"/>
      <c r="P399" s="65"/>
      <c r="Q399" s="65"/>
      <c r="R399" s="65"/>
      <c r="S399" s="65"/>
      <c r="T399" s="66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T399" s="18" t="s">
        <v>170</v>
      </c>
      <c r="AU399" s="18" t="s">
        <v>85</v>
      </c>
    </row>
    <row r="400" spans="1:65" s="2" customFormat="1" ht="16.5" customHeight="1">
      <c r="A400" s="35"/>
      <c r="B400" s="36"/>
      <c r="C400" s="179" t="s">
        <v>855</v>
      </c>
      <c r="D400" s="179" t="s">
        <v>163</v>
      </c>
      <c r="E400" s="180" t="s">
        <v>2252</v>
      </c>
      <c r="F400" s="181" t="s">
        <v>2253</v>
      </c>
      <c r="G400" s="182" t="s">
        <v>166</v>
      </c>
      <c r="H400" s="183">
        <v>2</v>
      </c>
      <c r="I400" s="184"/>
      <c r="J400" s="185">
        <f>ROUND(I400*H400,2)</f>
        <v>0</v>
      </c>
      <c r="K400" s="181" t="s">
        <v>19</v>
      </c>
      <c r="L400" s="40"/>
      <c r="M400" s="186" t="s">
        <v>19</v>
      </c>
      <c r="N400" s="187" t="s">
        <v>46</v>
      </c>
      <c r="O400" s="65"/>
      <c r="P400" s="188">
        <f>O400*H400</f>
        <v>0</v>
      </c>
      <c r="Q400" s="188">
        <v>2.5000000000000001E-3</v>
      </c>
      <c r="R400" s="188">
        <f>Q400*H400</f>
        <v>5.0000000000000001E-3</v>
      </c>
      <c r="S400" s="188">
        <v>0</v>
      </c>
      <c r="T400" s="189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190" t="s">
        <v>183</v>
      </c>
      <c r="AT400" s="190" t="s">
        <v>163</v>
      </c>
      <c r="AU400" s="190" t="s">
        <v>85</v>
      </c>
      <c r="AY400" s="18" t="s">
        <v>160</v>
      </c>
      <c r="BE400" s="191">
        <f>IF(N400="základní",J400,0)</f>
        <v>0</v>
      </c>
      <c r="BF400" s="191">
        <f>IF(N400="snížená",J400,0)</f>
        <v>0</v>
      </c>
      <c r="BG400" s="191">
        <f>IF(N400="zákl. přenesená",J400,0)</f>
        <v>0</v>
      </c>
      <c r="BH400" s="191">
        <f>IF(N400="sníž. přenesená",J400,0)</f>
        <v>0</v>
      </c>
      <c r="BI400" s="191">
        <f>IF(N400="nulová",J400,0)</f>
        <v>0</v>
      </c>
      <c r="BJ400" s="18" t="s">
        <v>83</v>
      </c>
      <c r="BK400" s="191">
        <f>ROUND(I400*H400,2)</f>
        <v>0</v>
      </c>
      <c r="BL400" s="18" t="s">
        <v>183</v>
      </c>
      <c r="BM400" s="190" t="s">
        <v>2254</v>
      </c>
    </row>
    <row r="401" spans="1:65" s="2" customFormat="1" ht="16.5" customHeight="1">
      <c r="A401" s="35"/>
      <c r="B401" s="36"/>
      <c r="C401" s="179" t="s">
        <v>860</v>
      </c>
      <c r="D401" s="179" t="s">
        <v>163</v>
      </c>
      <c r="E401" s="180" t="s">
        <v>2255</v>
      </c>
      <c r="F401" s="181" t="s">
        <v>2256</v>
      </c>
      <c r="G401" s="182" t="s">
        <v>166</v>
      </c>
      <c r="H401" s="183">
        <v>1</v>
      </c>
      <c r="I401" s="184"/>
      <c r="J401" s="185">
        <f>ROUND(I401*H401,2)</f>
        <v>0</v>
      </c>
      <c r="K401" s="181" t="s">
        <v>19</v>
      </c>
      <c r="L401" s="40"/>
      <c r="M401" s="186" t="s">
        <v>19</v>
      </c>
      <c r="N401" s="187" t="s">
        <v>46</v>
      </c>
      <c r="O401" s="65"/>
      <c r="P401" s="188">
        <f>O401*H401</f>
        <v>0</v>
      </c>
      <c r="Q401" s="188">
        <v>4.4999999999999997E-3</v>
      </c>
      <c r="R401" s="188">
        <f>Q401*H401</f>
        <v>4.4999999999999997E-3</v>
      </c>
      <c r="S401" s="188">
        <v>0</v>
      </c>
      <c r="T401" s="189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190" t="s">
        <v>183</v>
      </c>
      <c r="AT401" s="190" t="s">
        <v>163</v>
      </c>
      <c r="AU401" s="190" t="s">
        <v>85</v>
      </c>
      <c r="AY401" s="18" t="s">
        <v>160</v>
      </c>
      <c r="BE401" s="191">
        <f>IF(N401="základní",J401,0)</f>
        <v>0</v>
      </c>
      <c r="BF401" s="191">
        <f>IF(N401="snížená",J401,0)</f>
        <v>0</v>
      </c>
      <c r="BG401" s="191">
        <f>IF(N401="zákl. přenesená",J401,0)</f>
        <v>0</v>
      </c>
      <c r="BH401" s="191">
        <f>IF(N401="sníž. přenesená",J401,0)</f>
        <v>0</v>
      </c>
      <c r="BI401" s="191">
        <f>IF(N401="nulová",J401,0)</f>
        <v>0</v>
      </c>
      <c r="BJ401" s="18" t="s">
        <v>83</v>
      </c>
      <c r="BK401" s="191">
        <f>ROUND(I401*H401,2)</f>
        <v>0</v>
      </c>
      <c r="BL401" s="18" t="s">
        <v>183</v>
      </c>
      <c r="BM401" s="190" t="s">
        <v>2257</v>
      </c>
    </row>
    <row r="402" spans="1:65" s="12" customFormat="1" ht="22.9" customHeight="1">
      <c r="B402" s="163"/>
      <c r="C402" s="164"/>
      <c r="D402" s="165" t="s">
        <v>74</v>
      </c>
      <c r="E402" s="177" t="s">
        <v>1151</v>
      </c>
      <c r="F402" s="177" t="s">
        <v>1152</v>
      </c>
      <c r="G402" s="164"/>
      <c r="H402" s="164"/>
      <c r="I402" s="167"/>
      <c r="J402" s="178">
        <f>BK402</f>
        <v>0</v>
      </c>
      <c r="K402" s="164"/>
      <c r="L402" s="169"/>
      <c r="M402" s="170"/>
      <c r="N402" s="171"/>
      <c r="O402" s="171"/>
      <c r="P402" s="172">
        <f>SUM(P403:P421)</f>
        <v>0</v>
      </c>
      <c r="Q402" s="171"/>
      <c r="R402" s="172">
        <f>SUM(R403:R421)</f>
        <v>0</v>
      </c>
      <c r="S402" s="171"/>
      <c r="T402" s="173">
        <f>SUM(T403:T421)</f>
        <v>0</v>
      </c>
      <c r="AR402" s="174" t="s">
        <v>83</v>
      </c>
      <c r="AT402" s="175" t="s">
        <v>74</v>
      </c>
      <c r="AU402" s="175" t="s">
        <v>83</v>
      </c>
      <c r="AY402" s="174" t="s">
        <v>160</v>
      </c>
      <c r="BK402" s="176">
        <f>SUM(BK403:BK421)</f>
        <v>0</v>
      </c>
    </row>
    <row r="403" spans="1:65" s="2" customFormat="1" ht="21.75" customHeight="1">
      <c r="A403" s="35"/>
      <c r="B403" s="36"/>
      <c r="C403" s="179" t="s">
        <v>865</v>
      </c>
      <c r="D403" s="179" t="s">
        <v>163</v>
      </c>
      <c r="E403" s="180" t="s">
        <v>1154</v>
      </c>
      <c r="F403" s="181" t="s">
        <v>1155</v>
      </c>
      <c r="G403" s="182" t="s">
        <v>483</v>
      </c>
      <c r="H403" s="183">
        <v>69.308999999999997</v>
      </c>
      <c r="I403" s="184"/>
      <c r="J403" s="185">
        <f>ROUND(I403*H403,2)</f>
        <v>0</v>
      </c>
      <c r="K403" s="181" t="s">
        <v>167</v>
      </c>
      <c r="L403" s="40"/>
      <c r="M403" s="186" t="s">
        <v>19</v>
      </c>
      <c r="N403" s="187" t="s">
        <v>46</v>
      </c>
      <c r="O403" s="65"/>
      <c r="P403" s="188">
        <f>O403*H403</f>
        <v>0</v>
      </c>
      <c r="Q403" s="188">
        <v>0</v>
      </c>
      <c r="R403" s="188">
        <f>Q403*H403</f>
        <v>0</v>
      </c>
      <c r="S403" s="188">
        <v>0</v>
      </c>
      <c r="T403" s="189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190" t="s">
        <v>183</v>
      </c>
      <c r="AT403" s="190" t="s">
        <v>163</v>
      </c>
      <c r="AU403" s="190" t="s">
        <v>85</v>
      </c>
      <c r="AY403" s="18" t="s">
        <v>160</v>
      </c>
      <c r="BE403" s="191">
        <f>IF(N403="základní",J403,0)</f>
        <v>0</v>
      </c>
      <c r="BF403" s="191">
        <f>IF(N403="snížená",J403,0)</f>
        <v>0</v>
      </c>
      <c r="BG403" s="191">
        <f>IF(N403="zákl. přenesená",J403,0)</f>
        <v>0</v>
      </c>
      <c r="BH403" s="191">
        <f>IF(N403="sníž. přenesená",J403,0)</f>
        <v>0</v>
      </c>
      <c r="BI403" s="191">
        <f>IF(N403="nulová",J403,0)</f>
        <v>0</v>
      </c>
      <c r="BJ403" s="18" t="s">
        <v>83</v>
      </c>
      <c r="BK403" s="191">
        <f>ROUND(I403*H403,2)</f>
        <v>0</v>
      </c>
      <c r="BL403" s="18" t="s">
        <v>183</v>
      </c>
      <c r="BM403" s="190" t="s">
        <v>2258</v>
      </c>
    </row>
    <row r="404" spans="1:65" s="2" customFormat="1">
      <c r="A404" s="35"/>
      <c r="B404" s="36"/>
      <c r="C404" s="37"/>
      <c r="D404" s="192" t="s">
        <v>170</v>
      </c>
      <c r="E404" s="37"/>
      <c r="F404" s="193" t="s">
        <v>1157</v>
      </c>
      <c r="G404" s="37"/>
      <c r="H404" s="37"/>
      <c r="I404" s="194"/>
      <c r="J404" s="37"/>
      <c r="K404" s="37"/>
      <c r="L404" s="40"/>
      <c r="M404" s="195"/>
      <c r="N404" s="196"/>
      <c r="O404" s="65"/>
      <c r="P404" s="65"/>
      <c r="Q404" s="65"/>
      <c r="R404" s="65"/>
      <c r="S404" s="65"/>
      <c r="T404" s="66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T404" s="18" t="s">
        <v>170</v>
      </c>
      <c r="AU404" s="18" t="s">
        <v>85</v>
      </c>
    </row>
    <row r="405" spans="1:65" s="2" customFormat="1" ht="24.2" customHeight="1">
      <c r="A405" s="35"/>
      <c r="B405" s="36"/>
      <c r="C405" s="179" t="s">
        <v>869</v>
      </c>
      <c r="D405" s="179" t="s">
        <v>163</v>
      </c>
      <c r="E405" s="180" t="s">
        <v>1159</v>
      </c>
      <c r="F405" s="181" t="s">
        <v>1160</v>
      </c>
      <c r="G405" s="182" t="s">
        <v>483</v>
      </c>
      <c r="H405" s="183">
        <v>1316.8710000000001</v>
      </c>
      <c r="I405" s="184"/>
      <c r="J405" s="185">
        <f>ROUND(I405*H405,2)</f>
        <v>0</v>
      </c>
      <c r="K405" s="181" t="s">
        <v>167</v>
      </c>
      <c r="L405" s="40"/>
      <c r="M405" s="186" t="s">
        <v>19</v>
      </c>
      <c r="N405" s="187" t="s">
        <v>46</v>
      </c>
      <c r="O405" s="65"/>
      <c r="P405" s="188">
        <f>O405*H405</f>
        <v>0</v>
      </c>
      <c r="Q405" s="188">
        <v>0</v>
      </c>
      <c r="R405" s="188">
        <f>Q405*H405</f>
        <v>0</v>
      </c>
      <c r="S405" s="188">
        <v>0</v>
      </c>
      <c r="T405" s="189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190" t="s">
        <v>183</v>
      </c>
      <c r="AT405" s="190" t="s">
        <v>163</v>
      </c>
      <c r="AU405" s="190" t="s">
        <v>85</v>
      </c>
      <c r="AY405" s="18" t="s">
        <v>160</v>
      </c>
      <c r="BE405" s="191">
        <f>IF(N405="základní",J405,0)</f>
        <v>0</v>
      </c>
      <c r="BF405" s="191">
        <f>IF(N405="snížená",J405,0)</f>
        <v>0</v>
      </c>
      <c r="BG405" s="191">
        <f>IF(N405="zákl. přenesená",J405,0)</f>
        <v>0</v>
      </c>
      <c r="BH405" s="191">
        <f>IF(N405="sníž. přenesená",J405,0)</f>
        <v>0</v>
      </c>
      <c r="BI405" s="191">
        <f>IF(N405="nulová",J405,0)</f>
        <v>0</v>
      </c>
      <c r="BJ405" s="18" t="s">
        <v>83</v>
      </c>
      <c r="BK405" s="191">
        <f>ROUND(I405*H405,2)</f>
        <v>0</v>
      </c>
      <c r="BL405" s="18" t="s">
        <v>183</v>
      </c>
      <c r="BM405" s="190" t="s">
        <v>2259</v>
      </c>
    </row>
    <row r="406" spans="1:65" s="2" customFormat="1">
      <c r="A406" s="35"/>
      <c r="B406" s="36"/>
      <c r="C406" s="37"/>
      <c r="D406" s="192" t="s">
        <v>170</v>
      </c>
      <c r="E406" s="37"/>
      <c r="F406" s="193" t="s">
        <v>1162</v>
      </c>
      <c r="G406" s="37"/>
      <c r="H406" s="37"/>
      <c r="I406" s="194"/>
      <c r="J406" s="37"/>
      <c r="K406" s="37"/>
      <c r="L406" s="40"/>
      <c r="M406" s="195"/>
      <c r="N406" s="196"/>
      <c r="O406" s="65"/>
      <c r="P406" s="65"/>
      <c r="Q406" s="65"/>
      <c r="R406" s="65"/>
      <c r="S406" s="65"/>
      <c r="T406" s="66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T406" s="18" t="s">
        <v>170</v>
      </c>
      <c r="AU406" s="18" t="s">
        <v>85</v>
      </c>
    </row>
    <row r="407" spans="1:65" s="13" customFormat="1">
      <c r="B407" s="199"/>
      <c r="C407" s="200"/>
      <c r="D407" s="197" t="s">
        <v>212</v>
      </c>
      <c r="E407" s="200"/>
      <c r="F407" s="202" t="s">
        <v>2260</v>
      </c>
      <c r="G407" s="200"/>
      <c r="H407" s="203">
        <v>1316.8710000000001</v>
      </c>
      <c r="I407" s="204"/>
      <c r="J407" s="200"/>
      <c r="K407" s="200"/>
      <c r="L407" s="205"/>
      <c r="M407" s="206"/>
      <c r="N407" s="207"/>
      <c r="O407" s="207"/>
      <c r="P407" s="207"/>
      <c r="Q407" s="207"/>
      <c r="R407" s="207"/>
      <c r="S407" s="207"/>
      <c r="T407" s="208"/>
      <c r="AT407" s="209" t="s">
        <v>212</v>
      </c>
      <c r="AU407" s="209" t="s">
        <v>85</v>
      </c>
      <c r="AV407" s="13" t="s">
        <v>85</v>
      </c>
      <c r="AW407" s="13" t="s">
        <v>4</v>
      </c>
      <c r="AX407" s="13" t="s">
        <v>83</v>
      </c>
      <c r="AY407" s="209" t="s">
        <v>160</v>
      </c>
    </row>
    <row r="408" spans="1:65" s="2" customFormat="1" ht="24.2" customHeight="1">
      <c r="A408" s="35"/>
      <c r="B408" s="36"/>
      <c r="C408" s="179" t="s">
        <v>874</v>
      </c>
      <c r="D408" s="179" t="s">
        <v>163</v>
      </c>
      <c r="E408" s="180" t="s">
        <v>1165</v>
      </c>
      <c r="F408" s="181" t="s">
        <v>1166</v>
      </c>
      <c r="G408" s="182" t="s">
        <v>483</v>
      </c>
      <c r="H408" s="183">
        <v>1.8919999999999999</v>
      </c>
      <c r="I408" s="184"/>
      <c r="J408" s="185">
        <f>ROUND(I408*H408,2)</f>
        <v>0</v>
      </c>
      <c r="K408" s="181" t="s">
        <v>167</v>
      </c>
      <c r="L408" s="40"/>
      <c r="M408" s="186" t="s">
        <v>19</v>
      </c>
      <c r="N408" s="187" t="s">
        <v>46</v>
      </c>
      <c r="O408" s="65"/>
      <c r="P408" s="188">
        <f>O408*H408</f>
        <v>0</v>
      </c>
      <c r="Q408" s="188">
        <v>0</v>
      </c>
      <c r="R408" s="188">
        <f>Q408*H408</f>
        <v>0</v>
      </c>
      <c r="S408" s="188">
        <v>0</v>
      </c>
      <c r="T408" s="189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190" t="s">
        <v>183</v>
      </c>
      <c r="AT408" s="190" t="s">
        <v>163</v>
      </c>
      <c r="AU408" s="190" t="s">
        <v>85</v>
      </c>
      <c r="AY408" s="18" t="s">
        <v>160</v>
      </c>
      <c r="BE408" s="191">
        <f>IF(N408="základní",J408,0)</f>
        <v>0</v>
      </c>
      <c r="BF408" s="191">
        <f>IF(N408="snížená",J408,0)</f>
        <v>0</v>
      </c>
      <c r="BG408" s="191">
        <f>IF(N408="zákl. přenesená",J408,0)</f>
        <v>0</v>
      </c>
      <c r="BH408" s="191">
        <f>IF(N408="sníž. přenesená",J408,0)</f>
        <v>0</v>
      </c>
      <c r="BI408" s="191">
        <f>IF(N408="nulová",J408,0)</f>
        <v>0</v>
      </c>
      <c r="BJ408" s="18" t="s">
        <v>83</v>
      </c>
      <c r="BK408" s="191">
        <f>ROUND(I408*H408,2)</f>
        <v>0</v>
      </c>
      <c r="BL408" s="18" t="s">
        <v>183</v>
      </c>
      <c r="BM408" s="190" t="s">
        <v>2261</v>
      </c>
    </row>
    <row r="409" spans="1:65" s="2" customFormat="1">
      <c r="A409" s="35"/>
      <c r="B409" s="36"/>
      <c r="C409" s="37"/>
      <c r="D409" s="192" t="s">
        <v>170</v>
      </c>
      <c r="E409" s="37"/>
      <c r="F409" s="193" t="s">
        <v>1168</v>
      </c>
      <c r="G409" s="37"/>
      <c r="H409" s="37"/>
      <c r="I409" s="194"/>
      <c r="J409" s="37"/>
      <c r="K409" s="37"/>
      <c r="L409" s="40"/>
      <c r="M409" s="195"/>
      <c r="N409" s="196"/>
      <c r="O409" s="65"/>
      <c r="P409" s="65"/>
      <c r="Q409" s="65"/>
      <c r="R409" s="65"/>
      <c r="S409" s="65"/>
      <c r="T409" s="66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T409" s="18" t="s">
        <v>170</v>
      </c>
      <c r="AU409" s="18" t="s">
        <v>85</v>
      </c>
    </row>
    <row r="410" spans="1:65" s="2" customFormat="1" ht="29.25">
      <c r="A410" s="35"/>
      <c r="B410" s="36"/>
      <c r="C410" s="37"/>
      <c r="D410" s="197" t="s">
        <v>172</v>
      </c>
      <c r="E410" s="37"/>
      <c r="F410" s="198" t="s">
        <v>1169</v>
      </c>
      <c r="G410" s="37"/>
      <c r="H410" s="37"/>
      <c r="I410" s="194"/>
      <c r="J410" s="37"/>
      <c r="K410" s="37"/>
      <c r="L410" s="40"/>
      <c r="M410" s="195"/>
      <c r="N410" s="196"/>
      <c r="O410" s="65"/>
      <c r="P410" s="65"/>
      <c r="Q410" s="65"/>
      <c r="R410" s="65"/>
      <c r="S410" s="65"/>
      <c r="T410" s="66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8" t="s">
        <v>172</v>
      </c>
      <c r="AU410" s="18" t="s">
        <v>85</v>
      </c>
    </row>
    <row r="411" spans="1:65" s="13" customFormat="1">
      <c r="B411" s="199"/>
      <c r="C411" s="200"/>
      <c r="D411" s="197" t="s">
        <v>212</v>
      </c>
      <c r="E411" s="200"/>
      <c r="F411" s="202" t="s">
        <v>2262</v>
      </c>
      <c r="G411" s="200"/>
      <c r="H411" s="203">
        <v>1.8919999999999999</v>
      </c>
      <c r="I411" s="204"/>
      <c r="J411" s="200"/>
      <c r="K411" s="200"/>
      <c r="L411" s="205"/>
      <c r="M411" s="206"/>
      <c r="N411" s="207"/>
      <c r="O411" s="207"/>
      <c r="P411" s="207"/>
      <c r="Q411" s="207"/>
      <c r="R411" s="207"/>
      <c r="S411" s="207"/>
      <c r="T411" s="208"/>
      <c r="AT411" s="209" t="s">
        <v>212</v>
      </c>
      <c r="AU411" s="209" t="s">
        <v>85</v>
      </c>
      <c r="AV411" s="13" t="s">
        <v>85</v>
      </c>
      <c r="AW411" s="13" t="s">
        <v>4</v>
      </c>
      <c r="AX411" s="13" t="s">
        <v>83</v>
      </c>
      <c r="AY411" s="209" t="s">
        <v>160</v>
      </c>
    </row>
    <row r="412" spans="1:65" s="2" customFormat="1" ht="24.2" customHeight="1">
      <c r="A412" s="35"/>
      <c r="B412" s="36"/>
      <c r="C412" s="179" t="s">
        <v>879</v>
      </c>
      <c r="D412" s="179" t="s">
        <v>163</v>
      </c>
      <c r="E412" s="180" t="s">
        <v>1172</v>
      </c>
      <c r="F412" s="181" t="s">
        <v>1173</v>
      </c>
      <c r="G412" s="182" t="s">
        <v>483</v>
      </c>
      <c r="H412" s="183">
        <v>4.3049999999999997</v>
      </c>
      <c r="I412" s="184"/>
      <c r="J412" s="185">
        <f>ROUND(I412*H412,2)</f>
        <v>0</v>
      </c>
      <c r="K412" s="181" t="s">
        <v>167</v>
      </c>
      <c r="L412" s="40"/>
      <c r="M412" s="186" t="s">
        <v>19</v>
      </c>
      <c r="N412" s="187" t="s">
        <v>46</v>
      </c>
      <c r="O412" s="65"/>
      <c r="P412" s="188">
        <f>O412*H412</f>
        <v>0</v>
      </c>
      <c r="Q412" s="188">
        <v>0</v>
      </c>
      <c r="R412" s="188">
        <f>Q412*H412</f>
        <v>0</v>
      </c>
      <c r="S412" s="188">
        <v>0</v>
      </c>
      <c r="T412" s="189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190" t="s">
        <v>183</v>
      </c>
      <c r="AT412" s="190" t="s">
        <v>163</v>
      </c>
      <c r="AU412" s="190" t="s">
        <v>85</v>
      </c>
      <c r="AY412" s="18" t="s">
        <v>160</v>
      </c>
      <c r="BE412" s="191">
        <f>IF(N412="základní",J412,0)</f>
        <v>0</v>
      </c>
      <c r="BF412" s="191">
        <f>IF(N412="snížená",J412,0)</f>
        <v>0</v>
      </c>
      <c r="BG412" s="191">
        <f>IF(N412="zákl. přenesená",J412,0)</f>
        <v>0</v>
      </c>
      <c r="BH412" s="191">
        <f>IF(N412="sníž. přenesená",J412,0)</f>
        <v>0</v>
      </c>
      <c r="BI412" s="191">
        <f>IF(N412="nulová",J412,0)</f>
        <v>0</v>
      </c>
      <c r="BJ412" s="18" t="s">
        <v>83</v>
      </c>
      <c r="BK412" s="191">
        <f>ROUND(I412*H412,2)</f>
        <v>0</v>
      </c>
      <c r="BL412" s="18" t="s">
        <v>183</v>
      </c>
      <c r="BM412" s="190" t="s">
        <v>2263</v>
      </c>
    </row>
    <row r="413" spans="1:65" s="2" customFormat="1">
      <c r="A413" s="35"/>
      <c r="B413" s="36"/>
      <c r="C413" s="37"/>
      <c r="D413" s="192" t="s">
        <v>170</v>
      </c>
      <c r="E413" s="37"/>
      <c r="F413" s="193" t="s">
        <v>1175</v>
      </c>
      <c r="G413" s="37"/>
      <c r="H413" s="37"/>
      <c r="I413" s="194"/>
      <c r="J413" s="37"/>
      <c r="K413" s="37"/>
      <c r="L413" s="40"/>
      <c r="M413" s="195"/>
      <c r="N413" s="196"/>
      <c r="O413" s="65"/>
      <c r="P413" s="65"/>
      <c r="Q413" s="65"/>
      <c r="R413" s="65"/>
      <c r="S413" s="65"/>
      <c r="T413" s="66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T413" s="18" t="s">
        <v>170</v>
      </c>
      <c r="AU413" s="18" t="s">
        <v>85</v>
      </c>
    </row>
    <row r="414" spans="1:65" s="2" customFormat="1" ht="24.2" customHeight="1">
      <c r="A414" s="35"/>
      <c r="B414" s="36"/>
      <c r="C414" s="179" t="s">
        <v>884</v>
      </c>
      <c r="D414" s="179" t="s">
        <v>163</v>
      </c>
      <c r="E414" s="180" t="s">
        <v>1177</v>
      </c>
      <c r="F414" s="181" t="s">
        <v>1178</v>
      </c>
      <c r="G414" s="182" t="s">
        <v>483</v>
      </c>
      <c r="H414" s="183">
        <v>6.4000000000000001E-2</v>
      </c>
      <c r="I414" s="184"/>
      <c r="J414" s="185">
        <f>ROUND(I414*H414,2)</f>
        <v>0</v>
      </c>
      <c r="K414" s="181" t="s">
        <v>167</v>
      </c>
      <c r="L414" s="40"/>
      <c r="M414" s="186" t="s">
        <v>19</v>
      </c>
      <c r="N414" s="187" t="s">
        <v>46</v>
      </c>
      <c r="O414" s="65"/>
      <c r="P414" s="188">
        <f>O414*H414</f>
        <v>0</v>
      </c>
      <c r="Q414" s="188">
        <v>0</v>
      </c>
      <c r="R414" s="188">
        <f>Q414*H414</f>
        <v>0</v>
      </c>
      <c r="S414" s="188">
        <v>0</v>
      </c>
      <c r="T414" s="189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190" t="s">
        <v>183</v>
      </c>
      <c r="AT414" s="190" t="s">
        <v>163</v>
      </c>
      <c r="AU414" s="190" t="s">
        <v>85</v>
      </c>
      <c r="AY414" s="18" t="s">
        <v>160</v>
      </c>
      <c r="BE414" s="191">
        <f>IF(N414="základní",J414,0)</f>
        <v>0</v>
      </c>
      <c r="BF414" s="191">
        <f>IF(N414="snížená",J414,0)</f>
        <v>0</v>
      </c>
      <c r="BG414" s="191">
        <f>IF(N414="zákl. přenesená",J414,0)</f>
        <v>0</v>
      </c>
      <c r="BH414" s="191">
        <f>IF(N414="sníž. přenesená",J414,0)</f>
        <v>0</v>
      </c>
      <c r="BI414" s="191">
        <f>IF(N414="nulová",J414,0)</f>
        <v>0</v>
      </c>
      <c r="BJ414" s="18" t="s">
        <v>83</v>
      </c>
      <c r="BK414" s="191">
        <f>ROUND(I414*H414,2)</f>
        <v>0</v>
      </c>
      <c r="BL414" s="18" t="s">
        <v>183</v>
      </c>
      <c r="BM414" s="190" t="s">
        <v>2264</v>
      </c>
    </row>
    <row r="415" spans="1:65" s="2" customFormat="1">
      <c r="A415" s="35"/>
      <c r="B415" s="36"/>
      <c r="C415" s="37"/>
      <c r="D415" s="192" t="s">
        <v>170</v>
      </c>
      <c r="E415" s="37"/>
      <c r="F415" s="193" t="s">
        <v>1180</v>
      </c>
      <c r="G415" s="37"/>
      <c r="H415" s="37"/>
      <c r="I415" s="194"/>
      <c r="J415" s="37"/>
      <c r="K415" s="37"/>
      <c r="L415" s="40"/>
      <c r="M415" s="195"/>
      <c r="N415" s="196"/>
      <c r="O415" s="65"/>
      <c r="P415" s="65"/>
      <c r="Q415" s="65"/>
      <c r="R415" s="65"/>
      <c r="S415" s="65"/>
      <c r="T415" s="66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T415" s="18" t="s">
        <v>170</v>
      </c>
      <c r="AU415" s="18" t="s">
        <v>85</v>
      </c>
    </row>
    <row r="416" spans="1:65" s="2" customFormat="1" ht="24.2" customHeight="1">
      <c r="A416" s="35"/>
      <c r="B416" s="36"/>
      <c r="C416" s="179" t="s">
        <v>889</v>
      </c>
      <c r="D416" s="179" t="s">
        <v>163</v>
      </c>
      <c r="E416" s="180" t="s">
        <v>1182</v>
      </c>
      <c r="F416" s="181" t="s">
        <v>482</v>
      </c>
      <c r="G416" s="182" t="s">
        <v>483</v>
      </c>
      <c r="H416" s="183">
        <v>46.02</v>
      </c>
      <c r="I416" s="184"/>
      <c r="J416" s="185">
        <f>ROUND(I416*H416,2)</f>
        <v>0</v>
      </c>
      <c r="K416" s="181" t="s">
        <v>167</v>
      </c>
      <c r="L416" s="40"/>
      <c r="M416" s="186" t="s">
        <v>19</v>
      </c>
      <c r="N416" s="187" t="s">
        <v>46</v>
      </c>
      <c r="O416" s="65"/>
      <c r="P416" s="188">
        <f>O416*H416</f>
        <v>0</v>
      </c>
      <c r="Q416" s="188">
        <v>0</v>
      </c>
      <c r="R416" s="188">
        <f>Q416*H416</f>
        <v>0</v>
      </c>
      <c r="S416" s="188">
        <v>0</v>
      </c>
      <c r="T416" s="189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190" t="s">
        <v>183</v>
      </c>
      <c r="AT416" s="190" t="s">
        <v>163</v>
      </c>
      <c r="AU416" s="190" t="s">
        <v>85</v>
      </c>
      <c r="AY416" s="18" t="s">
        <v>160</v>
      </c>
      <c r="BE416" s="191">
        <f>IF(N416="základní",J416,0)</f>
        <v>0</v>
      </c>
      <c r="BF416" s="191">
        <f>IF(N416="snížená",J416,0)</f>
        <v>0</v>
      </c>
      <c r="BG416" s="191">
        <f>IF(N416="zákl. přenesená",J416,0)</f>
        <v>0</v>
      </c>
      <c r="BH416" s="191">
        <f>IF(N416="sníž. přenesená",J416,0)</f>
        <v>0</v>
      </c>
      <c r="BI416" s="191">
        <f>IF(N416="nulová",J416,0)</f>
        <v>0</v>
      </c>
      <c r="BJ416" s="18" t="s">
        <v>83</v>
      </c>
      <c r="BK416" s="191">
        <f>ROUND(I416*H416,2)</f>
        <v>0</v>
      </c>
      <c r="BL416" s="18" t="s">
        <v>183</v>
      </c>
      <c r="BM416" s="190" t="s">
        <v>2265</v>
      </c>
    </row>
    <row r="417" spans="1:65" s="2" customFormat="1">
      <c r="A417" s="35"/>
      <c r="B417" s="36"/>
      <c r="C417" s="37"/>
      <c r="D417" s="192" t="s">
        <v>170</v>
      </c>
      <c r="E417" s="37"/>
      <c r="F417" s="193" t="s">
        <v>1184</v>
      </c>
      <c r="G417" s="37"/>
      <c r="H417" s="37"/>
      <c r="I417" s="194"/>
      <c r="J417" s="37"/>
      <c r="K417" s="37"/>
      <c r="L417" s="40"/>
      <c r="M417" s="195"/>
      <c r="N417" s="196"/>
      <c r="O417" s="65"/>
      <c r="P417" s="65"/>
      <c r="Q417" s="65"/>
      <c r="R417" s="65"/>
      <c r="S417" s="65"/>
      <c r="T417" s="66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T417" s="18" t="s">
        <v>170</v>
      </c>
      <c r="AU417" s="18" t="s">
        <v>85</v>
      </c>
    </row>
    <row r="418" spans="1:65" s="2" customFormat="1" ht="24.2" customHeight="1">
      <c r="A418" s="35"/>
      <c r="B418" s="36"/>
      <c r="C418" s="179" t="s">
        <v>894</v>
      </c>
      <c r="D418" s="179" t="s">
        <v>163</v>
      </c>
      <c r="E418" s="180" t="s">
        <v>1186</v>
      </c>
      <c r="F418" s="181" t="s">
        <v>1187</v>
      </c>
      <c r="G418" s="182" t="s">
        <v>483</v>
      </c>
      <c r="H418" s="183">
        <v>17.027999999999999</v>
      </c>
      <c r="I418" s="184"/>
      <c r="J418" s="185">
        <f>ROUND(I418*H418,2)</f>
        <v>0</v>
      </c>
      <c r="K418" s="181" t="s">
        <v>167</v>
      </c>
      <c r="L418" s="40"/>
      <c r="M418" s="186" t="s">
        <v>19</v>
      </c>
      <c r="N418" s="187" t="s">
        <v>46</v>
      </c>
      <c r="O418" s="65"/>
      <c r="P418" s="188">
        <f>O418*H418</f>
        <v>0</v>
      </c>
      <c r="Q418" s="188">
        <v>0</v>
      </c>
      <c r="R418" s="188">
        <f>Q418*H418</f>
        <v>0</v>
      </c>
      <c r="S418" s="188">
        <v>0</v>
      </c>
      <c r="T418" s="189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190" t="s">
        <v>183</v>
      </c>
      <c r="AT418" s="190" t="s">
        <v>163</v>
      </c>
      <c r="AU418" s="190" t="s">
        <v>85</v>
      </c>
      <c r="AY418" s="18" t="s">
        <v>160</v>
      </c>
      <c r="BE418" s="191">
        <f>IF(N418="základní",J418,0)</f>
        <v>0</v>
      </c>
      <c r="BF418" s="191">
        <f>IF(N418="snížená",J418,0)</f>
        <v>0</v>
      </c>
      <c r="BG418" s="191">
        <f>IF(N418="zákl. přenesená",J418,0)</f>
        <v>0</v>
      </c>
      <c r="BH418" s="191">
        <f>IF(N418="sníž. přenesená",J418,0)</f>
        <v>0</v>
      </c>
      <c r="BI418" s="191">
        <f>IF(N418="nulová",J418,0)</f>
        <v>0</v>
      </c>
      <c r="BJ418" s="18" t="s">
        <v>83</v>
      </c>
      <c r="BK418" s="191">
        <f>ROUND(I418*H418,2)</f>
        <v>0</v>
      </c>
      <c r="BL418" s="18" t="s">
        <v>183</v>
      </c>
      <c r="BM418" s="190" t="s">
        <v>2266</v>
      </c>
    </row>
    <row r="419" spans="1:65" s="2" customFormat="1">
      <c r="A419" s="35"/>
      <c r="B419" s="36"/>
      <c r="C419" s="37"/>
      <c r="D419" s="192" t="s">
        <v>170</v>
      </c>
      <c r="E419" s="37"/>
      <c r="F419" s="193" t="s">
        <v>1189</v>
      </c>
      <c r="G419" s="37"/>
      <c r="H419" s="37"/>
      <c r="I419" s="194"/>
      <c r="J419" s="37"/>
      <c r="K419" s="37"/>
      <c r="L419" s="40"/>
      <c r="M419" s="195"/>
      <c r="N419" s="196"/>
      <c r="O419" s="65"/>
      <c r="P419" s="65"/>
      <c r="Q419" s="65"/>
      <c r="R419" s="65"/>
      <c r="S419" s="65"/>
      <c r="T419" s="66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T419" s="18" t="s">
        <v>170</v>
      </c>
      <c r="AU419" s="18" t="s">
        <v>85</v>
      </c>
    </row>
    <row r="420" spans="1:65" s="2" customFormat="1" ht="29.25">
      <c r="A420" s="35"/>
      <c r="B420" s="36"/>
      <c r="C420" s="37"/>
      <c r="D420" s="197" t="s">
        <v>172</v>
      </c>
      <c r="E420" s="37"/>
      <c r="F420" s="198" t="s">
        <v>1190</v>
      </c>
      <c r="G420" s="37"/>
      <c r="H420" s="37"/>
      <c r="I420" s="194"/>
      <c r="J420" s="37"/>
      <c r="K420" s="37"/>
      <c r="L420" s="40"/>
      <c r="M420" s="195"/>
      <c r="N420" s="196"/>
      <c r="O420" s="65"/>
      <c r="P420" s="65"/>
      <c r="Q420" s="65"/>
      <c r="R420" s="65"/>
      <c r="S420" s="65"/>
      <c r="T420" s="66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T420" s="18" t="s">
        <v>172</v>
      </c>
      <c r="AU420" s="18" t="s">
        <v>85</v>
      </c>
    </row>
    <row r="421" spans="1:65" s="13" customFormat="1">
      <c r="B421" s="199"/>
      <c r="C421" s="200"/>
      <c r="D421" s="197" t="s">
        <v>212</v>
      </c>
      <c r="E421" s="200"/>
      <c r="F421" s="202" t="s">
        <v>2267</v>
      </c>
      <c r="G421" s="200"/>
      <c r="H421" s="203">
        <v>17.027999999999999</v>
      </c>
      <c r="I421" s="204"/>
      <c r="J421" s="200"/>
      <c r="K421" s="200"/>
      <c r="L421" s="205"/>
      <c r="M421" s="206"/>
      <c r="N421" s="207"/>
      <c r="O421" s="207"/>
      <c r="P421" s="207"/>
      <c r="Q421" s="207"/>
      <c r="R421" s="207"/>
      <c r="S421" s="207"/>
      <c r="T421" s="208"/>
      <c r="AT421" s="209" t="s">
        <v>212</v>
      </c>
      <c r="AU421" s="209" t="s">
        <v>85</v>
      </c>
      <c r="AV421" s="13" t="s">
        <v>85</v>
      </c>
      <c r="AW421" s="13" t="s">
        <v>4</v>
      </c>
      <c r="AX421" s="13" t="s">
        <v>83</v>
      </c>
      <c r="AY421" s="209" t="s">
        <v>160</v>
      </c>
    </row>
    <row r="422" spans="1:65" s="12" customFormat="1" ht="22.9" customHeight="1">
      <c r="B422" s="163"/>
      <c r="C422" s="164"/>
      <c r="D422" s="165" t="s">
        <v>74</v>
      </c>
      <c r="E422" s="177" t="s">
        <v>1197</v>
      </c>
      <c r="F422" s="177" t="s">
        <v>1198</v>
      </c>
      <c r="G422" s="164"/>
      <c r="H422" s="164"/>
      <c r="I422" s="167"/>
      <c r="J422" s="178">
        <f>BK422</f>
        <v>0</v>
      </c>
      <c r="K422" s="164"/>
      <c r="L422" s="169"/>
      <c r="M422" s="170"/>
      <c r="N422" s="171"/>
      <c r="O422" s="171"/>
      <c r="P422" s="172">
        <f>SUM(P423:P424)</f>
        <v>0</v>
      </c>
      <c r="Q422" s="171"/>
      <c r="R422" s="172">
        <f>SUM(R423:R424)</f>
        <v>0</v>
      </c>
      <c r="S422" s="171"/>
      <c r="T422" s="173">
        <f>SUM(T423:T424)</f>
        <v>0</v>
      </c>
      <c r="AR422" s="174" t="s">
        <v>83</v>
      </c>
      <c r="AT422" s="175" t="s">
        <v>74</v>
      </c>
      <c r="AU422" s="175" t="s">
        <v>83</v>
      </c>
      <c r="AY422" s="174" t="s">
        <v>160</v>
      </c>
      <c r="BK422" s="176">
        <f>SUM(BK423:BK424)</f>
        <v>0</v>
      </c>
    </row>
    <row r="423" spans="1:65" s="2" customFormat="1" ht="24.2" customHeight="1">
      <c r="A423" s="35"/>
      <c r="B423" s="36"/>
      <c r="C423" s="179" t="s">
        <v>899</v>
      </c>
      <c r="D423" s="179" t="s">
        <v>163</v>
      </c>
      <c r="E423" s="180" t="s">
        <v>1200</v>
      </c>
      <c r="F423" s="181" t="s">
        <v>1201</v>
      </c>
      <c r="G423" s="182" t="s">
        <v>483</v>
      </c>
      <c r="H423" s="183">
        <v>95.619</v>
      </c>
      <c r="I423" s="184"/>
      <c r="J423" s="185">
        <f>ROUND(I423*H423,2)</f>
        <v>0</v>
      </c>
      <c r="K423" s="181" t="s">
        <v>167</v>
      </c>
      <c r="L423" s="40"/>
      <c r="M423" s="186" t="s">
        <v>19</v>
      </c>
      <c r="N423" s="187" t="s">
        <v>46</v>
      </c>
      <c r="O423" s="65"/>
      <c r="P423" s="188">
        <f>O423*H423</f>
        <v>0</v>
      </c>
      <c r="Q423" s="188">
        <v>0</v>
      </c>
      <c r="R423" s="188">
        <f>Q423*H423</f>
        <v>0</v>
      </c>
      <c r="S423" s="188">
        <v>0</v>
      </c>
      <c r="T423" s="189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190" t="s">
        <v>183</v>
      </c>
      <c r="AT423" s="190" t="s">
        <v>163</v>
      </c>
      <c r="AU423" s="190" t="s">
        <v>85</v>
      </c>
      <c r="AY423" s="18" t="s">
        <v>160</v>
      </c>
      <c r="BE423" s="191">
        <f>IF(N423="základní",J423,0)</f>
        <v>0</v>
      </c>
      <c r="BF423" s="191">
        <f>IF(N423="snížená",J423,0)</f>
        <v>0</v>
      </c>
      <c r="BG423" s="191">
        <f>IF(N423="zákl. přenesená",J423,0)</f>
        <v>0</v>
      </c>
      <c r="BH423" s="191">
        <f>IF(N423="sníž. přenesená",J423,0)</f>
        <v>0</v>
      </c>
      <c r="BI423" s="191">
        <f>IF(N423="nulová",J423,0)</f>
        <v>0</v>
      </c>
      <c r="BJ423" s="18" t="s">
        <v>83</v>
      </c>
      <c r="BK423" s="191">
        <f>ROUND(I423*H423,2)</f>
        <v>0</v>
      </c>
      <c r="BL423" s="18" t="s">
        <v>183</v>
      </c>
      <c r="BM423" s="190" t="s">
        <v>2268</v>
      </c>
    </row>
    <row r="424" spans="1:65" s="2" customFormat="1">
      <c r="A424" s="35"/>
      <c r="B424" s="36"/>
      <c r="C424" s="37"/>
      <c r="D424" s="192" t="s">
        <v>170</v>
      </c>
      <c r="E424" s="37"/>
      <c r="F424" s="193" t="s">
        <v>1203</v>
      </c>
      <c r="G424" s="37"/>
      <c r="H424" s="37"/>
      <c r="I424" s="194"/>
      <c r="J424" s="37"/>
      <c r="K424" s="37"/>
      <c r="L424" s="40"/>
      <c r="M424" s="195"/>
      <c r="N424" s="196"/>
      <c r="O424" s="65"/>
      <c r="P424" s="65"/>
      <c r="Q424" s="65"/>
      <c r="R424" s="65"/>
      <c r="S424" s="65"/>
      <c r="T424" s="66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T424" s="18" t="s">
        <v>170</v>
      </c>
      <c r="AU424" s="18" t="s">
        <v>85</v>
      </c>
    </row>
    <row r="425" spans="1:65" s="12" customFormat="1" ht="25.9" customHeight="1">
      <c r="B425" s="163"/>
      <c r="C425" s="164"/>
      <c r="D425" s="165" t="s">
        <v>74</v>
      </c>
      <c r="E425" s="166" t="s">
        <v>2269</v>
      </c>
      <c r="F425" s="166" t="s">
        <v>2270</v>
      </c>
      <c r="G425" s="164"/>
      <c r="H425" s="164"/>
      <c r="I425" s="167"/>
      <c r="J425" s="168">
        <f>BK425</f>
        <v>0</v>
      </c>
      <c r="K425" s="164"/>
      <c r="L425" s="169"/>
      <c r="M425" s="170"/>
      <c r="N425" s="171"/>
      <c r="O425" s="171"/>
      <c r="P425" s="172">
        <f>P426+P445</f>
        <v>0</v>
      </c>
      <c r="Q425" s="171"/>
      <c r="R425" s="172">
        <f>R426+R445</f>
        <v>0.22452059999999999</v>
      </c>
      <c r="S425" s="171"/>
      <c r="T425" s="173">
        <f>T426+T445</f>
        <v>0</v>
      </c>
      <c r="AR425" s="174" t="s">
        <v>85</v>
      </c>
      <c r="AT425" s="175" t="s">
        <v>74</v>
      </c>
      <c r="AU425" s="175" t="s">
        <v>75</v>
      </c>
      <c r="AY425" s="174" t="s">
        <v>160</v>
      </c>
      <c r="BK425" s="176">
        <f>BK426+BK445</f>
        <v>0</v>
      </c>
    </row>
    <row r="426" spans="1:65" s="12" customFormat="1" ht="22.9" customHeight="1">
      <c r="B426" s="163"/>
      <c r="C426" s="164"/>
      <c r="D426" s="165" t="s">
        <v>74</v>
      </c>
      <c r="E426" s="177" t="s">
        <v>2271</v>
      </c>
      <c r="F426" s="177" t="s">
        <v>2272</v>
      </c>
      <c r="G426" s="164"/>
      <c r="H426" s="164"/>
      <c r="I426" s="167"/>
      <c r="J426" s="178">
        <f>BK426</f>
        <v>0</v>
      </c>
      <c r="K426" s="164"/>
      <c r="L426" s="169"/>
      <c r="M426" s="170"/>
      <c r="N426" s="171"/>
      <c r="O426" s="171"/>
      <c r="P426" s="172">
        <f>SUM(P427:P444)</f>
        <v>0</v>
      </c>
      <c r="Q426" s="171"/>
      <c r="R426" s="172">
        <f>SUM(R427:R444)</f>
        <v>0.20876459999999999</v>
      </c>
      <c r="S426" s="171"/>
      <c r="T426" s="173">
        <f>SUM(T427:T444)</f>
        <v>0</v>
      </c>
      <c r="AR426" s="174" t="s">
        <v>85</v>
      </c>
      <c r="AT426" s="175" t="s">
        <v>74</v>
      </c>
      <c r="AU426" s="175" t="s">
        <v>83</v>
      </c>
      <c r="AY426" s="174" t="s">
        <v>160</v>
      </c>
      <c r="BK426" s="176">
        <f>SUM(BK427:BK444)</f>
        <v>0</v>
      </c>
    </row>
    <row r="427" spans="1:65" s="2" customFormat="1" ht="16.5" customHeight="1">
      <c r="A427" s="35"/>
      <c r="B427" s="36"/>
      <c r="C427" s="179" t="s">
        <v>904</v>
      </c>
      <c r="D427" s="179" t="s">
        <v>163</v>
      </c>
      <c r="E427" s="180" t="s">
        <v>2273</v>
      </c>
      <c r="F427" s="181" t="s">
        <v>2274</v>
      </c>
      <c r="G427" s="182" t="s">
        <v>258</v>
      </c>
      <c r="H427" s="183">
        <v>31.667000000000002</v>
      </c>
      <c r="I427" s="184"/>
      <c r="J427" s="185">
        <f>ROUND(I427*H427,2)</f>
        <v>0</v>
      </c>
      <c r="K427" s="181" t="s">
        <v>167</v>
      </c>
      <c r="L427" s="40"/>
      <c r="M427" s="186" t="s">
        <v>19</v>
      </c>
      <c r="N427" s="187" t="s">
        <v>46</v>
      </c>
      <c r="O427" s="65"/>
      <c r="P427" s="188">
        <f>O427*H427</f>
        <v>0</v>
      </c>
      <c r="Q427" s="188">
        <v>4.0000000000000002E-4</v>
      </c>
      <c r="R427" s="188">
        <f>Q427*H427</f>
        <v>1.2666800000000001E-2</v>
      </c>
      <c r="S427" s="188">
        <v>0</v>
      </c>
      <c r="T427" s="189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190" t="s">
        <v>336</v>
      </c>
      <c r="AT427" s="190" t="s">
        <v>163</v>
      </c>
      <c r="AU427" s="190" t="s">
        <v>85</v>
      </c>
      <c r="AY427" s="18" t="s">
        <v>160</v>
      </c>
      <c r="BE427" s="191">
        <f>IF(N427="základní",J427,0)</f>
        <v>0</v>
      </c>
      <c r="BF427" s="191">
        <f>IF(N427="snížená",J427,0)</f>
        <v>0</v>
      </c>
      <c r="BG427" s="191">
        <f>IF(N427="zákl. přenesená",J427,0)</f>
        <v>0</v>
      </c>
      <c r="BH427" s="191">
        <f>IF(N427="sníž. přenesená",J427,0)</f>
        <v>0</v>
      </c>
      <c r="BI427" s="191">
        <f>IF(N427="nulová",J427,0)</f>
        <v>0</v>
      </c>
      <c r="BJ427" s="18" t="s">
        <v>83</v>
      </c>
      <c r="BK427" s="191">
        <f>ROUND(I427*H427,2)</f>
        <v>0</v>
      </c>
      <c r="BL427" s="18" t="s">
        <v>336</v>
      </c>
      <c r="BM427" s="190" t="s">
        <v>2275</v>
      </c>
    </row>
    <row r="428" spans="1:65" s="2" customFormat="1">
      <c r="A428" s="35"/>
      <c r="B428" s="36"/>
      <c r="C428" s="37"/>
      <c r="D428" s="192" t="s">
        <v>170</v>
      </c>
      <c r="E428" s="37"/>
      <c r="F428" s="193" t="s">
        <v>2276</v>
      </c>
      <c r="G428" s="37"/>
      <c r="H428" s="37"/>
      <c r="I428" s="194"/>
      <c r="J428" s="37"/>
      <c r="K428" s="37"/>
      <c r="L428" s="40"/>
      <c r="M428" s="195"/>
      <c r="N428" s="196"/>
      <c r="O428" s="65"/>
      <c r="P428" s="65"/>
      <c r="Q428" s="65"/>
      <c r="R428" s="65"/>
      <c r="S428" s="65"/>
      <c r="T428" s="66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T428" s="18" t="s">
        <v>170</v>
      </c>
      <c r="AU428" s="18" t="s">
        <v>85</v>
      </c>
    </row>
    <row r="429" spans="1:65" s="13" customFormat="1">
      <c r="B429" s="199"/>
      <c r="C429" s="200"/>
      <c r="D429" s="197" t="s">
        <v>212</v>
      </c>
      <c r="E429" s="201" t="s">
        <v>19</v>
      </c>
      <c r="F429" s="202" t="s">
        <v>2277</v>
      </c>
      <c r="G429" s="200"/>
      <c r="H429" s="203">
        <v>31.667000000000002</v>
      </c>
      <c r="I429" s="204"/>
      <c r="J429" s="200"/>
      <c r="K429" s="200"/>
      <c r="L429" s="205"/>
      <c r="M429" s="206"/>
      <c r="N429" s="207"/>
      <c r="O429" s="207"/>
      <c r="P429" s="207"/>
      <c r="Q429" s="207"/>
      <c r="R429" s="207"/>
      <c r="S429" s="207"/>
      <c r="T429" s="208"/>
      <c r="AT429" s="209" t="s">
        <v>212</v>
      </c>
      <c r="AU429" s="209" t="s">
        <v>85</v>
      </c>
      <c r="AV429" s="13" t="s">
        <v>85</v>
      </c>
      <c r="AW429" s="13" t="s">
        <v>36</v>
      </c>
      <c r="AX429" s="13" t="s">
        <v>83</v>
      </c>
      <c r="AY429" s="209" t="s">
        <v>160</v>
      </c>
    </row>
    <row r="430" spans="1:65" s="2" customFormat="1" ht="24.2" customHeight="1">
      <c r="A430" s="35"/>
      <c r="B430" s="36"/>
      <c r="C430" s="225" t="s">
        <v>908</v>
      </c>
      <c r="D430" s="225" t="s">
        <v>495</v>
      </c>
      <c r="E430" s="226" t="s">
        <v>2278</v>
      </c>
      <c r="F430" s="227" t="s">
        <v>2279</v>
      </c>
      <c r="G430" s="228" t="s">
        <v>258</v>
      </c>
      <c r="H430" s="229">
        <v>38</v>
      </c>
      <c r="I430" s="230"/>
      <c r="J430" s="231">
        <f>ROUND(I430*H430,2)</f>
        <v>0</v>
      </c>
      <c r="K430" s="227" t="s">
        <v>167</v>
      </c>
      <c r="L430" s="232"/>
      <c r="M430" s="233" t="s">
        <v>19</v>
      </c>
      <c r="N430" s="234" t="s">
        <v>46</v>
      </c>
      <c r="O430" s="65"/>
      <c r="P430" s="188">
        <f>O430*H430</f>
        <v>0</v>
      </c>
      <c r="Q430" s="188">
        <v>4.7999999999999996E-3</v>
      </c>
      <c r="R430" s="188">
        <f>Q430*H430</f>
        <v>0.18239999999999998</v>
      </c>
      <c r="S430" s="188">
        <v>0</v>
      </c>
      <c r="T430" s="189">
        <f>S430*H430</f>
        <v>0</v>
      </c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R430" s="190" t="s">
        <v>426</v>
      </c>
      <c r="AT430" s="190" t="s">
        <v>495</v>
      </c>
      <c r="AU430" s="190" t="s">
        <v>85</v>
      </c>
      <c r="AY430" s="18" t="s">
        <v>160</v>
      </c>
      <c r="BE430" s="191">
        <f>IF(N430="základní",J430,0)</f>
        <v>0</v>
      </c>
      <c r="BF430" s="191">
        <f>IF(N430="snížená",J430,0)</f>
        <v>0</v>
      </c>
      <c r="BG430" s="191">
        <f>IF(N430="zákl. přenesená",J430,0)</f>
        <v>0</v>
      </c>
      <c r="BH430" s="191">
        <f>IF(N430="sníž. přenesená",J430,0)</f>
        <v>0</v>
      </c>
      <c r="BI430" s="191">
        <f>IF(N430="nulová",J430,0)</f>
        <v>0</v>
      </c>
      <c r="BJ430" s="18" t="s">
        <v>83</v>
      </c>
      <c r="BK430" s="191">
        <f>ROUND(I430*H430,2)</f>
        <v>0</v>
      </c>
      <c r="BL430" s="18" t="s">
        <v>336</v>
      </c>
      <c r="BM430" s="190" t="s">
        <v>2280</v>
      </c>
    </row>
    <row r="431" spans="1:65" s="13" customFormat="1">
      <c r="B431" s="199"/>
      <c r="C431" s="200"/>
      <c r="D431" s="197" t="s">
        <v>212</v>
      </c>
      <c r="E431" s="200"/>
      <c r="F431" s="202" t="s">
        <v>2281</v>
      </c>
      <c r="G431" s="200"/>
      <c r="H431" s="203">
        <v>38</v>
      </c>
      <c r="I431" s="204"/>
      <c r="J431" s="200"/>
      <c r="K431" s="200"/>
      <c r="L431" s="205"/>
      <c r="M431" s="206"/>
      <c r="N431" s="207"/>
      <c r="O431" s="207"/>
      <c r="P431" s="207"/>
      <c r="Q431" s="207"/>
      <c r="R431" s="207"/>
      <c r="S431" s="207"/>
      <c r="T431" s="208"/>
      <c r="AT431" s="209" t="s">
        <v>212</v>
      </c>
      <c r="AU431" s="209" t="s">
        <v>85</v>
      </c>
      <c r="AV431" s="13" t="s">
        <v>85</v>
      </c>
      <c r="AW431" s="13" t="s">
        <v>4</v>
      </c>
      <c r="AX431" s="13" t="s">
        <v>83</v>
      </c>
      <c r="AY431" s="209" t="s">
        <v>160</v>
      </c>
    </row>
    <row r="432" spans="1:65" s="2" customFormat="1" ht="16.5" customHeight="1">
      <c r="A432" s="35"/>
      <c r="B432" s="36"/>
      <c r="C432" s="179" t="s">
        <v>913</v>
      </c>
      <c r="D432" s="179" t="s">
        <v>163</v>
      </c>
      <c r="E432" s="180" t="s">
        <v>2282</v>
      </c>
      <c r="F432" s="181" t="s">
        <v>2283</v>
      </c>
      <c r="G432" s="182" t="s">
        <v>289</v>
      </c>
      <c r="H432" s="183">
        <v>0.628</v>
      </c>
      <c r="I432" s="184"/>
      <c r="J432" s="185">
        <f>ROUND(I432*H432,2)</f>
        <v>0</v>
      </c>
      <c r="K432" s="181" t="s">
        <v>19</v>
      </c>
      <c r="L432" s="40"/>
      <c r="M432" s="186" t="s">
        <v>19</v>
      </c>
      <c r="N432" s="187" t="s">
        <v>46</v>
      </c>
      <c r="O432" s="65"/>
      <c r="P432" s="188">
        <f>O432*H432</f>
        <v>0</v>
      </c>
      <c r="Q432" s="188">
        <v>1E-4</v>
      </c>
      <c r="R432" s="188">
        <f>Q432*H432</f>
        <v>6.2800000000000009E-5</v>
      </c>
      <c r="S432" s="188">
        <v>0</v>
      </c>
      <c r="T432" s="189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190" t="s">
        <v>336</v>
      </c>
      <c r="AT432" s="190" t="s">
        <v>163</v>
      </c>
      <c r="AU432" s="190" t="s">
        <v>85</v>
      </c>
      <c r="AY432" s="18" t="s">
        <v>160</v>
      </c>
      <c r="BE432" s="191">
        <f>IF(N432="základní",J432,0)</f>
        <v>0</v>
      </c>
      <c r="BF432" s="191">
        <f>IF(N432="snížená",J432,0)</f>
        <v>0</v>
      </c>
      <c r="BG432" s="191">
        <f>IF(N432="zákl. přenesená",J432,0)</f>
        <v>0</v>
      </c>
      <c r="BH432" s="191">
        <f>IF(N432="sníž. přenesená",J432,0)</f>
        <v>0</v>
      </c>
      <c r="BI432" s="191">
        <f>IF(N432="nulová",J432,0)</f>
        <v>0</v>
      </c>
      <c r="BJ432" s="18" t="s">
        <v>83</v>
      </c>
      <c r="BK432" s="191">
        <f>ROUND(I432*H432,2)</f>
        <v>0</v>
      </c>
      <c r="BL432" s="18" t="s">
        <v>336</v>
      </c>
      <c r="BM432" s="190" t="s">
        <v>2284</v>
      </c>
    </row>
    <row r="433" spans="1:65" s="13" customFormat="1">
      <c r="B433" s="199"/>
      <c r="C433" s="200"/>
      <c r="D433" s="197" t="s">
        <v>212</v>
      </c>
      <c r="E433" s="201" t="s">
        <v>19</v>
      </c>
      <c r="F433" s="202" t="s">
        <v>2285</v>
      </c>
      <c r="G433" s="200"/>
      <c r="H433" s="203">
        <v>0.628</v>
      </c>
      <c r="I433" s="204"/>
      <c r="J433" s="200"/>
      <c r="K433" s="200"/>
      <c r="L433" s="205"/>
      <c r="M433" s="206"/>
      <c r="N433" s="207"/>
      <c r="O433" s="207"/>
      <c r="P433" s="207"/>
      <c r="Q433" s="207"/>
      <c r="R433" s="207"/>
      <c r="S433" s="207"/>
      <c r="T433" s="208"/>
      <c r="AT433" s="209" t="s">
        <v>212</v>
      </c>
      <c r="AU433" s="209" t="s">
        <v>85</v>
      </c>
      <c r="AV433" s="13" t="s">
        <v>85</v>
      </c>
      <c r="AW433" s="13" t="s">
        <v>36</v>
      </c>
      <c r="AX433" s="13" t="s">
        <v>83</v>
      </c>
      <c r="AY433" s="209" t="s">
        <v>160</v>
      </c>
    </row>
    <row r="434" spans="1:65" s="2" customFormat="1" ht="16.5" customHeight="1">
      <c r="A434" s="35"/>
      <c r="B434" s="36"/>
      <c r="C434" s="179" t="s">
        <v>918</v>
      </c>
      <c r="D434" s="179" t="s">
        <v>163</v>
      </c>
      <c r="E434" s="180" t="s">
        <v>2286</v>
      </c>
      <c r="F434" s="181" t="s">
        <v>2287</v>
      </c>
      <c r="G434" s="182" t="s">
        <v>166</v>
      </c>
      <c r="H434" s="183">
        <v>1</v>
      </c>
      <c r="I434" s="184"/>
      <c r="J434" s="185">
        <f>ROUND(I434*H434,2)</f>
        <v>0</v>
      </c>
      <c r="K434" s="181" t="s">
        <v>19</v>
      </c>
      <c r="L434" s="40"/>
      <c r="M434" s="186" t="s">
        <v>19</v>
      </c>
      <c r="N434" s="187" t="s">
        <v>46</v>
      </c>
      <c r="O434" s="65"/>
      <c r="P434" s="188">
        <f>O434*H434</f>
        <v>0</v>
      </c>
      <c r="Q434" s="188">
        <v>0</v>
      </c>
      <c r="R434" s="188">
        <f>Q434*H434</f>
        <v>0</v>
      </c>
      <c r="S434" s="188">
        <v>0</v>
      </c>
      <c r="T434" s="189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190" t="s">
        <v>336</v>
      </c>
      <c r="AT434" s="190" t="s">
        <v>163</v>
      </c>
      <c r="AU434" s="190" t="s">
        <v>85</v>
      </c>
      <c r="AY434" s="18" t="s">
        <v>160</v>
      </c>
      <c r="BE434" s="191">
        <f>IF(N434="základní",J434,0)</f>
        <v>0</v>
      </c>
      <c r="BF434" s="191">
        <f>IF(N434="snížená",J434,0)</f>
        <v>0</v>
      </c>
      <c r="BG434" s="191">
        <f>IF(N434="zákl. přenesená",J434,0)</f>
        <v>0</v>
      </c>
      <c r="BH434" s="191">
        <f>IF(N434="sníž. přenesená",J434,0)</f>
        <v>0</v>
      </c>
      <c r="BI434" s="191">
        <f>IF(N434="nulová",J434,0)</f>
        <v>0</v>
      </c>
      <c r="BJ434" s="18" t="s">
        <v>83</v>
      </c>
      <c r="BK434" s="191">
        <f>ROUND(I434*H434,2)</f>
        <v>0</v>
      </c>
      <c r="BL434" s="18" t="s">
        <v>336</v>
      </c>
      <c r="BM434" s="190" t="s">
        <v>2288</v>
      </c>
    </row>
    <row r="435" spans="1:65" s="2" customFormat="1" ht="16.5" customHeight="1">
      <c r="A435" s="35"/>
      <c r="B435" s="36"/>
      <c r="C435" s="225" t="s">
        <v>923</v>
      </c>
      <c r="D435" s="225" t="s">
        <v>495</v>
      </c>
      <c r="E435" s="226" t="s">
        <v>2289</v>
      </c>
      <c r="F435" s="227" t="s">
        <v>2290</v>
      </c>
      <c r="G435" s="228" t="s">
        <v>176</v>
      </c>
      <c r="H435" s="229">
        <v>1.01</v>
      </c>
      <c r="I435" s="230"/>
      <c r="J435" s="231">
        <f>ROUND(I435*H435,2)</f>
        <v>0</v>
      </c>
      <c r="K435" s="227" t="s">
        <v>19</v>
      </c>
      <c r="L435" s="232"/>
      <c r="M435" s="233" t="s">
        <v>19</v>
      </c>
      <c r="N435" s="234" t="s">
        <v>46</v>
      </c>
      <c r="O435" s="65"/>
      <c r="P435" s="188">
        <f>O435*H435</f>
        <v>0</v>
      </c>
      <c r="Q435" s="188">
        <v>6.4999999999999997E-3</v>
      </c>
      <c r="R435" s="188">
        <f>Q435*H435</f>
        <v>6.5649999999999997E-3</v>
      </c>
      <c r="S435" s="188">
        <v>0</v>
      </c>
      <c r="T435" s="189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190" t="s">
        <v>426</v>
      </c>
      <c r="AT435" s="190" t="s">
        <v>495</v>
      </c>
      <c r="AU435" s="190" t="s">
        <v>85</v>
      </c>
      <c r="AY435" s="18" t="s">
        <v>160</v>
      </c>
      <c r="BE435" s="191">
        <f>IF(N435="základní",J435,0)</f>
        <v>0</v>
      </c>
      <c r="BF435" s="191">
        <f>IF(N435="snížená",J435,0)</f>
        <v>0</v>
      </c>
      <c r="BG435" s="191">
        <f>IF(N435="zákl. přenesená",J435,0)</f>
        <v>0</v>
      </c>
      <c r="BH435" s="191">
        <f>IF(N435="sníž. přenesená",J435,0)</f>
        <v>0</v>
      </c>
      <c r="BI435" s="191">
        <f>IF(N435="nulová",J435,0)</f>
        <v>0</v>
      </c>
      <c r="BJ435" s="18" t="s">
        <v>83</v>
      </c>
      <c r="BK435" s="191">
        <f>ROUND(I435*H435,2)</f>
        <v>0</v>
      </c>
      <c r="BL435" s="18" t="s">
        <v>336</v>
      </c>
      <c r="BM435" s="190" t="s">
        <v>2291</v>
      </c>
    </row>
    <row r="436" spans="1:65" s="13" customFormat="1">
      <c r="B436" s="199"/>
      <c r="C436" s="200"/>
      <c r="D436" s="197" t="s">
        <v>212</v>
      </c>
      <c r="E436" s="200"/>
      <c r="F436" s="202" t="s">
        <v>606</v>
      </c>
      <c r="G436" s="200"/>
      <c r="H436" s="203">
        <v>1.01</v>
      </c>
      <c r="I436" s="204"/>
      <c r="J436" s="200"/>
      <c r="K436" s="200"/>
      <c r="L436" s="205"/>
      <c r="M436" s="206"/>
      <c r="N436" s="207"/>
      <c r="O436" s="207"/>
      <c r="P436" s="207"/>
      <c r="Q436" s="207"/>
      <c r="R436" s="207"/>
      <c r="S436" s="207"/>
      <c r="T436" s="208"/>
      <c r="AT436" s="209" t="s">
        <v>212</v>
      </c>
      <c r="AU436" s="209" t="s">
        <v>85</v>
      </c>
      <c r="AV436" s="13" t="s">
        <v>85</v>
      </c>
      <c r="AW436" s="13" t="s">
        <v>4</v>
      </c>
      <c r="AX436" s="13" t="s">
        <v>83</v>
      </c>
      <c r="AY436" s="209" t="s">
        <v>160</v>
      </c>
    </row>
    <row r="437" spans="1:65" s="2" customFormat="1" ht="16.5" customHeight="1">
      <c r="A437" s="35"/>
      <c r="B437" s="36"/>
      <c r="C437" s="179" t="s">
        <v>927</v>
      </c>
      <c r="D437" s="179" t="s">
        <v>163</v>
      </c>
      <c r="E437" s="180" t="s">
        <v>2292</v>
      </c>
      <c r="F437" s="181" t="s">
        <v>2293</v>
      </c>
      <c r="G437" s="182" t="s">
        <v>166</v>
      </c>
      <c r="H437" s="183">
        <v>1</v>
      </c>
      <c r="I437" s="184"/>
      <c r="J437" s="185">
        <f>ROUND(I437*H437,2)</f>
        <v>0</v>
      </c>
      <c r="K437" s="181" t="s">
        <v>19</v>
      </c>
      <c r="L437" s="40"/>
      <c r="M437" s="186" t="s">
        <v>19</v>
      </c>
      <c r="N437" s="187" t="s">
        <v>46</v>
      </c>
      <c r="O437" s="65"/>
      <c r="P437" s="188">
        <f>O437*H437</f>
        <v>0</v>
      </c>
      <c r="Q437" s="188">
        <v>0</v>
      </c>
      <c r="R437" s="188">
        <f>Q437*H437</f>
        <v>0</v>
      </c>
      <c r="S437" s="188">
        <v>0</v>
      </c>
      <c r="T437" s="189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190" t="s">
        <v>336</v>
      </c>
      <c r="AT437" s="190" t="s">
        <v>163</v>
      </c>
      <c r="AU437" s="190" t="s">
        <v>85</v>
      </c>
      <c r="AY437" s="18" t="s">
        <v>160</v>
      </c>
      <c r="BE437" s="191">
        <f>IF(N437="základní",J437,0)</f>
        <v>0</v>
      </c>
      <c r="BF437" s="191">
        <f>IF(N437="snížená",J437,0)</f>
        <v>0</v>
      </c>
      <c r="BG437" s="191">
        <f>IF(N437="zákl. přenesená",J437,0)</f>
        <v>0</v>
      </c>
      <c r="BH437" s="191">
        <f>IF(N437="sníž. přenesená",J437,0)</f>
        <v>0</v>
      </c>
      <c r="BI437" s="191">
        <f>IF(N437="nulová",J437,0)</f>
        <v>0</v>
      </c>
      <c r="BJ437" s="18" t="s">
        <v>83</v>
      </c>
      <c r="BK437" s="191">
        <f>ROUND(I437*H437,2)</f>
        <v>0</v>
      </c>
      <c r="BL437" s="18" t="s">
        <v>336</v>
      </c>
      <c r="BM437" s="190" t="s">
        <v>2294</v>
      </c>
    </row>
    <row r="438" spans="1:65" s="2" customFormat="1" ht="16.5" customHeight="1">
      <c r="A438" s="35"/>
      <c r="B438" s="36"/>
      <c r="C438" s="225" t="s">
        <v>931</v>
      </c>
      <c r="D438" s="225" t="s">
        <v>495</v>
      </c>
      <c r="E438" s="226" t="s">
        <v>2295</v>
      </c>
      <c r="F438" s="227" t="s">
        <v>2296</v>
      </c>
      <c r="G438" s="228" t="s">
        <v>176</v>
      </c>
      <c r="H438" s="229">
        <v>1.01</v>
      </c>
      <c r="I438" s="230"/>
      <c r="J438" s="231">
        <f>ROUND(I438*H438,2)</f>
        <v>0</v>
      </c>
      <c r="K438" s="227" t="s">
        <v>19</v>
      </c>
      <c r="L438" s="232"/>
      <c r="M438" s="233" t="s">
        <v>19</v>
      </c>
      <c r="N438" s="234" t="s">
        <v>46</v>
      </c>
      <c r="O438" s="65"/>
      <c r="P438" s="188">
        <f>O438*H438</f>
        <v>0</v>
      </c>
      <c r="Q438" s="188">
        <v>6.0000000000000001E-3</v>
      </c>
      <c r="R438" s="188">
        <f>Q438*H438</f>
        <v>6.0600000000000003E-3</v>
      </c>
      <c r="S438" s="188">
        <v>0</v>
      </c>
      <c r="T438" s="189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190" t="s">
        <v>426</v>
      </c>
      <c r="AT438" s="190" t="s">
        <v>495</v>
      </c>
      <c r="AU438" s="190" t="s">
        <v>85</v>
      </c>
      <c r="AY438" s="18" t="s">
        <v>160</v>
      </c>
      <c r="BE438" s="191">
        <f>IF(N438="základní",J438,0)</f>
        <v>0</v>
      </c>
      <c r="BF438" s="191">
        <f>IF(N438="snížená",J438,0)</f>
        <v>0</v>
      </c>
      <c r="BG438" s="191">
        <f>IF(N438="zákl. přenesená",J438,0)</f>
        <v>0</v>
      </c>
      <c r="BH438" s="191">
        <f>IF(N438="sníž. přenesená",J438,0)</f>
        <v>0</v>
      </c>
      <c r="BI438" s="191">
        <f>IF(N438="nulová",J438,0)</f>
        <v>0</v>
      </c>
      <c r="BJ438" s="18" t="s">
        <v>83</v>
      </c>
      <c r="BK438" s="191">
        <f>ROUND(I438*H438,2)</f>
        <v>0</v>
      </c>
      <c r="BL438" s="18" t="s">
        <v>336</v>
      </c>
      <c r="BM438" s="190" t="s">
        <v>2297</v>
      </c>
    </row>
    <row r="439" spans="1:65" s="13" customFormat="1">
      <c r="B439" s="199"/>
      <c r="C439" s="200"/>
      <c r="D439" s="197" t="s">
        <v>212</v>
      </c>
      <c r="E439" s="200"/>
      <c r="F439" s="202" t="s">
        <v>606</v>
      </c>
      <c r="G439" s="200"/>
      <c r="H439" s="203">
        <v>1.01</v>
      </c>
      <c r="I439" s="204"/>
      <c r="J439" s="200"/>
      <c r="K439" s="200"/>
      <c r="L439" s="205"/>
      <c r="M439" s="206"/>
      <c r="N439" s="207"/>
      <c r="O439" s="207"/>
      <c r="P439" s="207"/>
      <c r="Q439" s="207"/>
      <c r="R439" s="207"/>
      <c r="S439" s="207"/>
      <c r="T439" s="208"/>
      <c r="AT439" s="209" t="s">
        <v>212</v>
      </c>
      <c r="AU439" s="209" t="s">
        <v>85</v>
      </c>
      <c r="AV439" s="13" t="s">
        <v>85</v>
      </c>
      <c r="AW439" s="13" t="s">
        <v>4</v>
      </c>
      <c r="AX439" s="13" t="s">
        <v>83</v>
      </c>
      <c r="AY439" s="209" t="s">
        <v>160</v>
      </c>
    </row>
    <row r="440" spans="1:65" s="2" customFormat="1" ht="16.5" customHeight="1">
      <c r="A440" s="35"/>
      <c r="B440" s="36"/>
      <c r="C440" s="179" t="s">
        <v>935</v>
      </c>
      <c r="D440" s="179" t="s">
        <v>163</v>
      </c>
      <c r="E440" s="180" t="s">
        <v>2298</v>
      </c>
      <c r="F440" s="181" t="s">
        <v>2299</v>
      </c>
      <c r="G440" s="182" t="s">
        <v>166</v>
      </c>
      <c r="H440" s="183">
        <v>1</v>
      </c>
      <c r="I440" s="184"/>
      <c r="J440" s="185">
        <f>ROUND(I440*H440,2)</f>
        <v>0</v>
      </c>
      <c r="K440" s="181" t="s">
        <v>19</v>
      </c>
      <c r="L440" s="40"/>
      <c r="M440" s="186" t="s">
        <v>19</v>
      </c>
      <c r="N440" s="187" t="s">
        <v>46</v>
      </c>
      <c r="O440" s="65"/>
      <c r="P440" s="188">
        <f>O440*H440</f>
        <v>0</v>
      </c>
      <c r="Q440" s="188">
        <v>0</v>
      </c>
      <c r="R440" s="188">
        <f>Q440*H440</f>
        <v>0</v>
      </c>
      <c r="S440" s="188">
        <v>0</v>
      </c>
      <c r="T440" s="189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190" t="s">
        <v>336</v>
      </c>
      <c r="AT440" s="190" t="s">
        <v>163</v>
      </c>
      <c r="AU440" s="190" t="s">
        <v>85</v>
      </c>
      <c r="AY440" s="18" t="s">
        <v>160</v>
      </c>
      <c r="BE440" s="191">
        <f>IF(N440="základní",J440,0)</f>
        <v>0</v>
      </c>
      <c r="BF440" s="191">
        <f>IF(N440="snížená",J440,0)</f>
        <v>0</v>
      </c>
      <c r="BG440" s="191">
        <f>IF(N440="zákl. přenesená",J440,0)</f>
        <v>0</v>
      </c>
      <c r="BH440" s="191">
        <f>IF(N440="sníž. přenesená",J440,0)</f>
        <v>0</v>
      </c>
      <c r="BI440" s="191">
        <f>IF(N440="nulová",J440,0)</f>
        <v>0</v>
      </c>
      <c r="BJ440" s="18" t="s">
        <v>83</v>
      </c>
      <c r="BK440" s="191">
        <f>ROUND(I440*H440,2)</f>
        <v>0</v>
      </c>
      <c r="BL440" s="18" t="s">
        <v>336</v>
      </c>
      <c r="BM440" s="190" t="s">
        <v>2300</v>
      </c>
    </row>
    <row r="441" spans="1:65" s="2" customFormat="1" ht="16.5" customHeight="1">
      <c r="A441" s="35"/>
      <c r="B441" s="36"/>
      <c r="C441" s="225" t="s">
        <v>939</v>
      </c>
      <c r="D441" s="225" t="s">
        <v>495</v>
      </c>
      <c r="E441" s="226" t="s">
        <v>2301</v>
      </c>
      <c r="F441" s="227" t="s">
        <v>2302</v>
      </c>
      <c r="G441" s="228" t="s">
        <v>176</v>
      </c>
      <c r="H441" s="229">
        <v>1.01</v>
      </c>
      <c r="I441" s="230"/>
      <c r="J441" s="231">
        <f>ROUND(I441*H441,2)</f>
        <v>0</v>
      </c>
      <c r="K441" s="227" t="s">
        <v>19</v>
      </c>
      <c r="L441" s="232"/>
      <c r="M441" s="233" t="s">
        <v>19</v>
      </c>
      <c r="N441" s="234" t="s">
        <v>46</v>
      </c>
      <c r="O441" s="65"/>
      <c r="P441" s="188">
        <f>O441*H441</f>
        <v>0</v>
      </c>
      <c r="Q441" s="188">
        <v>1E-3</v>
      </c>
      <c r="R441" s="188">
        <f>Q441*H441</f>
        <v>1.01E-3</v>
      </c>
      <c r="S441" s="188">
        <v>0</v>
      </c>
      <c r="T441" s="189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190" t="s">
        <v>426</v>
      </c>
      <c r="AT441" s="190" t="s">
        <v>495</v>
      </c>
      <c r="AU441" s="190" t="s">
        <v>85</v>
      </c>
      <c r="AY441" s="18" t="s">
        <v>160</v>
      </c>
      <c r="BE441" s="191">
        <f>IF(N441="základní",J441,0)</f>
        <v>0</v>
      </c>
      <c r="BF441" s="191">
        <f>IF(N441="snížená",J441,0)</f>
        <v>0</v>
      </c>
      <c r="BG441" s="191">
        <f>IF(N441="zákl. přenesená",J441,0)</f>
        <v>0</v>
      </c>
      <c r="BH441" s="191">
        <f>IF(N441="sníž. přenesená",J441,0)</f>
        <v>0</v>
      </c>
      <c r="BI441" s="191">
        <f>IF(N441="nulová",J441,0)</f>
        <v>0</v>
      </c>
      <c r="BJ441" s="18" t="s">
        <v>83</v>
      </c>
      <c r="BK441" s="191">
        <f>ROUND(I441*H441,2)</f>
        <v>0</v>
      </c>
      <c r="BL441" s="18" t="s">
        <v>336</v>
      </c>
      <c r="BM441" s="190" t="s">
        <v>2303</v>
      </c>
    </row>
    <row r="442" spans="1:65" s="13" customFormat="1">
      <c r="B442" s="199"/>
      <c r="C442" s="200"/>
      <c r="D442" s="197" t="s">
        <v>212</v>
      </c>
      <c r="E442" s="200"/>
      <c r="F442" s="202" t="s">
        <v>606</v>
      </c>
      <c r="G442" s="200"/>
      <c r="H442" s="203">
        <v>1.01</v>
      </c>
      <c r="I442" s="204"/>
      <c r="J442" s="200"/>
      <c r="K442" s="200"/>
      <c r="L442" s="205"/>
      <c r="M442" s="206"/>
      <c r="N442" s="207"/>
      <c r="O442" s="207"/>
      <c r="P442" s="207"/>
      <c r="Q442" s="207"/>
      <c r="R442" s="207"/>
      <c r="S442" s="207"/>
      <c r="T442" s="208"/>
      <c r="AT442" s="209" t="s">
        <v>212</v>
      </c>
      <c r="AU442" s="209" t="s">
        <v>85</v>
      </c>
      <c r="AV442" s="13" t="s">
        <v>85</v>
      </c>
      <c r="AW442" s="13" t="s">
        <v>4</v>
      </c>
      <c r="AX442" s="13" t="s">
        <v>83</v>
      </c>
      <c r="AY442" s="209" t="s">
        <v>160</v>
      </c>
    </row>
    <row r="443" spans="1:65" s="2" customFormat="1" ht="24.2" customHeight="1">
      <c r="A443" s="35"/>
      <c r="B443" s="36"/>
      <c r="C443" s="179" t="s">
        <v>943</v>
      </c>
      <c r="D443" s="179" t="s">
        <v>163</v>
      </c>
      <c r="E443" s="180" t="s">
        <v>2304</v>
      </c>
      <c r="F443" s="181" t="s">
        <v>2305</v>
      </c>
      <c r="G443" s="182" t="s">
        <v>483</v>
      </c>
      <c r="H443" s="183">
        <v>0.20899999999999999</v>
      </c>
      <c r="I443" s="184"/>
      <c r="J443" s="185">
        <f>ROUND(I443*H443,2)</f>
        <v>0</v>
      </c>
      <c r="K443" s="181" t="s">
        <v>167</v>
      </c>
      <c r="L443" s="40"/>
      <c r="M443" s="186" t="s">
        <v>19</v>
      </c>
      <c r="N443" s="187" t="s">
        <v>46</v>
      </c>
      <c r="O443" s="65"/>
      <c r="P443" s="188">
        <f>O443*H443</f>
        <v>0</v>
      </c>
      <c r="Q443" s="188">
        <v>0</v>
      </c>
      <c r="R443" s="188">
        <f>Q443*H443</f>
        <v>0</v>
      </c>
      <c r="S443" s="188">
        <v>0</v>
      </c>
      <c r="T443" s="189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190" t="s">
        <v>336</v>
      </c>
      <c r="AT443" s="190" t="s">
        <v>163</v>
      </c>
      <c r="AU443" s="190" t="s">
        <v>85</v>
      </c>
      <c r="AY443" s="18" t="s">
        <v>160</v>
      </c>
      <c r="BE443" s="191">
        <f>IF(N443="základní",J443,0)</f>
        <v>0</v>
      </c>
      <c r="BF443" s="191">
        <f>IF(N443="snížená",J443,0)</f>
        <v>0</v>
      </c>
      <c r="BG443" s="191">
        <f>IF(N443="zákl. přenesená",J443,0)</f>
        <v>0</v>
      </c>
      <c r="BH443" s="191">
        <f>IF(N443="sníž. přenesená",J443,0)</f>
        <v>0</v>
      </c>
      <c r="BI443" s="191">
        <f>IF(N443="nulová",J443,0)</f>
        <v>0</v>
      </c>
      <c r="BJ443" s="18" t="s">
        <v>83</v>
      </c>
      <c r="BK443" s="191">
        <f>ROUND(I443*H443,2)</f>
        <v>0</v>
      </c>
      <c r="BL443" s="18" t="s">
        <v>336</v>
      </c>
      <c r="BM443" s="190" t="s">
        <v>2306</v>
      </c>
    </row>
    <row r="444" spans="1:65" s="2" customFormat="1">
      <c r="A444" s="35"/>
      <c r="B444" s="36"/>
      <c r="C444" s="37"/>
      <c r="D444" s="192" t="s">
        <v>170</v>
      </c>
      <c r="E444" s="37"/>
      <c r="F444" s="193" t="s">
        <v>2307</v>
      </c>
      <c r="G444" s="37"/>
      <c r="H444" s="37"/>
      <c r="I444" s="194"/>
      <c r="J444" s="37"/>
      <c r="K444" s="37"/>
      <c r="L444" s="40"/>
      <c r="M444" s="195"/>
      <c r="N444" s="196"/>
      <c r="O444" s="65"/>
      <c r="P444" s="65"/>
      <c r="Q444" s="65"/>
      <c r="R444" s="65"/>
      <c r="S444" s="65"/>
      <c r="T444" s="66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T444" s="18" t="s">
        <v>170</v>
      </c>
      <c r="AU444" s="18" t="s">
        <v>85</v>
      </c>
    </row>
    <row r="445" spans="1:65" s="12" customFormat="1" ht="22.9" customHeight="1">
      <c r="B445" s="163"/>
      <c r="C445" s="164"/>
      <c r="D445" s="165" t="s">
        <v>74</v>
      </c>
      <c r="E445" s="177" t="s">
        <v>2308</v>
      </c>
      <c r="F445" s="177" t="s">
        <v>2309</v>
      </c>
      <c r="G445" s="164"/>
      <c r="H445" s="164"/>
      <c r="I445" s="167"/>
      <c r="J445" s="178">
        <f>BK445</f>
        <v>0</v>
      </c>
      <c r="K445" s="164"/>
      <c r="L445" s="169"/>
      <c r="M445" s="170"/>
      <c r="N445" s="171"/>
      <c r="O445" s="171"/>
      <c r="P445" s="172">
        <f>SUM(P446:P452)</f>
        <v>0</v>
      </c>
      <c r="Q445" s="171"/>
      <c r="R445" s="172">
        <f>SUM(R446:R452)</f>
        <v>1.5755999999999999E-2</v>
      </c>
      <c r="S445" s="171"/>
      <c r="T445" s="173">
        <f>SUM(T446:T452)</f>
        <v>0</v>
      </c>
      <c r="AR445" s="174" t="s">
        <v>85</v>
      </c>
      <c r="AT445" s="175" t="s">
        <v>74</v>
      </c>
      <c r="AU445" s="175" t="s">
        <v>83</v>
      </c>
      <c r="AY445" s="174" t="s">
        <v>160</v>
      </c>
      <c r="BK445" s="176">
        <f>SUM(BK446:BK452)</f>
        <v>0</v>
      </c>
    </row>
    <row r="446" spans="1:65" s="2" customFormat="1" ht="24.2" customHeight="1">
      <c r="A446" s="35"/>
      <c r="B446" s="36"/>
      <c r="C446" s="179" t="s">
        <v>947</v>
      </c>
      <c r="D446" s="179" t="s">
        <v>163</v>
      </c>
      <c r="E446" s="180" t="s">
        <v>2310</v>
      </c>
      <c r="F446" s="181" t="s">
        <v>2311</v>
      </c>
      <c r="G446" s="182" t="s">
        <v>483</v>
      </c>
      <c r="H446" s="183">
        <v>1.6E-2</v>
      </c>
      <c r="I446" s="184"/>
      <c r="J446" s="185">
        <f>ROUND(I446*H446,2)</f>
        <v>0</v>
      </c>
      <c r="K446" s="181" t="s">
        <v>167</v>
      </c>
      <c r="L446" s="40"/>
      <c r="M446" s="186" t="s">
        <v>19</v>
      </c>
      <c r="N446" s="187" t="s">
        <v>46</v>
      </c>
      <c r="O446" s="65"/>
      <c r="P446" s="188">
        <f>O446*H446</f>
        <v>0</v>
      </c>
      <c r="Q446" s="188">
        <v>0</v>
      </c>
      <c r="R446" s="188">
        <f>Q446*H446</f>
        <v>0</v>
      </c>
      <c r="S446" s="188">
        <v>0</v>
      </c>
      <c r="T446" s="189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190" t="s">
        <v>336</v>
      </c>
      <c r="AT446" s="190" t="s">
        <v>163</v>
      </c>
      <c r="AU446" s="190" t="s">
        <v>85</v>
      </c>
      <c r="AY446" s="18" t="s">
        <v>160</v>
      </c>
      <c r="BE446" s="191">
        <f>IF(N446="základní",J446,0)</f>
        <v>0</v>
      </c>
      <c r="BF446" s="191">
        <f>IF(N446="snížená",J446,0)</f>
        <v>0</v>
      </c>
      <c r="BG446" s="191">
        <f>IF(N446="zákl. přenesená",J446,0)</f>
        <v>0</v>
      </c>
      <c r="BH446" s="191">
        <f>IF(N446="sníž. přenesená",J446,0)</f>
        <v>0</v>
      </c>
      <c r="BI446" s="191">
        <f>IF(N446="nulová",J446,0)</f>
        <v>0</v>
      </c>
      <c r="BJ446" s="18" t="s">
        <v>83</v>
      </c>
      <c r="BK446" s="191">
        <f>ROUND(I446*H446,2)</f>
        <v>0</v>
      </c>
      <c r="BL446" s="18" t="s">
        <v>336</v>
      </c>
      <c r="BM446" s="190" t="s">
        <v>2312</v>
      </c>
    </row>
    <row r="447" spans="1:65" s="2" customFormat="1">
      <c r="A447" s="35"/>
      <c r="B447" s="36"/>
      <c r="C447" s="37"/>
      <c r="D447" s="192" t="s">
        <v>170</v>
      </c>
      <c r="E447" s="37"/>
      <c r="F447" s="193" t="s">
        <v>2313</v>
      </c>
      <c r="G447" s="37"/>
      <c r="H447" s="37"/>
      <c r="I447" s="194"/>
      <c r="J447" s="37"/>
      <c r="K447" s="37"/>
      <c r="L447" s="40"/>
      <c r="M447" s="195"/>
      <c r="N447" s="196"/>
      <c r="O447" s="65"/>
      <c r="P447" s="65"/>
      <c r="Q447" s="65"/>
      <c r="R447" s="65"/>
      <c r="S447" s="65"/>
      <c r="T447" s="66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T447" s="18" t="s">
        <v>170</v>
      </c>
      <c r="AU447" s="18" t="s">
        <v>85</v>
      </c>
    </row>
    <row r="448" spans="1:65" s="2" customFormat="1" ht="16.5" customHeight="1">
      <c r="A448" s="35"/>
      <c r="B448" s="36"/>
      <c r="C448" s="179" t="s">
        <v>951</v>
      </c>
      <c r="D448" s="179" t="s">
        <v>163</v>
      </c>
      <c r="E448" s="180" t="s">
        <v>2314</v>
      </c>
      <c r="F448" s="181" t="s">
        <v>2315</v>
      </c>
      <c r="G448" s="182" t="s">
        <v>166</v>
      </c>
      <c r="H448" s="183">
        <v>1</v>
      </c>
      <c r="I448" s="184"/>
      <c r="J448" s="185">
        <f>ROUND(I448*H448,2)</f>
        <v>0</v>
      </c>
      <c r="K448" s="181" t="s">
        <v>19</v>
      </c>
      <c r="L448" s="40"/>
      <c r="M448" s="186" t="s">
        <v>19</v>
      </c>
      <c r="N448" s="187" t="s">
        <v>46</v>
      </c>
      <c r="O448" s="65"/>
      <c r="P448" s="188">
        <f>O448*H448</f>
        <v>0</v>
      </c>
      <c r="Q448" s="188">
        <v>0</v>
      </c>
      <c r="R448" s="188">
        <f>Q448*H448</f>
        <v>0</v>
      </c>
      <c r="S448" s="188">
        <v>0</v>
      </c>
      <c r="T448" s="189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190" t="s">
        <v>336</v>
      </c>
      <c r="AT448" s="190" t="s">
        <v>163</v>
      </c>
      <c r="AU448" s="190" t="s">
        <v>85</v>
      </c>
      <c r="AY448" s="18" t="s">
        <v>160</v>
      </c>
      <c r="BE448" s="191">
        <f>IF(N448="základní",J448,0)</f>
        <v>0</v>
      </c>
      <c r="BF448" s="191">
        <f>IF(N448="snížená",J448,0)</f>
        <v>0</v>
      </c>
      <c r="BG448" s="191">
        <f>IF(N448="zákl. přenesená",J448,0)</f>
        <v>0</v>
      </c>
      <c r="BH448" s="191">
        <f>IF(N448="sníž. přenesená",J448,0)</f>
        <v>0</v>
      </c>
      <c r="BI448" s="191">
        <f>IF(N448="nulová",J448,0)</f>
        <v>0</v>
      </c>
      <c r="BJ448" s="18" t="s">
        <v>83</v>
      </c>
      <c r="BK448" s="191">
        <f>ROUND(I448*H448,2)</f>
        <v>0</v>
      </c>
      <c r="BL448" s="18" t="s">
        <v>336</v>
      </c>
      <c r="BM448" s="190" t="s">
        <v>2316</v>
      </c>
    </row>
    <row r="449" spans="1:65" s="2" customFormat="1" ht="29.25">
      <c r="A449" s="35"/>
      <c r="B449" s="36"/>
      <c r="C449" s="37"/>
      <c r="D449" s="197" t="s">
        <v>172</v>
      </c>
      <c r="E449" s="37"/>
      <c r="F449" s="198" t="s">
        <v>2317</v>
      </c>
      <c r="G449" s="37"/>
      <c r="H449" s="37"/>
      <c r="I449" s="194"/>
      <c r="J449" s="37"/>
      <c r="K449" s="37"/>
      <c r="L449" s="40"/>
      <c r="M449" s="195"/>
      <c r="N449" s="196"/>
      <c r="O449" s="65"/>
      <c r="P449" s="65"/>
      <c r="Q449" s="65"/>
      <c r="R449" s="65"/>
      <c r="S449" s="65"/>
      <c r="T449" s="66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T449" s="18" t="s">
        <v>172</v>
      </c>
      <c r="AU449" s="18" t="s">
        <v>85</v>
      </c>
    </row>
    <row r="450" spans="1:65" s="2" customFormat="1" ht="16.5" customHeight="1">
      <c r="A450" s="35"/>
      <c r="B450" s="36"/>
      <c r="C450" s="225" t="s">
        <v>955</v>
      </c>
      <c r="D450" s="225" t="s">
        <v>495</v>
      </c>
      <c r="E450" s="226" t="s">
        <v>2318</v>
      </c>
      <c r="F450" s="227" t="s">
        <v>2319</v>
      </c>
      <c r="G450" s="228" t="s">
        <v>166</v>
      </c>
      <c r="H450" s="229">
        <v>1.01</v>
      </c>
      <c r="I450" s="230"/>
      <c r="J450" s="231">
        <f>ROUND(I450*H450,2)</f>
        <v>0</v>
      </c>
      <c r="K450" s="227" t="s">
        <v>19</v>
      </c>
      <c r="L450" s="232"/>
      <c r="M450" s="233" t="s">
        <v>19</v>
      </c>
      <c r="N450" s="234" t="s">
        <v>46</v>
      </c>
      <c r="O450" s="65"/>
      <c r="P450" s="188">
        <f>O450*H450</f>
        <v>0</v>
      </c>
      <c r="Q450" s="188">
        <v>1.5599999999999999E-2</v>
      </c>
      <c r="R450" s="188">
        <f>Q450*H450</f>
        <v>1.5755999999999999E-2</v>
      </c>
      <c r="S450" s="188">
        <v>0</v>
      </c>
      <c r="T450" s="189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190" t="s">
        <v>426</v>
      </c>
      <c r="AT450" s="190" t="s">
        <v>495</v>
      </c>
      <c r="AU450" s="190" t="s">
        <v>85</v>
      </c>
      <c r="AY450" s="18" t="s">
        <v>160</v>
      </c>
      <c r="BE450" s="191">
        <f>IF(N450="základní",J450,0)</f>
        <v>0</v>
      </c>
      <c r="BF450" s="191">
        <f>IF(N450="snížená",J450,0)</f>
        <v>0</v>
      </c>
      <c r="BG450" s="191">
        <f>IF(N450="zákl. přenesená",J450,0)</f>
        <v>0</v>
      </c>
      <c r="BH450" s="191">
        <f>IF(N450="sníž. přenesená",J450,0)</f>
        <v>0</v>
      </c>
      <c r="BI450" s="191">
        <f>IF(N450="nulová",J450,0)</f>
        <v>0</v>
      </c>
      <c r="BJ450" s="18" t="s">
        <v>83</v>
      </c>
      <c r="BK450" s="191">
        <f>ROUND(I450*H450,2)</f>
        <v>0</v>
      </c>
      <c r="BL450" s="18" t="s">
        <v>336</v>
      </c>
      <c r="BM450" s="190" t="s">
        <v>2320</v>
      </c>
    </row>
    <row r="451" spans="1:65" s="2" customFormat="1" ht="29.25">
      <c r="A451" s="35"/>
      <c r="B451" s="36"/>
      <c r="C451" s="37"/>
      <c r="D451" s="197" t="s">
        <v>172</v>
      </c>
      <c r="E451" s="37"/>
      <c r="F451" s="198" t="s">
        <v>2321</v>
      </c>
      <c r="G451" s="37"/>
      <c r="H451" s="37"/>
      <c r="I451" s="194"/>
      <c r="J451" s="37"/>
      <c r="K451" s="37"/>
      <c r="L451" s="40"/>
      <c r="M451" s="195"/>
      <c r="N451" s="196"/>
      <c r="O451" s="65"/>
      <c r="P451" s="65"/>
      <c r="Q451" s="65"/>
      <c r="R451" s="65"/>
      <c r="S451" s="65"/>
      <c r="T451" s="66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T451" s="18" t="s">
        <v>172</v>
      </c>
      <c r="AU451" s="18" t="s">
        <v>85</v>
      </c>
    </row>
    <row r="452" spans="1:65" s="13" customFormat="1">
      <c r="B452" s="199"/>
      <c r="C452" s="200"/>
      <c r="D452" s="197" t="s">
        <v>212</v>
      </c>
      <c r="E452" s="200"/>
      <c r="F452" s="202" t="s">
        <v>606</v>
      </c>
      <c r="G452" s="200"/>
      <c r="H452" s="203">
        <v>1.01</v>
      </c>
      <c r="I452" s="204"/>
      <c r="J452" s="200"/>
      <c r="K452" s="200"/>
      <c r="L452" s="205"/>
      <c r="M452" s="206"/>
      <c r="N452" s="207"/>
      <c r="O452" s="207"/>
      <c r="P452" s="207"/>
      <c r="Q452" s="207"/>
      <c r="R452" s="207"/>
      <c r="S452" s="207"/>
      <c r="T452" s="208"/>
      <c r="AT452" s="209" t="s">
        <v>212</v>
      </c>
      <c r="AU452" s="209" t="s">
        <v>85</v>
      </c>
      <c r="AV452" s="13" t="s">
        <v>85</v>
      </c>
      <c r="AW452" s="13" t="s">
        <v>4</v>
      </c>
      <c r="AX452" s="13" t="s">
        <v>83</v>
      </c>
      <c r="AY452" s="209" t="s">
        <v>160</v>
      </c>
    </row>
    <row r="453" spans="1:65" s="12" customFormat="1" ht="25.9" customHeight="1">
      <c r="B453" s="163"/>
      <c r="C453" s="164"/>
      <c r="D453" s="165" t="s">
        <v>74</v>
      </c>
      <c r="E453" s="166" t="s">
        <v>158</v>
      </c>
      <c r="F453" s="166" t="s">
        <v>81</v>
      </c>
      <c r="G453" s="164"/>
      <c r="H453" s="164"/>
      <c r="I453" s="167"/>
      <c r="J453" s="168">
        <f>BK453</f>
        <v>0</v>
      </c>
      <c r="K453" s="164"/>
      <c r="L453" s="169"/>
      <c r="M453" s="170"/>
      <c r="N453" s="171"/>
      <c r="O453" s="171"/>
      <c r="P453" s="172">
        <f>P454</f>
        <v>0</v>
      </c>
      <c r="Q453" s="171"/>
      <c r="R453" s="172">
        <f>R454</f>
        <v>0</v>
      </c>
      <c r="S453" s="171"/>
      <c r="T453" s="173">
        <f>T454</f>
        <v>0</v>
      </c>
      <c r="AR453" s="174" t="s">
        <v>159</v>
      </c>
      <c r="AT453" s="175" t="s">
        <v>74</v>
      </c>
      <c r="AU453" s="175" t="s">
        <v>75</v>
      </c>
      <c r="AY453" s="174" t="s">
        <v>160</v>
      </c>
      <c r="BK453" s="176">
        <f>BK454</f>
        <v>0</v>
      </c>
    </row>
    <row r="454" spans="1:65" s="12" customFormat="1" ht="22.9" customHeight="1">
      <c r="B454" s="163"/>
      <c r="C454" s="164"/>
      <c r="D454" s="165" t="s">
        <v>74</v>
      </c>
      <c r="E454" s="177" t="s">
        <v>198</v>
      </c>
      <c r="F454" s="177" t="s">
        <v>199</v>
      </c>
      <c r="G454" s="164"/>
      <c r="H454" s="164"/>
      <c r="I454" s="167"/>
      <c r="J454" s="178">
        <f>BK454</f>
        <v>0</v>
      </c>
      <c r="K454" s="164"/>
      <c r="L454" s="169"/>
      <c r="M454" s="170"/>
      <c r="N454" s="171"/>
      <c r="O454" s="171"/>
      <c r="P454" s="172">
        <f>SUM(P455:P457)</f>
        <v>0</v>
      </c>
      <c r="Q454" s="171"/>
      <c r="R454" s="172">
        <f>SUM(R455:R457)</f>
        <v>0</v>
      </c>
      <c r="S454" s="171"/>
      <c r="T454" s="173">
        <f>SUM(T455:T457)</f>
        <v>0</v>
      </c>
      <c r="AR454" s="174" t="s">
        <v>159</v>
      </c>
      <c r="AT454" s="175" t="s">
        <v>74</v>
      </c>
      <c r="AU454" s="175" t="s">
        <v>83</v>
      </c>
      <c r="AY454" s="174" t="s">
        <v>160</v>
      </c>
      <c r="BK454" s="176">
        <f>SUM(BK455:BK457)</f>
        <v>0</v>
      </c>
    </row>
    <row r="455" spans="1:65" s="2" customFormat="1" ht="16.5" customHeight="1">
      <c r="A455" s="35"/>
      <c r="B455" s="36"/>
      <c r="C455" s="179" t="s">
        <v>959</v>
      </c>
      <c r="D455" s="179" t="s">
        <v>163</v>
      </c>
      <c r="E455" s="180" t="s">
        <v>2322</v>
      </c>
      <c r="F455" s="181" t="s">
        <v>2323</v>
      </c>
      <c r="G455" s="182" t="s">
        <v>176</v>
      </c>
      <c r="H455" s="183">
        <v>1</v>
      </c>
      <c r="I455" s="184"/>
      <c r="J455" s="185">
        <f>ROUND(I455*H455,2)</f>
        <v>0</v>
      </c>
      <c r="K455" s="181" t="s">
        <v>167</v>
      </c>
      <c r="L455" s="40"/>
      <c r="M455" s="186" t="s">
        <v>19</v>
      </c>
      <c r="N455" s="187" t="s">
        <v>46</v>
      </c>
      <c r="O455" s="65"/>
      <c r="P455" s="188">
        <f>O455*H455</f>
        <v>0</v>
      </c>
      <c r="Q455" s="188">
        <v>0</v>
      </c>
      <c r="R455" s="188">
        <f>Q455*H455</f>
        <v>0</v>
      </c>
      <c r="S455" s="188">
        <v>0</v>
      </c>
      <c r="T455" s="189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190" t="s">
        <v>168</v>
      </c>
      <c r="AT455" s="190" t="s">
        <v>163</v>
      </c>
      <c r="AU455" s="190" t="s">
        <v>85</v>
      </c>
      <c r="AY455" s="18" t="s">
        <v>160</v>
      </c>
      <c r="BE455" s="191">
        <f>IF(N455="základní",J455,0)</f>
        <v>0</v>
      </c>
      <c r="BF455" s="191">
        <f>IF(N455="snížená",J455,0)</f>
        <v>0</v>
      </c>
      <c r="BG455" s="191">
        <f>IF(N455="zákl. přenesená",J455,0)</f>
        <v>0</v>
      </c>
      <c r="BH455" s="191">
        <f>IF(N455="sníž. přenesená",J455,0)</f>
        <v>0</v>
      </c>
      <c r="BI455" s="191">
        <f>IF(N455="nulová",J455,0)</f>
        <v>0</v>
      </c>
      <c r="BJ455" s="18" t="s">
        <v>83</v>
      </c>
      <c r="BK455" s="191">
        <f>ROUND(I455*H455,2)</f>
        <v>0</v>
      </c>
      <c r="BL455" s="18" t="s">
        <v>168</v>
      </c>
      <c r="BM455" s="190" t="s">
        <v>2324</v>
      </c>
    </row>
    <row r="456" spans="1:65" s="2" customFormat="1">
      <c r="A456" s="35"/>
      <c r="B456" s="36"/>
      <c r="C456" s="37"/>
      <c r="D456" s="192" t="s">
        <v>170</v>
      </c>
      <c r="E456" s="37"/>
      <c r="F456" s="193" t="s">
        <v>2325</v>
      </c>
      <c r="G456" s="37"/>
      <c r="H456" s="37"/>
      <c r="I456" s="194"/>
      <c r="J456" s="37"/>
      <c r="K456" s="37"/>
      <c r="L456" s="40"/>
      <c r="M456" s="195"/>
      <c r="N456" s="196"/>
      <c r="O456" s="65"/>
      <c r="P456" s="65"/>
      <c r="Q456" s="65"/>
      <c r="R456" s="65"/>
      <c r="S456" s="65"/>
      <c r="T456" s="66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T456" s="18" t="s">
        <v>170</v>
      </c>
      <c r="AU456" s="18" t="s">
        <v>85</v>
      </c>
    </row>
    <row r="457" spans="1:65" s="2" customFormat="1" ht="19.5">
      <c r="A457" s="35"/>
      <c r="B457" s="36"/>
      <c r="C457" s="37"/>
      <c r="D457" s="197" t="s">
        <v>172</v>
      </c>
      <c r="E457" s="37"/>
      <c r="F457" s="198" t="s">
        <v>2326</v>
      </c>
      <c r="G457" s="37"/>
      <c r="H457" s="37"/>
      <c r="I457" s="194"/>
      <c r="J457" s="37"/>
      <c r="K457" s="37"/>
      <c r="L457" s="40"/>
      <c r="M457" s="210"/>
      <c r="N457" s="211"/>
      <c r="O457" s="212"/>
      <c r="P457" s="212"/>
      <c r="Q457" s="212"/>
      <c r="R457" s="212"/>
      <c r="S457" s="212"/>
      <c r="T457" s="213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T457" s="18" t="s">
        <v>172</v>
      </c>
      <c r="AU457" s="18" t="s">
        <v>85</v>
      </c>
    </row>
    <row r="458" spans="1:65" s="2" customFormat="1" ht="6.95" customHeight="1">
      <c r="A458" s="35"/>
      <c r="B458" s="48"/>
      <c r="C458" s="49"/>
      <c r="D458" s="49"/>
      <c r="E458" s="49"/>
      <c r="F458" s="49"/>
      <c r="G458" s="49"/>
      <c r="H458" s="49"/>
      <c r="I458" s="49"/>
      <c r="J458" s="49"/>
      <c r="K458" s="49"/>
      <c r="L458" s="40"/>
      <c r="M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</row>
  </sheetData>
  <sheetProtection password="D8BF" sheet="1" objects="1" scenarios="1" formatColumns="0" formatRows="0" autoFilter="0"/>
  <autoFilter ref="C99:K457"/>
  <mergeCells count="12">
    <mergeCell ref="E92:H92"/>
    <mergeCell ref="L2:V2"/>
    <mergeCell ref="E50:H50"/>
    <mergeCell ref="E52:H52"/>
    <mergeCell ref="E54:H54"/>
    <mergeCell ref="E88:H88"/>
    <mergeCell ref="E90:H90"/>
    <mergeCell ref="E7:H7"/>
    <mergeCell ref="E9:H9"/>
    <mergeCell ref="E11:H11"/>
    <mergeCell ref="E20:H20"/>
    <mergeCell ref="E29:H29"/>
  </mergeCells>
  <hyperlinks>
    <hyperlink ref="F104" r:id="rId1"/>
    <hyperlink ref="F106" r:id="rId2"/>
    <hyperlink ref="F111" r:id="rId3"/>
    <hyperlink ref="F113" r:id="rId4"/>
    <hyperlink ref="F116" r:id="rId5"/>
    <hyperlink ref="F119" r:id="rId6"/>
    <hyperlink ref="F122" r:id="rId7"/>
    <hyperlink ref="F125" r:id="rId8"/>
    <hyperlink ref="F127" r:id="rId9"/>
    <hyperlink ref="F130" r:id="rId10"/>
    <hyperlink ref="F133" r:id="rId11"/>
    <hyperlink ref="F136" r:id="rId12"/>
    <hyperlink ref="F139" r:id="rId13"/>
    <hyperlink ref="F142" r:id="rId14"/>
    <hyperlink ref="F145" r:id="rId15"/>
    <hyperlink ref="F148" r:id="rId16"/>
    <hyperlink ref="F151" r:id="rId17"/>
    <hyperlink ref="F154" r:id="rId18"/>
    <hyperlink ref="F157" r:id="rId19"/>
    <hyperlink ref="F160" r:id="rId20"/>
    <hyperlink ref="F163" r:id="rId21"/>
    <hyperlink ref="F166" r:id="rId22"/>
    <hyperlink ref="F168" r:id="rId23"/>
    <hyperlink ref="F171" r:id="rId24"/>
    <hyperlink ref="F173" r:id="rId25"/>
    <hyperlink ref="F176" r:id="rId26"/>
    <hyperlink ref="F178" r:id="rId27"/>
    <hyperlink ref="F185" r:id="rId28"/>
    <hyperlink ref="F188" r:id="rId29"/>
    <hyperlink ref="F191" r:id="rId30"/>
    <hyperlink ref="F194" r:id="rId31"/>
    <hyperlink ref="F196" r:id="rId32"/>
    <hyperlink ref="F198" r:id="rId33"/>
    <hyperlink ref="F201" r:id="rId34"/>
    <hyperlink ref="F204" r:id="rId35"/>
    <hyperlink ref="F213" r:id="rId36"/>
    <hyperlink ref="F218" r:id="rId37"/>
    <hyperlink ref="F220" r:id="rId38"/>
    <hyperlink ref="F226" r:id="rId39"/>
    <hyperlink ref="F230" r:id="rId40"/>
    <hyperlink ref="F234" r:id="rId41"/>
    <hyperlink ref="F237" r:id="rId42"/>
    <hyperlink ref="F240" r:id="rId43"/>
    <hyperlink ref="F243" r:id="rId44"/>
    <hyperlink ref="F246" r:id="rId45"/>
    <hyperlink ref="F249" r:id="rId46"/>
    <hyperlink ref="F253" r:id="rId47"/>
    <hyperlink ref="F256" r:id="rId48"/>
    <hyperlink ref="F259" r:id="rId49"/>
    <hyperlink ref="F262" r:id="rId50"/>
    <hyperlink ref="F265" r:id="rId51"/>
    <hyperlink ref="F267" r:id="rId52"/>
    <hyperlink ref="F271" r:id="rId53"/>
    <hyperlink ref="F275" r:id="rId54"/>
    <hyperlink ref="F278" r:id="rId55"/>
    <hyperlink ref="F280" r:id="rId56"/>
    <hyperlink ref="F282" r:id="rId57"/>
    <hyperlink ref="F284" r:id="rId58"/>
    <hyperlink ref="F287" r:id="rId59"/>
    <hyperlink ref="F292" r:id="rId60"/>
    <hyperlink ref="F296" r:id="rId61"/>
    <hyperlink ref="F302" r:id="rId62"/>
    <hyperlink ref="F314" r:id="rId63"/>
    <hyperlink ref="F316" r:id="rId64"/>
    <hyperlink ref="F318" r:id="rId65"/>
    <hyperlink ref="F322" r:id="rId66"/>
    <hyperlink ref="F329" r:id="rId67"/>
    <hyperlink ref="F334" r:id="rId68"/>
    <hyperlink ref="F339" r:id="rId69"/>
    <hyperlink ref="F342" r:id="rId70"/>
    <hyperlink ref="F344" r:id="rId71"/>
    <hyperlink ref="F348" r:id="rId72"/>
    <hyperlink ref="F356" r:id="rId73"/>
    <hyperlink ref="F358" r:id="rId74"/>
    <hyperlink ref="F360" r:id="rId75"/>
    <hyperlink ref="F365" r:id="rId76"/>
    <hyperlink ref="F368" r:id="rId77"/>
    <hyperlink ref="F372" r:id="rId78"/>
    <hyperlink ref="F377" r:id="rId79"/>
    <hyperlink ref="F380" r:id="rId80"/>
    <hyperlink ref="F385" r:id="rId81"/>
    <hyperlink ref="F387" r:id="rId82"/>
    <hyperlink ref="F390" r:id="rId83"/>
    <hyperlink ref="F392" r:id="rId84"/>
    <hyperlink ref="F394" r:id="rId85"/>
    <hyperlink ref="F396" r:id="rId86"/>
    <hyperlink ref="F399" r:id="rId87"/>
    <hyperlink ref="F404" r:id="rId88"/>
    <hyperlink ref="F406" r:id="rId89"/>
    <hyperlink ref="F409" r:id="rId90"/>
    <hyperlink ref="F413" r:id="rId91"/>
    <hyperlink ref="F415" r:id="rId92"/>
    <hyperlink ref="F417" r:id="rId93"/>
    <hyperlink ref="F419" r:id="rId94"/>
    <hyperlink ref="F424" r:id="rId95"/>
    <hyperlink ref="F428" r:id="rId96"/>
    <hyperlink ref="F444" r:id="rId97"/>
    <hyperlink ref="F447" r:id="rId98"/>
    <hyperlink ref="F456" r:id="rId9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415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111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238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2327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ROUND(J95,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ROUND((SUM(BE95:BE414)),  2)</f>
        <v>0</v>
      </c>
      <c r="G35" s="35"/>
      <c r="H35" s="35"/>
      <c r="I35" s="125">
        <v>0.21</v>
      </c>
      <c r="J35" s="124">
        <f>ROUND(((SUM(BE95:BE414))*I35),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ROUND((SUM(BF95:BF414)),  2)</f>
        <v>0</v>
      </c>
      <c r="G36" s="35"/>
      <c r="H36" s="35"/>
      <c r="I36" s="125">
        <v>0.12</v>
      </c>
      <c r="J36" s="124">
        <f>ROUND(((SUM(BF95:BF414))*I36),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ROUND((SUM(BG95:BG414)),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ROUND((SUM(BH95:BH414)),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ROUND((SUM(BI95:BI414)),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238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25_11_01_01.4 - SO-01.4 Dešťová kanalizace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J95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J96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J97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245</v>
      </c>
      <c r="E66" s="149"/>
      <c r="F66" s="149"/>
      <c r="G66" s="149"/>
      <c r="H66" s="149"/>
      <c r="I66" s="149"/>
      <c r="J66" s="150">
        <f>J224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246</v>
      </c>
      <c r="E67" s="149"/>
      <c r="F67" s="149"/>
      <c r="G67" s="149"/>
      <c r="H67" s="149"/>
      <c r="I67" s="149"/>
      <c r="J67" s="150">
        <f>J229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247</v>
      </c>
      <c r="E68" s="149"/>
      <c r="F68" s="149"/>
      <c r="G68" s="149"/>
      <c r="H68" s="149"/>
      <c r="I68" s="149"/>
      <c r="J68" s="150">
        <f>J236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248</v>
      </c>
      <c r="E69" s="149"/>
      <c r="F69" s="149"/>
      <c r="G69" s="149"/>
      <c r="H69" s="149"/>
      <c r="I69" s="149"/>
      <c r="J69" s="150">
        <f>J263</f>
        <v>0</v>
      </c>
      <c r="K69" s="98"/>
      <c r="L69" s="151"/>
    </row>
    <row r="70" spans="1:31" s="10" customFormat="1" ht="19.899999999999999" customHeight="1">
      <c r="B70" s="147"/>
      <c r="C70" s="98"/>
      <c r="D70" s="148" t="s">
        <v>249</v>
      </c>
      <c r="E70" s="149"/>
      <c r="F70" s="149"/>
      <c r="G70" s="149"/>
      <c r="H70" s="149"/>
      <c r="I70" s="149"/>
      <c r="J70" s="150">
        <f>J275</f>
        <v>0</v>
      </c>
      <c r="K70" s="98"/>
      <c r="L70" s="151"/>
    </row>
    <row r="71" spans="1:31" s="10" customFormat="1" ht="19.899999999999999" customHeight="1">
      <c r="B71" s="147"/>
      <c r="C71" s="98"/>
      <c r="D71" s="148" t="s">
        <v>250</v>
      </c>
      <c r="E71" s="149"/>
      <c r="F71" s="149"/>
      <c r="G71" s="149"/>
      <c r="H71" s="149"/>
      <c r="I71" s="149"/>
      <c r="J71" s="150">
        <f>J379</f>
        <v>0</v>
      </c>
      <c r="K71" s="98"/>
      <c r="L71" s="151"/>
    </row>
    <row r="72" spans="1:31" s="10" customFormat="1" ht="19.899999999999999" customHeight="1">
      <c r="B72" s="147"/>
      <c r="C72" s="98"/>
      <c r="D72" s="148" t="s">
        <v>251</v>
      </c>
      <c r="E72" s="149"/>
      <c r="F72" s="149"/>
      <c r="G72" s="149"/>
      <c r="H72" s="149"/>
      <c r="I72" s="149"/>
      <c r="J72" s="150">
        <f>J392</f>
        <v>0</v>
      </c>
      <c r="K72" s="98"/>
      <c r="L72" s="151"/>
    </row>
    <row r="73" spans="1:31" s="10" customFormat="1" ht="19.899999999999999" customHeight="1">
      <c r="B73" s="147"/>
      <c r="C73" s="98"/>
      <c r="D73" s="148" t="s">
        <v>252</v>
      </c>
      <c r="E73" s="149"/>
      <c r="F73" s="149"/>
      <c r="G73" s="149"/>
      <c r="H73" s="149"/>
      <c r="I73" s="149"/>
      <c r="J73" s="150">
        <f>J412</f>
        <v>0</v>
      </c>
      <c r="K73" s="98"/>
      <c r="L73" s="151"/>
    </row>
    <row r="74" spans="1:31" s="2" customFormat="1" ht="21.75" customHeight="1">
      <c r="A74" s="35"/>
      <c r="B74" s="36"/>
      <c r="C74" s="37"/>
      <c r="D74" s="37"/>
      <c r="E74" s="37"/>
      <c r="F74" s="37"/>
      <c r="G74" s="37"/>
      <c r="H74" s="37"/>
      <c r="I74" s="37"/>
      <c r="J74" s="37"/>
      <c r="K74" s="37"/>
      <c r="L74" s="114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s="2" customFormat="1" ht="6.95" customHeight="1">
      <c r="A75" s="35"/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9" spans="1:31" s="2" customFormat="1" ht="6.95" customHeight="1">
      <c r="A79" s="35"/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2" customFormat="1" ht="24.95" customHeight="1">
      <c r="A80" s="35"/>
      <c r="B80" s="36"/>
      <c r="C80" s="24" t="s">
        <v>145</v>
      </c>
      <c r="D80" s="37"/>
      <c r="E80" s="37"/>
      <c r="F80" s="37"/>
      <c r="G80" s="37"/>
      <c r="H80" s="37"/>
      <c r="I80" s="37"/>
      <c r="J80" s="37"/>
      <c r="K80" s="37"/>
      <c r="L80" s="114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63" s="2" customFormat="1" ht="6.95" customHeight="1">
      <c r="A81" s="35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3" s="2" customFormat="1" ht="12" customHeight="1">
      <c r="A82" s="35"/>
      <c r="B82" s="36"/>
      <c r="C82" s="30" t="s">
        <v>16</v>
      </c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3" s="2" customFormat="1" ht="16.5" customHeight="1">
      <c r="A83" s="35"/>
      <c r="B83" s="36"/>
      <c r="C83" s="37"/>
      <c r="D83" s="37"/>
      <c r="E83" s="535" t="str">
        <f>E7</f>
        <v>Zliv - Obnova kanalizace v ulici Jáchymovská</v>
      </c>
      <c r="F83" s="536"/>
      <c r="G83" s="536"/>
      <c r="H83" s="536"/>
      <c r="I83" s="37"/>
      <c r="J83" s="37"/>
      <c r="K83" s="37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3" s="1" customFormat="1" ht="12" customHeight="1">
      <c r="B84" s="22"/>
      <c r="C84" s="30" t="s">
        <v>134</v>
      </c>
      <c r="D84" s="23"/>
      <c r="E84" s="23"/>
      <c r="F84" s="23"/>
      <c r="G84" s="23"/>
      <c r="H84" s="23"/>
      <c r="I84" s="23"/>
      <c r="J84" s="23"/>
      <c r="K84" s="23"/>
      <c r="L84" s="21"/>
    </row>
    <row r="85" spans="1:63" s="2" customFormat="1" ht="16.5" customHeight="1">
      <c r="A85" s="35"/>
      <c r="B85" s="36"/>
      <c r="C85" s="37"/>
      <c r="D85" s="37"/>
      <c r="E85" s="535" t="s">
        <v>238</v>
      </c>
      <c r="F85" s="534"/>
      <c r="G85" s="534"/>
      <c r="H85" s="534"/>
      <c r="I85" s="37"/>
      <c r="J85" s="37"/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3" s="2" customFormat="1" ht="12" customHeight="1">
      <c r="A86" s="35"/>
      <c r="B86" s="36"/>
      <c r="C86" s="30" t="s">
        <v>239</v>
      </c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3" s="2" customFormat="1" ht="16.5" customHeight="1">
      <c r="A87" s="35"/>
      <c r="B87" s="36"/>
      <c r="C87" s="37"/>
      <c r="D87" s="37"/>
      <c r="E87" s="530" t="str">
        <f>E11</f>
        <v>25_11_01_01.4 - SO-01.4 Dešťová kanalizace</v>
      </c>
      <c r="F87" s="534"/>
      <c r="G87" s="534"/>
      <c r="H87" s="534"/>
      <c r="I87" s="37"/>
      <c r="J87" s="37"/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63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63" s="2" customFormat="1" ht="12" customHeight="1">
      <c r="A89" s="35"/>
      <c r="B89" s="36"/>
      <c r="C89" s="30" t="s">
        <v>21</v>
      </c>
      <c r="D89" s="37"/>
      <c r="E89" s="37"/>
      <c r="F89" s="28" t="str">
        <f>F14</f>
        <v>Zliv</v>
      </c>
      <c r="G89" s="37"/>
      <c r="H89" s="37"/>
      <c r="I89" s="30" t="s">
        <v>23</v>
      </c>
      <c r="J89" s="60" t="str">
        <f>IF(J14="","",J14)</f>
        <v>25. 9. 2025</v>
      </c>
      <c r="K89" s="37"/>
      <c r="L89" s="114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63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114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63" s="2" customFormat="1" ht="25.7" customHeight="1">
      <c r="A91" s="35"/>
      <c r="B91" s="36"/>
      <c r="C91" s="30" t="s">
        <v>25</v>
      </c>
      <c r="D91" s="37"/>
      <c r="E91" s="37"/>
      <c r="F91" s="28" t="str">
        <f>E17</f>
        <v>Město Zliv</v>
      </c>
      <c r="G91" s="37"/>
      <c r="H91" s="37"/>
      <c r="I91" s="30" t="s">
        <v>33</v>
      </c>
      <c r="J91" s="33" t="str">
        <f>E23</f>
        <v>Ing. Jaroslav Žáček Ph.D.</v>
      </c>
      <c r="K91" s="37"/>
      <c r="L91" s="114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63" s="2" customFormat="1" ht="15.2" customHeight="1">
      <c r="A92" s="35"/>
      <c r="B92" s="36"/>
      <c r="C92" s="30" t="s">
        <v>31</v>
      </c>
      <c r="D92" s="37"/>
      <c r="E92" s="37"/>
      <c r="F92" s="28" t="str">
        <f>IF(E20="","",E20)</f>
        <v>Vyplň údaj</v>
      </c>
      <c r="G92" s="37"/>
      <c r="H92" s="37"/>
      <c r="I92" s="30" t="s">
        <v>37</v>
      </c>
      <c r="J92" s="33" t="str">
        <f>E26</f>
        <v xml:space="preserve"> </v>
      </c>
      <c r="K92" s="37"/>
      <c r="L92" s="114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63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114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63" s="11" customFormat="1" ht="29.25" customHeight="1">
      <c r="A94" s="152"/>
      <c r="B94" s="153"/>
      <c r="C94" s="154" t="s">
        <v>146</v>
      </c>
      <c r="D94" s="155" t="s">
        <v>60</v>
      </c>
      <c r="E94" s="155" t="s">
        <v>56</v>
      </c>
      <c r="F94" s="155" t="s">
        <v>57</v>
      </c>
      <c r="G94" s="155" t="s">
        <v>147</v>
      </c>
      <c r="H94" s="155" t="s">
        <v>148</v>
      </c>
      <c r="I94" s="155" t="s">
        <v>149</v>
      </c>
      <c r="J94" s="155" t="s">
        <v>138</v>
      </c>
      <c r="K94" s="156" t="s">
        <v>150</v>
      </c>
      <c r="L94" s="157"/>
      <c r="M94" s="69" t="s">
        <v>19</v>
      </c>
      <c r="N94" s="70" t="s">
        <v>45</v>
      </c>
      <c r="O94" s="70" t="s">
        <v>151</v>
      </c>
      <c r="P94" s="70" t="s">
        <v>152</v>
      </c>
      <c r="Q94" s="70" t="s">
        <v>153</v>
      </c>
      <c r="R94" s="70" t="s">
        <v>154</v>
      </c>
      <c r="S94" s="70" t="s">
        <v>155</v>
      </c>
      <c r="T94" s="71" t="s">
        <v>156</v>
      </c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</row>
    <row r="95" spans="1:63" s="2" customFormat="1" ht="22.9" customHeight="1">
      <c r="A95" s="35"/>
      <c r="B95" s="36"/>
      <c r="C95" s="76" t="s">
        <v>157</v>
      </c>
      <c r="D95" s="37"/>
      <c r="E95" s="37"/>
      <c r="F95" s="37"/>
      <c r="G95" s="37"/>
      <c r="H95" s="37"/>
      <c r="I95" s="37"/>
      <c r="J95" s="158">
        <f>BK95</f>
        <v>0</v>
      </c>
      <c r="K95" s="37"/>
      <c r="L95" s="40"/>
      <c r="M95" s="72"/>
      <c r="N95" s="159"/>
      <c r="O95" s="73"/>
      <c r="P95" s="160">
        <f>P96</f>
        <v>0</v>
      </c>
      <c r="Q95" s="73"/>
      <c r="R95" s="160">
        <f>R96</f>
        <v>242.58426355</v>
      </c>
      <c r="S95" s="73"/>
      <c r="T95" s="161">
        <f>T96</f>
        <v>98.99560000000001</v>
      </c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74</v>
      </c>
      <c r="AU95" s="18" t="s">
        <v>139</v>
      </c>
      <c r="BK95" s="162">
        <f>BK96</f>
        <v>0</v>
      </c>
    </row>
    <row r="96" spans="1:63" s="12" customFormat="1" ht="25.9" customHeight="1">
      <c r="B96" s="163"/>
      <c r="C96" s="164"/>
      <c r="D96" s="165" t="s">
        <v>74</v>
      </c>
      <c r="E96" s="166" t="s">
        <v>253</v>
      </c>
      <c r="F96" s="166" t="s">
        <v>254</v>
      </c>
      <c r="G96" s="164"/>
      <c r="H96" s="164"/>
      <c r="I96" s="167"/>
      <c r="J96" s="168">
        <f>BK96</f>
        <v>0</v>
      </c>
      <c r="K96" s="164"/>
      <c r="L96" s="169"/>
      <c r="M96" s="170"/>
      <c r="N96" s="171"/>
      <c r="O96" s="171"/>
      <c r="P96" s="172">
        <f>P97+P224+P229+P236+P263+P275+P379+P392+P412</f>
        <v>0</v>
      </c>
      <c r="Q96" s="171"/>
      <c r="R96" s="172">
        <f>R97+R224+R229+R236+R263+R275+R379+R392+R412</f>
        <v>242.58426355</v>
      </c>
      <c r="S96" s="171"/>
      <c r="T96" s="173">
        <f>T97+T224+T229+T236+T263+T275+T379+T392+T412</f>
        <v>98.99560000000001</v>
      </c>
      <c r="AR96" s="174" t="s">
        <v>83</v>
      </c>
      <c r="AT96" s="175" t="s">
        <v>74</v>
      </c>
      <c r="AU96" s="175" t="s">
        <v>75</v>
      </c>
      <c r="AY96" s="174" t="s">
        <v>160</v>
      </c>
      <c r="BK96" s="176">
        <f>BK97+BK224+BK229+BK236+BK263+BK275+BK379+BK392+BK412</f>
        <v>0</v>
      </c>
    </row>
    <row r="97" spans="1:65" s="12" customFormat="1" ht="22.9" customHeight="1">
      <c r="B97" s="163"/>
      <c r="C97" s="164"/>
      <c r="D97" s="165" t="s">
        <v>74</v>
      </c>
      <c r="E97" s="177" t="s">
        <v>83</v>
      </c>
      <c r="F97" s="177" t="s">
        <v>255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SUM(P98:P223)</f>
        <v>0</v>
      </c>
      <c r="Q97" s="171"/>
      <c r="R97" s="172">
        <f>SUM(R98:R223)</f>
        <v>189.22330350000001</v>
      </c>
      <c r="S97" s="171"/>
      <c r="T97" s="173">
        <f>SUM(T98:T223)</f>
        <v>87.595600000000005</v>
      </c>
      <c r="AR97" s="174" t="s">
        <v>83</v>
      </c>
      <c r="AT97" s="175" t="s">
        <v>74</v>
      </c>
      <c r="AU97" s="175" t="s">
        <v>83</v>
      </c>
      <c r="AY97" s="174" t="s">
        <v>160</v>
      </c>
      <c r="BK97" s="176">
        <f>SUM(BK98:BK223)</f>
        <v>0</v>
      </c>
    </row>
    <row r="98" spans="1:65" s="2" customFormat="1" ht="33" customHeight="1">
      <c r="A98" s="35"/>
      <c r="B98" s="36"/>
      <c r="C98" s="179" t="s">
        <v>83</v>
      </c>
      <c r="D98" s="179" t="s">
        <v>163</v>
      </c>
      <c r="E98" s="180" t="s">
        <v>266</v>
      </c>
      <c r="F98" s="181" t="s">
        <v>267</v>
      </c>
      <c r="G98" s="182" t="s">
        <v>258</v>
      </c>
      <c r="H98" s="183">
        <v>11.78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0.08</v>
      </c>
      <c r="T98" s="189">
        <f>S98*H98</f>
        <v>0.94240000000000002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183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183</v>
      </c>
      <c r="BM98" s="190" t="s">
        <v>2328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269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3" customFormat="1">
      <c r="B100" s="199"/>
      <c r="C100" s="200"/>
      <c r="D100" s="197" t="s">
        <v>212</v>
      </c>
      <c r="E100" s="201" t="s">
        <v>19</v>
      </c>
      <c r="F100" s="202" t="s">
        <v>2329</v>
      </c>
      <c r="G100" s="200"/>
      <c r="H100" s="203">
        <v>11.78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212</v>
      </c>
      <c r="AU100" s="209" t="s">
        <v>85</v>
      </c>
      <c r="AV100" s="13" t="s">
        <v>85</v>
      </c>
      <c r="AW100" s="13" t="s">
        <v>36</v>
      </c>
      <c r="AX100" s="13" t="s">
        <v>83</v>
      </c>
      <c r="AY100" s="209" t="s">
        <v>160</v>
      </c>
    </row>
    <row r="101" spans="1:65" s="2" customFormat="1" ht="37.9" customHeight="1">
      <c r="A101" s="35"/>
      <c r="B101" s="36"/>
      <c r="C101" s="179" t="s">
        <v>85</v>
      </c>
      <c r="D101" s="179" t="s">
        <v>163</v>
      </c>
      <c r="E101" s="180" t="s">
        <v>276</v>
      </c>
      <c r="F101" s="181" t="s">
        <v>277</v>
      </c>
      <c r="G101" s="182" t="s">
        <v>258</v>
      </c>
      <c r="H101" s="183">
        <v>131.88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0.44</v>
      </c>
      <c r="T101" s="189">
        <f>S101*H101</f>
        <v>58.027200000000001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183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183</v>
      </c>
      <c r="BM101" s="190" t="s">
        <v>2330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279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13" customFormat="1">
      <c r="B103" s="199"/>
      <c r="C103" s="200"/>
      <c r="D103" s="197" t="s">
        <v>212</v>
      </c>
      <c r="E103" s="201" t="s">
        <v>19</v>
      </c>
      <c r="F103" s="202" t="s">
        <v>2331</v>
      </c>
      <c r="G103" s="200"/>
      <c r="H103" s="203">
        <v>5.58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212</v>
      </c>
      <c r="AU103" s="209" t="s">
        <v>85</v>
      </c>
      <c r="AV103" s="13" t="s">
        <v>85</v>
      </c>
      <c r="AW103" s="13" t="s">
        <v>36</v>
      </c>
      <c r="AX103" s="13" t="s">
        <v>75</v>
      </c>
      <c r="AY103" s="209" t="s">
        <v>160</v>
      </c>
    </row>
    <row r="104" spans="1:65" s="13" customFormat="1">
      <c r="B104" s="199"/>
      <c r="C104" s="200"/>
      <c r="D104" s="197" t="s">
        <v>212</v>
      </c>
      <c r="E104" s="201" t="s">
        <v>19</v>
      </c>
      <c r="F104" s="202" t="s">
        <v>2332</v>
      </c>
      <c r="G104" s="200"/>
      <c r="H104" s="203">
        <v>126.3</v>
      </c>
      <c r="I104" s="204"/>
      <c r="J104" s="200"/>
      <c r="K104" s="200"/>
      <c r="L104" s="205"/>
      <c r="M104" s="206"/>
      <c r="N104" s="207"/>
      <c r="O104" s="207"/>
      <c r="P104" s="207"/>
      <c r="Q104" s="207"/>
      <c r="R104" s="207"/>
      <c r="S104" s="207"/>
      <c r="T104" s="208"/>
      <c r="AT104" s="209" t="s">
        <v>212</v>
      </c>
      <c r="AU104" s="209" t="s">
        <v>85</v>
      </c>
      <c r="AV104" s="13" t="s">
        <v>85</v>
      </c>
      <c r="AW104" s="13" t="s">
        <v>36</v>
      </c>
      <c r="AX104" s="13" t="s">
        <v>75</v>
      </c>
      <c r="AY104" s="209" t="s">
        <v>160</v>
      </c>
    </row>
    <row r="105" spans="1:65" s="14" customFormat="1">
      <c r="B105" s="214"/>
      <c r="C105" s="215"/>
      <c r="D105" s="197" t="s">
        <v>212</v>
      </c>
      <c r="E105" s="216" t="s">
        <v>19</v>
      </c>
      <c r="F105" s="217" t="s">
        <v>282</v>
      </c>
      <c r="G105" s="215"/>
      <c r="H105" s="218">
        <v>131.88</v>
      </c>
      <c r="I105" s="219"/>
      <c r="J105" s="215"/>
      <c r="K105" s="215"/>
      <c r="L105" s="220"/>
      <c r="M105" s="221"/>
      <c r="N105" s="222"/>
      <c r="O105" s="222"/>
      <c r="P105" s="222"/>
      <c r="Q105" s="222"/>
      <c r="R105" s="222"/>
      <c r="S105" s="222"/>
      <c r="T105" s="223"/>
      <c r="AT105" s="224" t="s">
        <v>212</v>
      </c>
      <c r="AU105" s="224" t="s">
        <v>85</v>
      </c>
      <c r="AV105" s="14" t="s">
        <v>183</v>
      </c>
      <c r="AW105" s="14" t="s">
        <v>36</v>
      </c>
      <c r="AX105" s="14" t="s">
        <v>83</v>
      </c>
      <c r="AY105" s="224" t="s">
        <v>160</v>
      </c>
    </row>
    <row r="106" spans="1:65" s="2" customFormat="1" ht="37.9" customHeight="1">
      <c r="A106" s="35"/>
      <c r="B106" s="36"/>
      <c r="C106" s="179" t="s">
        <v>95</v>
      </c>
      <c r="D106" s="179" t="s">
        <v>163</v>
      </c>
      <c r="E106" s="180" t="s">
        <v>283</v>
      </c>
      <c r="F106" s="181" t="s">
        <v>284</v>
      </c>
      <c r="G106" s="182" t="s">
        <v>258</v>
      </c>
      <c r="H106" s="183">
        <v>126.3</v>
      </c>
      <c r="I106" s="184"/>
      <c r="J106" s="185">
        <f>ROUND(I106*H106,2)</f>
        <v>0</v>
      </c>
      <c r="K106" s="181" t="s">
        <v>167</v>
      </c>
      <c r="L106" s="40"/>
      <c r="M106" s="186" t="s">
        <v>19</v>
      </c>
      <c r="N106" s="187" t="s">
        <v>46</v>
      </c>
      <c r="O106" s="65"/>
      <c r="P106" s="188">
        <f>O106*H106</f>
        <v>0</v>
      </c>
      <c r="Q106" s="188">
        <v>0</v>
      </c>
      <c r="R106" s="188">
        <f>Q106*H106</f>
        <v>0</v>
      </c>
      <c r="S106" s="188">
        <v>0.22</v>
      </c>
      <c r="T106" s="189">
        <f>S106*H106</f>
        <v>27.785999999999998</v>
      </c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R106" s="190" t="s">
        <v>183</v>
      </c>
      <c r="AT106" s="190" t="s">
        <v>163</v>
      </c>
      <c r="AU106" s="190" t="s">
        <v>85</v>
      </c>
      <c r="AY106" s="18" t="s">
        <v>160</v>
      </c>
      <c r="BE106" s="191">
        <f>IF(N106="základní",J106,0)</f>
        <v>0</v>
      </c>
      <c r="BF106" s="191">
        <f>IF(N106="snížená",J106,0)</f>
        <v>0</v>
      </c>
      <c r="BG106" s="191">
        <f>IF(N106="zákl. přenesená",J106,0)</f>
        <v>0</v>
      </c>
      <c r="BH106" s="191">
        <f>IF(N106="sníž. přenesená",J106,0)</f>
        <v>0</v>
      </c>
      <c r="BI106" s="191">
        <f>IF(N106="nulová",J106,0)</f>
        <v>0</v>
      </c>
      <c r="BJ106" s="18" t="s">
        <v>83</v>
      </c>
      <c r="BK106" s="191">
        <f>ROUND(I106*H106,2)</f>
        <v>0</v>
      </c>
      <c r="BL106" s="18" t="s">
        <v>183</v>
      </c>
      <c r="BM106" s="190" t="s">
        <v>2333</v>
      </c>
    </row>
    <row r="107" spans="1:65" s="2" customFormat="1">
      <c r="A107" s="35"/>
      <c r="B107" s="36"/>
      <c r="C107" s="37"/>
      <c r="D107" s="192" t="s">
        <v>170</v>
      </c>
      <c r="E107" s="37"/>
      <c r="F107" s="193" t="s">
        <v>286</v>
      </c>
      <c r="G107" s="37"/>
      <c r="H107" s="37"/>
      <c r="I107" s="194"/>
      <c r="J107" s="37"/>
      <c r="K107" s="37"/>
      <c r="L107" s="40"/>
      <c r="M107" s="195"/>
      <c r="N107" s="196"/>
      <c r="O107" s="65"/>
      <c r="P107" s="65"/>
      <c r="Q107" s="65"/>
      <c r="R107" s="65"/>
      <c r="S107" s="65"/>
      <c r="T107" s="66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T107" s="18" t="s">
        <v>170</v>
      </c>
      <c r="AU107" s="18" t="s">
        <v>85</v>
      </c>
    </row>
    <row r="108" spans="1:65" s="2" customFormat="1" ht="24.2" customHeight="1">
      <c r="A108" s="35"/>
      <c r="B108" s="36"/>
      <c r="C108" s="179" t="s">
        <v>183</v>
      </c>
      <c r="D108" s="179" t="s">
        <v>163</v>
      </c>
      <c r="E108" s="180" t="s">
        <v>287</v>
      </c>
      <c r="F108" s="181" t="s">
        <v>288</v>
      </c>
      <c r="G108" s="182" t="s">
        <v>289</v>
      </c>
      <c r="H108" s="183">
        <v>8</v>
      </c>
      <c r="I108" s="184"/>
      <c r="J108" s="185">
        <f>ROUND(I108*H108,2)</f>
        <v>0</v>
      </c>
      <c r="K108" s="181" t="s">
        <v>167</v>
      </c>
      <c r="L108" s="40"/>
      <c r="M108" s="186" t="s">
        <v>19</v>
      </c>
      <c r="N108" s="187" t="s">
        <v>46</v>
      </c>
      <c r="O108" s="65"/>
      <c r="P108" s="188">
        <f>O108*H108</f>
        <v>0</v>
      </c>
      <c r="Q108" s="188">
        <v>0</v>
      </c>
      <c r="R108" s="188">
        <f>Q108*H108</f>
        <v>0</v>
      </c>
      <c r="S108" s="188">
        <v>0.105</v>
      </c>
      <c r="T108" s="189">
        <f>S108*H108</f>
        <v>0.84</v>
      </c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R108" s="190" t="s">
        <v>183</v>
      </c>
      <c r="AT108" s="190" t="s">
        <v>163</v>
      </c>
      <c r="AU108" s="190" t="s">
        <v>85</v>
      </c>
      <c r="AY108" s="18" t="s">
        <v>160</v>
      </c>
      <c r="BE108" s="191">
        <f>IF(N108="základní",J108,0)</f>
        <v>0</v>
      </c>
      <c r="BF108" s="191">
        <f>IF(N108="snížená",J108,0)</f>
        <v>0</v>
      </c>
      <c r="BG108" s="191">
        <f>IF(N108="zákl. přenesená",J108,0)</f>
        <v>0</v>
      </c>
      <c r="BH108" s="191">
        <f>IF(N108="sníž. přenesená",J108,0)</f>
        <v>0</v>
      </c>
      <c r="BI108" s="191">
        <f>IF(N108="nulová",J108,0)</f>
        <v>0</v>
      </c>
      <c r="BJ108" s="18" t="s">
        <v>83</v>
      </c>
      <c r="BK108" s="191">
        <f>ROUND(I108*H108,2)</f>
        <v>0</v>
      </c>
      <c r="BL108" s="18" t="s">
        <v>183</v>
      </c>
      <c r="BM108" s="190" t="s">
        <v>2334</v>
      </c>
    </row>
    <row r="109" spans="1:65" s="2" customFormat="1">
      <c r="A109" s="35"/>
      <c r="B109" s="36"/>
      <c r="C109" s="37"/>
      <c r="D109" s="192" t="s">
        <v>170</v>
      </c>
      <c r="E109" s="37"/>
      <c r="F109" s="193" t="s">
        <v>291</v>
      </c>
      <c r="G109" s="37"/>
      <c r="H109" s="37"/>
      <c r="I109" s="194"/>
      <c r="J109" s="37"/>
      <c r="K109" s="37"/>
      <c r="L109" s="40"/>
      <c r="M109" s="195"/>
      <c r="N109" s="196"/>
      <c r="O109" s="65"/>
      <c r="P109" s="65"/>
      <c r="Q109" s="65"/>
      <c r="R109" s="65"/>
      <c r="S109" s="65"/>
      <c r="T109" s="66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T109" s="18" t="s">
        <v>170</v>
      </c>
      <c r="AU109" s="18" t="s">
        <v>85</v>
      </c>
    </row>
    <row r="110" spans="1:65" s="13" customFormat="1">
      <c r="B110" s="199"/>
      <c r="C110" s="200"/>
      <c r="D110" s="197" t="s">
        <v>212</v>
      </c>
      <c r="E110" s="201" t="s">
        <v>19</v>
      </c>
      <c r="F110" s="202" t="s">
        <v>206</v>
      </c>
      <c r="G110" s="200"/>
      <c r="H110" s="203">
        <v>8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212</v>
      </c>
      <c r="AU110" s="209" t="s">
        <v>85</v>
      </c>
      <c r="AV110" s="13" t="s">
        <v>85</v>
      </c>
      <c r="AW110" s="13" t="s">
        <v>36</v>
      </c>
      <c r="AX110" s="13" t="s">
        <v>83</v>
      </c>
      <c r="AY110" s="209" t="s">
        <v>160</v>
      </c>
    </row>
    <row r="111" spans="1:65" s="2" customFormat="1" ht="16.5" customHeight="1">
      <c r="A111" s="35"/>
      <c r="B111" s="36"/>
      <c r="C111" s="179" t="s">
        <v>159</v>
      </c>
      <c r="D111" s="179" t="s">
        <v>163</v>
      </c>
      <c r="E111" s="180" t="s">
        <v>293</v>
      </c>
      <c r="F111" s="181" t="s">
        <v>294</v>
      </c>
      <c r="G111" s="182" t="s">
        <v>295</v>
      </c>
      <c r="H111" s="183">
        <v>4</v>
      </c>
      <c r="I111" s="184"/>
      <c r="J111" s="185">
        <f>ROUND(I111*H111,2)</f>
        <v>0</v>
      </c>
      <c r="K111" s="181" t="s">
        <v>167</v>
      </c>
      <c r="L111" s="40"/>
      <c r="M111" s="186" t="s">
        <v>19</v>
      </c>
      <c r="N111" s="187" t="s">
        <v>46</v>
      </c>
      <c r="O111" s="65"/>
      <c r="P111" s="188">
        <f>O111*H111</f>
        <v>0</v>
      </c>
      <c r="Q111" s="188">
        <v>3.0000000000000001E-5</v>
      </c>
      <c r="R111" s="188">
        <f>Q111*H111</f>
        <v>1.2E-4</v>
      </c>
      <c r="S111" s="188">
        <v>0</v>
      </c>
      <c r="T111" s="189">
        <f>S111*H111</f>
        <v>0</v>
      </c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R111" s="190" t="s">
        <v>183</v>
      </c>
      <c r="AT111" s="190" t="s">
        <v>163</v>
      </c>
      <c r="AU111" s="190" t="s">
        <v>85</v>
      </c>
      <c r="AY111" s="18" t="s">
        <v>160</v>
      </c>
      <c r="BE111" s="191">
        <f>IF(N111="základní",J111,0)</f>
        <v>0</v>
      </c>
      <c r="BF111" s="191">
        <f>IF(N111="snížená",J111,0)</f>
        <v>0</v>
      </c>
      <c r="BG111" s="191">
        <f>IF(N111="zákl. přenesená",J111,0)</f>
        <v>0</v>
      </c>
      <c r="BH111" s="191">
        <f>IF(N111="sníž. přenesená",J111,0)</f>
        <v>0</v>
      </c>
      <c r="BI111" s="191">
        <f>IF(N111="nulová",J111,0)</f>
        <v>0</v>
      </c>
      <c r="BJ111" s="18" t="s">
        <v>83</v>
      </c>
      <c r="BK111" s="191">
        <f>ROUND(I111*H111,2)</f>
        <v>0</v>
      </c>
      <c r="BL111" s="18" t="s">
        <v>183</v>
      </c>
      <c r="BM111" s="190" t="s">
        <v>2335</v>
      </c>
    </row>
    <row r="112" spans="1:65" s="2" customFormat="1">
      <c r="A112" s="35"/>
      <c r="B112" s="36"/>
      <c r="C112" s="37"/>
      <c r="D112" s="192" t="s">
        <v>170</v>
      </c>
      <c r="E112" s="37"/>
      <c r="F112" s="193" t="s">
        <v>297</v>
      </c>
      <c r="G112" s="37"/>
      <c r="H112" s="37"/>
      <c r="I112" s="194"/>
      <c r="J112" s="37"/>
      <c r="K112" s="37"/>
      <c r="L112" s="40"/>
      <c r="M112" s="195"/>
      <c r="N112" s="196"/>
      <c r="O112" s="65"/>
      <c r="P112" s="65"/>
      <c r="Q112" s="65"/>
      <c r="R112" s="65"/>
      <c r="S112" s="65"/>
      <c r="T112" s="66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T112" s="18" t="s">
        <v>170</v>
      </c>
      <c r="AU112" s="18" t="s">
        <v>85</v>
      </c>
    </row>
    <row r="113" spans="1:65" s="13" customFormat="1">
      <c r="B113" s="199"/>
      <c r="C113" s="200"/>
      <c r="D113" s="197" t="s">
        <v>212</v>
      </c>
      <c r="E113" s="201" t="s">
        <v>19</v>
      </c>
      <c r="F113" s="202" t="s">
        <v>2336</v>
      </c>
      <c r="G113" s="200"/>
      <c r="H113" s="203">
        <v>4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212</v>
      </c>
      <c r="AU113" s="209" t="s">
        <v>85</v>
      </c>
      <c r="AV113" s="13" t="s">
        <v>85</v>
      </c>
      <c r="AW113" s="13" t="s">
        <v>36</v>
      </c>
      <c r="AX113" s="13" t="s">
        <v>83</v>
      </c>
      <c r="AY113" s="209" t="s">
        <v>160</v>
      </c>
    </row>
    <row r="114" spans="1:65" s="2" customFormat="1" ht="24.2" customHeight="1">
      <c r="A114" s="35"/>
      <c r="B114" s="36"/>
      <c r="C114" s="179" t="s">
        <v>194</v>
      </c>
      <c r="D114" s="179" t="s">
        <v>163</v>
      </c>
      <c r="E114" s="180" t="s">
        <v>299</v>
      </c>
      <c r="F114" s="181" t="s">
        <v>300</v>
      </c>
      <c r="G114" s="182" t="s">
        <v>301</v>
      </c>
      <c r="H114" s="183">
        <v>0.5</v>
      </c>
      <c r="I114" s="184"/>
      <c r="J114" s="185">
        <f>ROUND(I114*H114,2)</f>
        <v>0</v>
      </c>
      <c r="K114" s="181" t="s">
        <v>167</v>
      </c>
      <c r="L114" s="40"/>
      <c r="M114" s="186" t="s">
        <v>19</v>
      </c>
      <c r="N114" s="187" t="s">
        <v>46</v>
      </c>
      <c r="O114" s="65"/>
      <c r="P114" s="188">
        <f>O114*H114</f>
        <v>0</v>
      </c>
      <c r="Q114" s="188">
        <v>0</v>
      </c>
      <c r="R114" s="188">
        <f>Q114*H114</f>
        <v>0</v>
      </c>
      <c r="S114" s="188">
        <v>0</v>
      </c>
      <c r="T114" s="189">
        <f>S114*H114</f>
        <v>0</v>
      </c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R114" s="190" t="s">
        <v>183</v>
      </c>
      <c r="AT114" s="190" t="s">
        <v>163</v>
      </c>
      <c r="AU114" s="190" t="s">
        <v>85</v>
      </c>
      <c r="AY114" s="18" t="s">
        <v>160</v>
      </c>
      <c r="BE114" s="191">
        <f>IF(N114="základní",J114,0)</f>
        <v>0</v>
      </c>
      <c r="BF114" s="191">
        <f>IF(N114="snížená",J114,0)</f>
        <v>0</v>
      </c>
      <c r="BG114" s="191">
        <f>IF(N114="zákl. přenesená",J114,0)</f>
        <v>0</v>
      </c>
      <c r="BH114" s="191">
        <f>IF(N114="sníž. přenesená",J114,0)</f>
        <v>0</v>
      </c>
      <c r="BI114" s="191">
        <f>IF(N114="nulová",J114,0)</f>
        <v>0</v>
      </c>
      <c r="BJ114" s="18" t="s">
        <v>83</v>
      </c>
      <c r="BK114" s="191">
        <f>ROUND(I114*H114,2)</f>
        <v>0</v>
      </c>
      <c r="BL114" s="18" t="s">
        <v>183</v>
      </c>
      <c r="BM114" s="190" t="s">
        <v>2337</v>
      </c>
    </row>
    <row r="115" spans="1:65" s="2" customFormat="1">
      <c r="A115" s="35"/>
      <c r="B115" s="36"/>
      <c r="C115" s="37"/>
      <c r="D115" s="192" t="s">
        <v>170</v>
      </c>
      <c r="E115" s="37"/>
      <c r="F115" s="193" t="s">
        <v>303</v>
      </c>
      <c r="G115" s="37"/>
      <c r="H115" s="37"/>
      <c r="I115" s="194"/>
      <c r="J115" s="37"/>
      <c r="K115" s="37"/>
      <c r="L115" s="40"/>
      <c r="M115" s="195"/>
      <c r="N115" s="196"/>
      <c r="O115" s="65"/>
      <c r="P115" s="65"/>
      <c r="Q115" s="65"/>
      <c r="R115" s="65"/>
      <c r="S115" s="65"/>
      <c r="T115" s="66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T115" s="18" t="s">
        <v>170</v>
      </c>
      <c r="AU115" s="18" t="s">
        <v>85</v>
      </c>
    </row>
    <row r="116" spans="1:65" s="13" customFormat="1">
      <c r="B116" s="199"/>
      <c r="C116" s="200"/>
      <c r="D116" s="197" t="s">
        <v>212</v>
      </c>
      <c r="E116" s="201" t="s">
        <v>19</v>
      </c>
      <c r="F116" s="202" t="s">
        <v>2338</v>
      </c>
      <c r="G116" s="200"/>
      <c r="H116" s="203">
        <v>0.5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212</v>
      </c>
      <c r="AU116" s="209" t="s">
        <v>85</v>
      </c>
      <c r="AV116" s="13" t="s">
        <v>85</v>
      </c>
      <c r="AW116" s="13" t="s">
        <v>36</v>
      </c>
      <c r="AX116" s="13" t="s">
        <v>83</v>
      </c>
      <c r="AY116" s="209" t="s">
        <v>160</v>
      </c>
    </row>
    <row r="117" spans="1:65" s="2" customFormat="1" ht="49.15" customHeight="1">
      <c r="A117" s="35"/>
      <c r="B117" s="36"/>
      <c r="C117" s="179" t="s">
        <v>200</v>
      </c>
      <c r="D117" s="179" t="s">
        <v>163</v>
      </c>
      <c r="E117" s="180" t="s">
        <v>1237</v>
      </c>
      <c r="F117" s="181" t="s">
        <v>1238</v>
      </c>
      <c r="G117" s="182" t="s">
        <v>289</v>
      </c>
      <c r="H117" s="183">
        <v>10</v>
      </c>
      <c r="I117" s="184"/>
      <c r="J117" s="185">
        <f>ROUND(I117*H117,2)</f>
        <v>0</v>
      </c>
      <c r="K117" s="181" t="s">
        <v>167</v>
      </c>
      <c r="L117" s="40"/>
      <c r="M117" s="186" t="s">
        <v>19</v>
      </c>
      <c r="N117" s="187" t="s">
        <v>46</v>
      </c>
      <c r="O117" s="65"/>
      <c r="P117" s="188">
        <f>O117*H117</f>
        <v>0</v>
      </c>
      <c r="Q117" s="188">
        <v>3.6900000000000002E-2</v>
      </c>
      <c r="R117" s="188">
        <f>Q117*H117</f>
        <v>0.36899999999999999</v>
      </c>
      <c r="S117" s="188">
        <v>0</v>
      </c>
      <c r="T117" s="189">
        <f>S117*H117</f>
        <v>0</v>
      </c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R117" s="190" t="s">
        <v>183</v>
      </c>
      <c r="AT117" s="190" t="s">
        <v>163</v>
      </c>
      <c r="AU117" s="190" t="s">
        <v>85</v>
      </c>
      <c r="AY117" s="18" t="s">
        <v>160</v>
      </c>
      <c r="BE117" s="191">
        <f>IF(N117="základní",J117,0)</f>
        <v>0</v>
      </c>
      <c r="BF117" s="191">
        <f>IF(N117="snížená",J117,0)</f>
        <v>0</v>
      </c>
      <c r="BG117" s="191">
        <f>IF(N117="zákl. přenesená",J117,0)</f>
        <v>0</v>
      </c>
      <c r="BH117" s="191">
        <f>IF(N117="sníž. přenesená",J117,0)</f>
        <v>0</v>
      </c>
      <c r="BI117" s="191">
        <f>IF(N117="nulová",J117,0)</f>
        <v>0</v>
      </c>
      <c r="BJ117" s="18" t="s">
        <v>83</v>
      </c>
      <c r="BK117" s="191">
        <f>ROUND(I117*H117,2)</f>
        <v>0</v>
      </c>
      <c r="BL117" s="18" t="s">
        <v>183</v>
      </c>
      <c r="BM117" s="190" t="s">
        <v>2339</v>
      </c>
    </row>
    <row r="118" spans="1:65" s="2" customFormat="1">
      <c r="A118" s="35"/>
      <c r="B118" s="36"/>
      <c r="C118" s="37"/>
      <c r="D118" s="192" t="s">
        <v>170</v>
      </c>
      <c r="E118" s="37"/>
      <c r="F118" s="193" t="s">
        <v>1240</v>
      </c>
      <c r="G118" s="37"/>
      <c r="H118" s="37"/>
      <c r="I118" s="194"/>
      <c r="J118" s="37"/>
      <c r="K118" s="37"/>
      <c r="L118" s="40"/>
      <c r="M118" s="195"/>
      <c r="N118" s="196"/>
      <c r="O118" s="65"/>
      <c r="P118" s="65"/>
      <c r="Q118" s="65"/>
      <c r="R118" s="65"/>
      <c r="S118" s="65"/>
      <c r="T118" s="66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170</v>
      </c>
      <c r="AU118" s="18" t="s">
        <v>85</v>
      </c>
    </row>
    <row r="119" spans="1:65" s="13" customFormat="1">
      <c r="B119" s="199"/>
      <c r="C119" s="200"/>
      <c r="D119" s="197" t="s">
        <v>212</v>
      </c>
      <c r="E119" s="201" t="s">
        <v>19</v>
      </c>
      <c r="F119" s="202" t="s">
        <v>219</v>
      </c>
      <c r="G119" s="200"/>
      <c r="H119" s="203">
        <v>10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212</v>
      </c>
      <c r="AU119" s="209" t="s">
        <v>85</v>
      </c>
      <c r="AV119" s="13" t="s">
        <v>85</v>
      </c>
      <c r="AW119" s="13" t="s">
        <v>36</v>
      </c>
      <c r="AX119" s="13" t="s">
        <v>83</v>
      </c>
      <c r="AY119" s="209" t="s">
        <v>160</v>
      </c>
    </row>
    <row r="120" spans="1:65" s="2" customFormat="1" ht="49.15" customHeight="1">
      <c r="A120" s="35"/>
      <c r="B120" s="36"/>
      <c r="C120" s="179" t="s">
        <v>206</v>
      </c>
      <c r="D120" s="179" t="s">
        <v>163</v>
      </c>
      <c r="E120" s="180" t="s">
        <v>319</v>
      </c>
      <c r="F120" s="181" t="s">
        <v>320</v>
      </c>
      <c r="G120" s="182" t="s">
        <v>289</v>
      </c>
      <c r="H120" s="183">
        <v>0.5</v>
      </c>
      <c r="I120" s="184"/>
      <c r="J120" s="185">
        <f>ROUND(I120*H120,2)</f>
        <v>0</v>
      </c>
      <c r="K120" s="181" t="s">
        <v>167</v>
      </c>
      <c r="L120" s="40"/>
      <c r="M120" s="186" t="s">
        <v>19</v>
      </c>
      <c r="N120" s="187" t="s">
        <v>46</v>
      </c>
      <c r="O120" s="65"/>
      <c r="P120" s="188">
        <f>O120*H120</f>
        <v>0</v>
      </c>
      <c r="Q120" s="188">
        <v>1.269E-2</v>
      </c>
      <c r="R120" s="188">
        <f>Q120*H120</f>
        <v>6.3449999999999999E-3</v>
      </c>
      <c r="S120" s="188">
        <v>0</v>
      </c>
      <c r="T120" s="189">
        <f>S120*H120</f>
        <v>0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R120" s="190" t="s">
        <v>183</v>
      </c>
      <c r="AT120" s="190" t="s">
        <v>163</v>
      </c>
      <c r="AU120" s="190" t="s">
        <v>85</v>
      </c>
      <c r="AY120" s="18" t="s">
        <v>160</v>
      </c>
      <c r="BE120" s="191">
        <f>IF(N120="základní",J120,0)</f>
        <v>0</v>
      </c>
      <c r="BF120" s="191">
        <f>IF(N120="snížená",J120,0)</f>
        <v>0</v>
      </c>
      <c r="BG120" s="191">
        <f>IF(N120="zákl. přenesená",J120,0)</f>
        <v>0</v>
      </c>
      <c r="BH120" s="191">
        <f>IF(N120="sníž. přenesená",J120,0)</f>
        <v>0</v>
      </c>
      <c r="BI120" s="191">
        <f>IF(N120="nulová",J120,0)</f>
        <v>0</v>
      </c>
      <c r="BJ120" s="18" t="s">
        <v>83</v>
      </c>
      <c r="BK120" s="191">
        <f>ROUND(I120*H120,2)</f>
        <v>0</v>
      </c>
      <c r="BL120" s="18" t="s">
        <v>183</v>
      </c>
      <c r="BM120" s="190" t="s">
        <v>2340</v>
      </c>
    </row>
    <row r="121" spans="1:65" s="2" customFormat="1">
      <c r="A121" s="35"/>
      <c r="B121" s="36"/>
      <c r="C121" s="37"/>
      <c r="D121" s="192" t="s">
        <v>170</v>
      </c>
      <c r="E121" s="37"/>
      <c r="F121" s="193" t="s">
        <v>322</v>
      </c>
      <c r="G121" s="37"/>
      <c r="H121" s="37"/>
      <c r="I121" s="194"/>
      <c r="J121" s="37"/>
      <c r="K121" s="37"/>
      <c r="L121" s="40"/>
      <c r="M121" s="195"/>
      <c r="N121" s="196"/>
      <c r="O121" s="65"/>
      <c r="P121" s="65"/>
      <c r="Q121" s="65"/>
      <c r="R121" s="65"/>
      <c r="S121" s="65"/>
      <c r="T121" s="66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T121" s="18" t="s">
        <v>170</v>
      </c>
      <c r="AU121" s="18" t="s">
        <v>85</v>
      </c>
    </row>
    <row r="122" spans="1:65" s="2" customFormat="1" ht="49.15" customHeight="1">
      <c r="A122" s="35"/>
      <c r="B122" s="36"/>
      <c r="C122" s="179" t="s">
        <v>214</v>
      </c>
      <c r="D122" s="179" t="s">
        <v>163</v>
      </c>
      <c r="E122" s="180" t="s">
        <v>325</v>
      </c>
      <c r="F122" s="181" t="s">
        <v>326</v>
      </c>
      <c r="G122" s="182" t="s">
        <v>289</v>
      </c>
      <c r="H122" s="183">
        <v>23</v>
      </c>
      <c r="I122" s="184"/>
      <c r="J122" s="185">
        <f>ROUND(I122*H122,2)</f>
        <v>0</v>
      </c>
      <c r="K122" s="181" t="s">
        <v>167</v>
      </c>
      <c r="L122" s="40"/>
      <c r="M122" s="186" t="s">
        <v>19</v>
      </c>
      <c r="N122" s="187" t="s">
        <v>46</v>
      </c>
      <c r="O122" s="65"/>
      <c r="P122" s="188">
        <f>O122*H122</f>
        <v>0</v>
      </c>
      <c r="Q122" s="188">
        <v>3.6900000000000002E-2</v>
      </c>
      <c r="R122" s="188">
        <f>Q122*H122</f>
        <v>0.84870000000000001</v>
      </c>
      <c r="S122" s="188">
        <v>0</v>
      </c>
      <c r="T122" s="189">
        <f>S122*H122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R122" s="190" t="s">
        <v>183</v>
      </c>
      <c r="AT122" s="190" t="s">
        <v>163</v>
      </c>
      <c r="AU122" s="190" t="s">
        <v>85</v>
      </c>
      <c r="AY122" s="18" t="s">
        <v>160</v>
      </c>
      <c r="BE122" s="191">
        <f>IF(N122="základní",J122,0)</f>
        <v>0</v>
      </c>
      <c r="BF122" s="191">
        <f>IF(N122="snížená",J122,0)</f>
        <v>0</v>
      </c>
      <c r="BG122" s="191">
        <f>IF(N122="zákl. přenesená",J122,0)</f>
        <v>0</v>
      </c>
      <c r="BH122" s="191">
        <f>IF(N122="sníž. přenesená",J122,0)</f>
        <v>0</v>
      </c>
      <c r="BI122" s="191">
        <f>IF(N122="nulová",J122,0)</f>
        <v>0</v>
      </c>
      <c r="BJ122" s="18" t="s">
        <v>83</v>
      </c>
      <c r="BK122" s="191">
        <f>ROUND(I122*H122,2)</f>
        <v>0</v>
      </c>
      <c r="BL122" s="18" t="s">
        <v>183</v>
      </c>
      <c r="BM122" s="190" t="s">
        <v>2341</v>
      </c>
    </row>
    <row r="123" spans="1:65" s="2" customFormat="1">
      <c r="A123" s="35"/>
      <c r="B123" s="36"/>
      <c r="C123" s="37"/>
      <c r="D123" s="192" t="s">
        <v>170</v>
      </c>
      <c r="E123" s="37"/>
      <c r="F123" s="193" t="s">
        <v>328</v>
      </c>
      <c r="G123" s="37"/>
      <c r="H123" s="37"/>
      <c r="I123" s="194"/>
      <c r="J123" s="37"/>
      <c r="K123" s="37"/>
      <c r="L123" s="40"/>
      <c r="M123" s="195"/>
      <c r="N123" s="196"/>
      <c r="O123" s="65"/>
      <c r="P123" s="65"/>
      <c r="Q123" s="65"/>
      <c r="R123" s="65"/>
      <c r="S123" s="65"/>
      <c r="T123" s="66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8" t="s">
        <v>170</v>
      </c>
      <c r="AU123" s="18" t="s">
        <v>85</v>
      </c>
    </row>
    <row r="124" spans="1:65" s="13" customFormat="1">
      <c r="B124" s="199"/>
      <c r="C124" s="200"/>
      <c r="D124" s="197" t="s">
        <v>212</v>
      </c>
      <c r="E124" s="201" t="s">
        <v>19</v>
      </c>
      <c r="F124" s="202" t="s">
        <v>2342</v>
      </c>
      <c r="G124" s="200"/>
      <c r="H124" s="203">
        <v>23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212</v>
      </c>
      <c r="AU124" s="209" t="s">
        <v>85</v>
      </c>
      <c r="AV124" s="13" t="s">
        <v>85</v>
      </c>
      <c r="AW124" s="13" t="s">
        <v>36</v>
      </c>
      <c r="AX124" s="13" t="s">
        <v>83</v>
      </c>
      <c r="AY124" s="209" t="s">
        <v>160</v>
      </c>
    </row>
    <row r="125" spans="1:65" s="2" customFormat="1" ht="16.5" customHeight="1">
      <c r="A125" s="35"/>
      <c r="B125" s="36"/>
      <c r="C125" s="179" t="s">
        <v>219</v>
      </c>
      <c r="D125" s="179" t="s">
        <v>163</v>
      </c>
      <c r="E125" s="180" t="s">
        <v>331</v>
      </c>
      <c r="F125" s="181" t="s">
        <v>332</v>
      </c>
      <c r="G125" s="182" t="s">
        <v>258</v>
      </c>
      <c r="H125" s="183">
        <v>28.5</v>
      </c>
      <c r="I125" s="184"/>
      <c r="J125" s="185">
        <f>ROUND(I125*H125,2)</f>
        <v>0</v>
      </c>
      <c r="K125" s="181" t="s">
        <v>167</v>
      </c>
      <c r="L125" s="40"/>
      <c r="M125" s="186" t="s">
        <v>19</v>
      </c>
      <c r="N125" s="187" t="s">
        <v>46</v>
      </c>
      <c r="O125" s="65"/>
      <c r="P125" s="188">
        <f>O125*H125</f>
        <v>0</v>
      </c>
      <c r="Q125" s="188">
        <v>0</v>
      </c>
      <c r="R125" s="188">
        <f>Q125*H125</f>
        <v>0</v>
      </c>
      <c r="S125" s="188">
        <v>0</v>
      </c>
      <c r="T125" s="189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190" t="s">
        <v>183</v>
      </c>
      <c r="AT125" s="190" t="s">
        <v>163</v>
      </c>
      <c r="AU125" s="190" t="s">
        <v>85</v>
      </c>
      <c r="AY125" s="18" t="s">
        <v>160</v>
      </c>
      <c r="BE125" s="191">
        <f>IF(N125="základní",J125,0)</f>
        <v>0</v>
      </c>
      <c r="BF125" s="191">
        <f>IF(N125="snížená",J125,0)</f>
        <v>0</v>
      </c>
      <c r="BG125" s="191">
        <f>IF(N125="zákl. přenesená",J125,0)</f>
        <v>0</v>
      </c>
      <c r="BH125" s="191">
        <f>IF(N125="sníž. přenesená",J125,0)</f>
        <v>0</v>
      </c>
      <c r="BI125" s="191">
        <f>IF(N125="nulová",J125,0)</f>
        <v>0</v>
      </c>
      <c r="BJ125" s="18" t="s">
        <v>83</v>
      </c>
      <c r="BK125" s="191">
        <f>ROUND(I125*H125,2)</f>
        <v>0</v>
      </c>
      <c r="BL125" s="18" t="s">
        <v>183</v>
      </c>
      <c r="BM125" s="190" t="s">
        <v>2343</v>
      </c>
    </row>
    <row r="126" spans="1:65" s="2" customFormat="1">
      <c r="A126" s="35"/>
      <c r="B126" s="36"/>
      <c r="C126" s="37"/>
      <c r="D126" s="192" t="s">
        <v>170</v>
      </c>
      <c r="E126" s="37"/>
      <c r="F126" s="193" t="s">
        <v>334</v>
      </c>
      <c r="G126" s="37"/>
      <c r="H126" s="37"/>
      <c r="I126" s="194"/>
      <c r="J126" s="37"/>
      <c r="K126" s="37"/>
      <c r="L126" s="40"/>
      <c r="M126" s="195"/>
      <c r="N126" s="196"/>
      <c r="O126" s="65"/>
      <c r="P126" s="65"/>
      <c r="Q126" s="65"/>
      <c r="R126" s="65"/>
      <c r="S126" s="65"/>
      <c r="T126" s="66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8" t="s">
        <v>170</v>
      </c>
      <c r="AU126" s="18" t="s">
        <v>85</v>
      </c>
    </row>
    <row r="127" spans="1:65" s="13" customFormat="1">
      <c r="B127" s="199"/>
      <c r="C127" s="200"/>
      <c r="D127" s="197" t="s">
        <v>212</v>
      </c>
      <c r="E127" s="201" t="s">
        <v>19</v>
      </c>
      <c r="F127" s="202" t="s">
        <v>2344</v>
      </c>
      <c r="G127" s="200"/>
      <c r="H127" s="203">
        <v>28.5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212</v>
      </c>
      <c r="AU127" s="209" t="s">
        <v>85</v>
      </c>
      <c r="AV127" s="13" t="s">
        <v>85</v>
      </c>
      <c r="AW127" s="13" t="s">
        <v>36</v>
      </c>
      <c r="AX127" s="13" t="s">
        <v>83</v>
      </c>
      <c r="AY127" s="209" t="s">
        <v>160</v>
      </c>
    </row>
    <row r="128" spans="1:65" s="2" customFormat="1" ht="24.2" customHeight="1">
      <c r="A128" s="35"/>
      <c r="B128" s="36"/>
      <c r="C128" s="179" t="s">
        <v>223</v>
      </c>
      <c r="D128" s="179" t="s">
        <v>163</v>
      </c>
      <c r="E128" s="180" t="s">
        <v>337</v>
      </c>
      <c r="F128" s="181" t="s">
        <v>338</v>
      </c>
      <c r="G128" s="182" t="s">
        <v>339</v>
      </c>
      <c r="H128" s="183">
        <v>4.25</v>
      </c>
      <c r="I128" s="184"/>
      <c r="J128" s="185">
        <f>ROUND(I128*H128,2)</f>
        <v>0</v>
      </c>
      <c r="K128" s="181" t="s">
        <v>167</v>
      </c>
      <c r="L128" s="40"/>
      <c r="M128" s="186" t="s">
        <v>19</v>
      </c>
      <c r="N128" s="187" t="s">
        <v>46</v>
      </c>
      <c r="O128" s="65"/>
      <c r="P128" s="188">
        <f>O128*H128</f>
        <v>0</v>
      </c>
      <c r="Q128" s="188">
        <v>0</v>
      </c>
      <c r="R128" s="188">
        <f>Q128*H128</f>
        <v>0</v>
      </c>
      <c r="S128" s="188">
        <v>0</v>
      </c>
      <c r="T128" s="189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190" t="s">
        <v>183</v>
      </c>
      <c r="AT128" s="190" t="s">
        <v>163</v>
      </c>
      <c r="AU128" s="190" t="s">
        <v>85</v>
      </c>
      <c r="AY128" s="18" t="s">
        <v>160</v>
      </c>
      <c r="BE128" s="191">
        <f>IF(N128="základní",J128,0)</f>
        <v>0</v>
      </c>
      <c r="BF128" s="191">
        <f>IF(N128="snížená",J128,0)</f>
        <v>0</v>
      </c>
      <c r="BG128" s="191">
        <f>IF(N128="zákl. přenesená",J128,0)</f>
        <v>0</v>
      </c>
      <c r="BH128" s="191">
        <f>IF(N128="sníž. přenesená",J128,0)</f>
        <v>0</v>
      </c>
      <c r="BI128" s="191">
        <f>IF(N128="nulová",J128,0)</f>
        <v>0</v>
      </c>
      <c r="BJ128" s="18" t="s">
        <v>83</v>
      </c>
      <c r="BK128" s="191">
        <f>ROUND(I128*H128,2)</f>
        <v>0</v>
      </c>
      <c r="BL128" s="18" t="s">
        <v>183</v>
      </c>
      <c r="BM128" s="190" t="s">
        <v>2345</v>
      </c>
    </row>
    <row r="129" spans="1:65" s="2" customFormat="1">
      <c r="A129" s="35"/>
      <c r="B129" s="36"/>
      <c r="C129" s="37"/>
      <c r="D129" s="192" t="s">
        <v>170</v>
      </c>
      <c r="E129" s="37"/>
      <c r="F129" s="193" t="s">
        <v>341</v>
      </c>
      <c r="G129" s="37"/>
      <c r="H129" s="37"/>
      <c r="I129" s="194"/>
      <c r="J129" s="37"/>
      <c r="K129" s="37"/>
      <c r="L129" s="40"/>
      <c r="M129" s="195"/>
      <c r="N129" s="196"/>
      <c r="O129" s="65"/>
      <c r="P129" s="65"/>
      <c r="Q129" s="65"/>
      <c r="R129" s="65"/>
      <c r="S129" s="65"/>
      <c r="T129" s="66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8" t="s">
        <v>170</v>
      </c>
      <c r="AU129" s="18" t="s">
        <v>85</v>
      </c>
    </row>
    <row r="130" spans="1:65" s="13" customFormat="1">
      <c r="B130" s="199"/>
      <c r="C130" s="200"/>
      <c r="D130" s="197" t="s">
        <v>212</v>
      </c>
      <c r="E130" s="201" t="s">
        <v>19</v>
      </c>
      <c r="F130" s="202" t="s">
        <v>2346</v>
      </c>
      <c r="G130" s="200"/>
      <c r="H130" s="203">
        <v>4.25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212</v>
      </c>
      <c r="AU130" s="209" t="s">
        <v>85</v>
      </c>
      <c r="AV130" s="13" t="s">
        <v>85</v>
      </c>
      <c r="AW130" s="13" t="s">
        <v>36</v>
      </c>
      <c r="AX130" s="13" t="s">
        <v>83</v>
      </c>
      <c r="AY130" s="209" t="s">
        <v>160</v>
      </c>
    </row>
    <row r="131" spans="1:65" s="2" customFormat="1" ht="24.2" customHeight="1">
      <c r="A131" s="35"/>
      <c r="B131" s="36"/>
      <c r="C131" s="179" t="s">
        <v>8</v>
      </c>
      <c r="D131" s="179" t="s">
        <v>163</v>
      </c>
      <c r="E131" s="180" t="s">
        <v>344</v>
      </c>
      <c r="F131" s="181" t="s">
        <v>345</v>
      </c>
      <c r="G131" s="182" t="s">
        <v>339</v>
      </c>
      <c r="H131" s="183">
        <v>2.5499999999999998</v>
      </c>
      <c r="I131" s="184"/>
      <c r="J131" s="185">
        <f>ROUND(I131*H131,2)</f>
        <v>0</v>
      </c>
      <c r="K131" s="181" t="s">
        <v>167</v>
      </c>
      <c r="L131" s="40"/>
      <c r="M131" s="186" t="s">
        <v>19</v>
      </c>
      <c r="N131" s="187" t="s">
        <v>46</v>
      </c>
      <c r="O131" s="65"/>
      <c r="P131" s="188">
        <f>O131*H131</f>
        <v>0</v>
      </c>
      <c r="Q131" s="188">
        <v>0</v>
      </c>
      <c r="R131" s="188">
        <f>Q131*H131</f>
        <v>0</v>
      </c>
      <c r="S131" s="188">
        <v>0</v>
      </c>
      <c r="T131" s="189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190" t="s">
        <v>183</v>
      </c>
      <c r="AT131" s="190" t="s">
        <v>163</v>
      </c>
      <c r="AU131" s="190" t="s">
        <v>85</v>
      </c>
      <c r="AY131" s="18" t="s">
        <v>160</v>
      </c>
      <c r="BE131" s="191">
        <f>IF(N131="základní",J131,0)</f>
        <v>0</v>
      </c>
      <c r="BF131" s="191">
        <f>IF(N131="snížená",J131,0)</f>
        <v>0</v>
      </c>
      <c r="BG131" s="191">
        <f>IF(N131="zákl. přenesená",J131,0)</f>
        <v>0</v>
      </c>
      <c r="BH131" s="191">
        <f>IF(N131="sníž. přenesená",J131,0)</f>
        <v>0</v>
      </c>
      <c r="BI131" s="191">
        <f>IF(N131="nulová",J131,0)</f>
        <v>0</v>
      </c>
      <c r="BJ131" s="18" t="s">
        <v>83</v>
      </c>
      <c r="BK131" s="191">
        <f>ROUND(I131*H131,2)</f>
        <v>0</v>
      </c>
      <c r="BL131" s="18" t="s">
        <v>183</v>
      </c>
      <c r="BM131" s="190" t="s">
        <v>2347</v>
      </c>
    </row>
    <row r="132" spans="1:65" s="2" customFormat="1">
      <c r="A132" s="35"/>
      <c r="B132" s="36"/>
      <c r="C132" s="37"/>
      <c r="D132" s="192" t="s">
        <v>170</v>
      </c>
      <c r="E132" s="37"/>
      <c r="F132" s="193" t="s">
        <v>347</v>
      </c>
      <c r="G132" s="37"/>
      <c r="H132" s="37"/>
      <c r="I132" s="194"/>
      <c r="J132" s="37"/>
      <c r="K132" s="37"/>
      <c r="L132" s="40"/>
      <c r="M132" s="195"/>
      <c r="N132" s="196"/>
      <c r="O132" s="65"/>
      <c r="P132" s="65"/>
      <c r="Q132" s="65"/>
      <c r="R132" s="65"/>
      <c r="S132" s="65"/>
      <c r="T132" s="66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8" t="s">
        <v>170</v>
      </c>
      <c r="AU132" s="18" t="s">
        <v>85</v>
      </c>
    </row>
    <row r="133" spans="1:65" s="13" customFormat="1">
      <c r="B133" s="199"/>
      <c r="C133" s="200"/>
      <c r="D133" s="197" t="s">
        <v>212</v>
      </c>
      <c r="E133" s="201" t="s">
        <v>19</v>
      </c>
      <c r="F133" s="202" t="s">
        <v>2348</v>
      </c>
      <c r="G133" s="200"/>
      <c r="H133" s="203">
        <v>2.5499999999999998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212</v>
      </c>
      <c r="AU133" s="209" t="s">
        <v>85</v>
      </c>
      <c r="AV133" s="13" t="s">
        <v>85</v>
      </c>
      <c r="AW133" s="13" t="s">
        <v>36</v>
      </c>
      <c r="AX133" s="13" t="s">
        <v>83</v>
      </c>
      <c r="AY133" s="209" t="s">
        <v>160</v>
      </c>
    </row>
    <row r="134" spans="1:65" s="2" customFormat="1" ht="24.2" customHeight="1">
      <c r="A134" s="35"/>
      <c r="B134" s="36"/>
      <c r="C134" s="179" t="s">
        <v>233</v>
      </c>
      <c r="D134" s="179" t="s">
        <v>163</v>
      </c>
      <c r="E134" s="180" t="s">
        <v>350</v>
      </c>
      <c r="F134" s="181" t="s">
        <v>351</v>
      </c>
      <c r="G134" s="182" t="s">
        <v>339</v>
      </c>
      <c r="H134" s="183">
        <v>1.7</v>
      </c>
      <c r="I134" s="184"/>
      <c r="J134" s="185">
        <f>ROUND(I134*H134,2)</f>
        <v>0</v>
      </c>
      <c r="K134" s="181" t="s">
        <v>167</v>
      </c>
      <c r="L134" s="40"/>
      <c r="M134" s="186" t="s">
        <v>19</v>
      </c>
      <c r="N134" s="187" t="s">
        <v>46</v>
      </c>
      <c r="O134" s="65"/>
      <c r="P134" s="188">
        <f>O134*H134</f>
        <v>0</v>
      </c>
      <c r="Q134" s="188">
        <v>0</v>
      </c>
      <c r="R134" s="188">
        <f>Q134*H134</f>
        <v>0</v>
      </c>
      <c r="S134" s="188">
        <v>0</v>
      </c>
      <c r="T134" s="189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190" t="s">
        <v>183</v>
      </c>
      <c r="AT134" s="190" t="s">
        <v>163</v>
      </c>
      <c r="AU134" s="190" t="s">
        <v>85</v>
      </c>
      <c r="AY134" s="18" t="s">
        <v>160</v>
      </c>
      <c r="BE134" s="191">
        <f>IF(N134="základní",J134,0)</f>
        <v>0</v>
      </c>
      <c r="BF134" s="191">
        <f>IF(N134="snížená",J134,0)</f>
        <v>0</v>
      </c>
      <c r="BG134" s="191">
        <f>IF(N134="zákl. přenesená",J134,0)</f>
        <v>0</v>
      </c>
      <c r="BH134" s="191">
        <f>IF(N134="sníž. přenesená",J134,0)</f>
        <v>0</v>
      </c>
      <c r="BI134" s="191">
        <f>IF(N134="nulová",J134,0)</f>
        <v>0</v>
      </c>
      <c r="BJ134" s="18" t="s">
        <v>83</v>
      </c>
      <c r="BK134" s="191">
        <f>ROUND(I134*H134,2)</f>
        <v>0</v>
      </c>
      <c r="BL134" s="18" t="s">
        <v>183</v>
      </c>
      <c r="BM134" s="190" t="s">
        <v>2349</v>
      </c>
    </row>
    <row r="135" spans="1:65" s="2" customFormat="1">
      <c r="A135" s="35"/>
      <c r="B135" s="36"/>
      <c r="C135" s="37"/>
      <c r="D135" s="192" t="s">
        <v>170</v>
      </c>
      <c r="E135" s="37"/>
      <c r="F135" s="193" t="s">
        <v>353</v>
      </c>
      <c r="G135" s="37"/>
      <c r="H135" s="37"/>
      <c r="I135" s="194"/>
      <c r="J135" s="37"/>
      <c r="K135" s="37"/>
      <c r="L135" s="40"/>
      <c r="M135" s="195"/>
      <c r="N135" s="196"/>
      <c r="O135" s="65"/>
      <c r="P135" s="65"/>
      <c r="Q135" s="65"/>
      <c r="R135" s="65"/>
      <c r="S135" s="65"/>
      <c r="T135" s="66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T135" s="18" t="s">
        <v>170</v>
      </c>
      <c r="AU135" s="18" t="s">
        <v>85</v>
      </c>
    </row>
    <row r="136" spans="1:65" s="13" customFormat="1">
      <c r="B136" s="199"/>
      <c r="C136" s="200"/>
      <c r="D136" s="197" t="s">
        <v>212</v>
      </c>
      <c r="E136" s="201" t="s">
        <v>19</v>
      </c>
      <c r="F136" s="202" t="s">
        <v>2350</v>
      </c>
      <c r="G136" s="200"/>
      <c r="H136" s="203">
        <v>1.7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212</v>
      </c>
      <c r="AU136" s="209" t="s">
        <v>85</v>
      </c>
      <c r="AV136" s="13" t="s">
        <v>85</v>
      </c>
      <c r="AW136" s="13" t="s">
        <v>36</v>
      </c>
      <c r="AX136" s="13" t="s">
        <v>83</v>
      </c>
      <c r="AY136" s="209" t="s">
        <v>160</v>
      </c>
    </row>
    <row r="137" spans="1:65" s="2" customFormat="1" ht="33" customHeight="1">
      <c r="A137" s="35"/>
      <c r="B137" s="36"/>
      <c r="C137" s="179" t="s">
        <v>324</v>
      </c>
      <c r="D137" s="179" t="s">
        <v>163</v>
      </c>
      <c r="E137" s="180" t="s">
        <v>356</v>
      </c>
      <c r="F137" s="181" t="s">
        <v>357</v>
      </c>
      <c r="G137" s="182" t="s">
        <v>339</v>
      </c>
      <c r="H137" s="183">
        <v>26.45</v>
      </c>
      <c r="I137" s="184"/>
      <c r="J137" s="185">
        <f>ROUND(I137*H137,2)</f>
        <v>0</v>
      </c>
      <c r="K137" s="181" t="s">
        <v>167</v>
      </c>
      <c r="L137" s="40"/>
      <c r="M137" s="186" t="s">
        <v>19</v>
      </c>
      <c r="N137" s="187" t="s">
        <v>46</v>
      </c>
      <c r="O137" s="65"/>
      <c r="P137" s="188">
        <f>O137*H137</f>
        <v>0</v>
      </c>
      <c r="Q137" s="188">
        <v>0</v>
      </c>
      <c r="R137" s="188">
        <f>Q137*H137</f>
        <v>0</v>
      </c>
      <c r="S137" s="188">
        <v>0</v>
      </c>
      <c r="T137" s="189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190" t="s">
        <v>183</v>
      </c>
      <c r="AT137" s="190" t="s">
        <v>163</v>
      </c>
      <c r="AU137" s="190" t="s">
        <v>85</v>
      </c>
      <c r="AY137" s="18" t="s">
        <v>160</v>
      </c>
      <c r="BE137" s="191">
        <f>IF(N137="základní",J137,0)</f>
        <v>0</v>
      </c>
      <c r="BF137" s="191">
        <f>IF(N137="snížená",J137,0)</f>
        <v>0</v>
      </c>
      <c r="BG137" s="191">
        <f>IF(N137="zákl. přenesená",J137,0)</f>
        <v>0</v>
      </c>
      <c r="BH137" s="191">
        <f>IF(N137="sníž. přenesená",J137,0)</f>
        <v>0</v>
      </c>
      <c r="BI137" s="191">
        <f>IF(N137="nulová",J137,0)</f>
        <v>0</v>
      </c>
      <c r="BJ137" s="18" t="s">
        <v>83</v>
      </c>
      <c r="BK137" s="191">
        <f>ROUND(I137*H137,2)</f>
        <v>0</v>
      </c>
      <c r="BL137" s="18" t="s">
        <v>183</v>
      </c>
      <c r="BM137" s="190" t="s">
        <v>2351</v>
      </c>
    </row>
    <row r="138" spans="1:65" s="2" customFormat="1">
      <c r="A138" s="35"/>
      <c r="B138" s="36"/>
      <c r="C138" s="37"/>
      <c r="D138" s="192" t="s">
        <v>170</v>
      </c>
      <c r="E138" s="37"/>
      <c r="F138" s="193" t="s">
        <v>359</v>
      </c>
      <c r="G138" s="37"/>
      <c r="H138" s="37"/>
      <c r="I138" s="194"/>
      <c r="J138" s="37"/>
      <c r="K138" s="37"/>
      <c r="L138" s="40"/>
      <c r="M138" s="195"/>
      <c r="N138" s="196"/>
      <c r="O138" s="65"/>
      <c r="P138" s="65"/>
      <c r="Q138" s="65"/>
      <c r="R138" s="65"/>
      <c r="S138" s="65"/>
      <c r="T138" s="66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8" t="s">
        <v>170</v>
      </c>
      <c r="AU138" s="18" t="s">
        <v>85</v>
      </c>
    </row>
    <row r="139" spans="1:65" s="13" customFormat="1">
      <c r="B139" s="199"/>
      <c r="C139" s="200"/>
      <c r="D139" s="197" t="s">
        <v>212</v>
      </c>
      <c r="E139" s="201" t="s">
        <v>19</v>
      </c>
      <c r="F139" s="202" t="s">
        <v>2352</v>
      </c>
      <c r="G139" s="200"/>
      <c r="H139" s="203">
        <v>26.45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212</v>
      </c>
      <c r="AU139" s="209" t="s">
        <v>85</v>
      </c>
      <c r="AV139" s="13" t="s">
        <v>85</v>
      </c>
      <c r="AW139" s="13" t="s">
        <v>36</v>
      </c>
      <c r="AX139" s="13" t="s">
        <v>83</v>
      </c>
      <c r="AY139" s="209" t="s">
        <v>160</v>
      </c>
    </row>
    <row r="140" spans="1:65" s="2" customFormat="1" ht="33" customHeight="1">
      <c r="A140" s="35"/>
      <c r="B140" s="36"/>
      <c r="C140" s="179" t="s">
        <v>330</v>
      </c>
      <c r="D140" s="179" t="s">
        <v>163</v>
      </c>
      <c r="E140" s="180" t="s">
        <v>361</v>
      </c>
      <c r="F140" s="181" t="s">
        <v>362</v>
      </c>
      <c r="G140" s="182" t="s">
        <v>339</v>
      </c>
      <c r="H140" s="183">
        <v>110.703</v>
      </c>
      <c r="I140" s="184"/>
      <c r="J140" s="185">
        <f>ROUND(I140*H140,2)</f>
        <v>0</v>
      </c>
      <c r="K140" s="181" t="s">
        <v>167</v>
      </c>
      <c r="L140" s="40"/>
      <c r="M140" s="186" t="s">
        <v>19</v>
      </c>
      <c r="N140" s="187" t="s">
        <v>46</v>
      </c>
      <c r="O140" s="65"/>
      <c r="P140" s="188">
        <f>O140*H140</f>
        <v>0</v>
      </c>
      <c r="Q140" s="188">
        <v>0</v>
      </c>
      <c r="R140" s="188">
        <f>Q140*H140</f>
        <v>0</v>
      </c>
      <c r="S140" s="188">
        <v>0</v>
      </c>
      <c r="T140" s="189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190" t="s">
        <v>183</v>
      </c>
      <c r="AT140" s="190" t="s">
        <v>163</v>
      </c>
      <c r="AU140" s="190" t="s">
        <v>85</v>
      </c>
      <c r="AY140" s="18" t="s">
        <v>160</v>
      </c>
      <c r="BE140" s="191">
        <f>IF(N140="základní",J140,0)</f>
        <v>0</v>
      </c>
      <c r="BF140" s="191">
        <f>IF(N140="snížená",J140,0)</f>
        <v>0</v>
      </c>
      <c r="BG140" s="191">
        <f>IF(N140="zákl. přenesená",J140,0)</f>
        <v>0</v>
      </c>
      <c r="BH140" s="191">
        <f>IF(N140="sníž. přenesená",J140,0)</f>
        <v>0</v>
      </c>
      <c r="BI140" s="191">
        <f>IF(N140="nulová",J140,0)</f>
        <v>0</v>
      </c>
      <c r="BJ140" s="18" t="s">
        <v>83</v>
      </c>
      <c r="BK140" s="191">
        <f>ROUND(I140*H140,2)</f>
        <v>0</v>
      </c>
      <c r="BL140" s="18" t="s">
        <v>183</v>
      </c>
      <c r="BM140" s="190" t="s">
        <v>2353</v>
      </c>
    </row>
    <row r="141" spans="1:65" s="2" customFormat="1">
      <c r="A141" s="35"/>
      <c r="B141" s="36"/>
      <c r="C141" s="37"/>
      <c r="D141" s="192" t="s">
        <v>170</v>
      </c>
      <c r="E141" s="37"/>
      <c r="F141" s="193" t="s">
        <v>364</v>
      </c>
      <c r="G141" s="37"/>
      <c r="H141" s="37"/>
      <c r="I141" s="194"/>
      <c r="J141" s="37"/>
      <c r="K141" s="37"/>
      <c r="L141" s="40"/>
      <c r="M141" s="195"/>
      <c r="N141" s="196"/>
      <c r="O141" s="65"/>
      <c r="P141" s="65"/>
      <c r="Q141" s="65"/>
      <c r="R141" s="65"/>
      <c r="S141" s="65"/>
      <c r="T141" s="66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T141" s="18" t="s">
        <v>170</v>
      </c>
      <c r="AU141" s="18" t="s">
        <v>85</v>
      </c>
    </row>
    <row r="142" spans="1:65" s="13" customFormat="1">
      <c r="B142" s="199"/>
      <c r="C142" s="200"/>
      <c r="D142" s="197" t="s">
        <v>212</v>
      </c>
      <c r="E142" s="201" t="s">
        <v>19</v>
      </c>
      <c r="F142" s="202" t="s">
        <v>2354</v>
      </c>
      <c r="G142" s="200"/>
      <c r="H142" s="203">
        <v>110.703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212</v>
      </c>
      <c r="AU142" s="209" t="s">
        <v>85</v>
      </c>
      <c r="AV142" s="13" t="s">
        <v>85</v>
      </c>
      <c r="AW142" s="13" t="s">
        <v>36</v>
      </c>
      <c r="AX142" s="13" t="s">
        <v>83</v>
      </c>
      <c r="AY142" s="209" t="s">
        <v>160</v>
      </c>
    </row>
    <row r="143" spans="1:65" s="2" customFormat="1" ht="24.2" customHeight="1">
      <c r="A143" s="35"/>
      <c r="B143" s="36"/>
      <c r="C143" s="179" t="s">
        <v>336</v>
      </c>
      <c r="D143" s="179" t="s">
        <v>163</v>
      </c>
      <c r="E143" s="180" t="s">
        <v>366</v>
      </c>
      <c r="F143" s="181" t="s">
        <v>367</v>
      </c>
      <c r="G143" s="182" t="s">
        <v>339</v>
      </c>
      <c r="H143" s="183">
        <v>15.18</v>
      </c>
      <c r="I143" s="184"/>
      <c r="J143" s="185">
        <f>ROUND(I143*H143,2)</f>
        <v>0</v>
      </c>
      <c r="K143" s="181" t="s">
        <v>167</v>
      </c>
      <c r="L143" s="40"/>
      <c r="M143" s="186" t="s">
        <v>19</v>
      </c>
      <c r="N143" s="187" t="s">
        <v>46</v>
      </c>
      <c r="O143" s="65"/>
      <c r="P143" s="188">
        <f>O143*H143</f>
        <v>0</v>
      </c>
      <c r="Q143" s="188">
        <v>0</v>
      </c>
      <c r="R143" s="188">
        <f>Q143*H143</f>
        <v>0</v>
      </c>
      <c r="S143" s="188">
        <v>0</v>
      </c>
      <c r="T143" s="189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190" t="s">
        <v>183</v>
      </c>
      <c r="AT143" s="190" t="s">
        <v>163</v>
      </c>
      <c r="AU143" s="190" t="s">
        <v>85</v>
      </c>
      <c r="AY143" s="18" t="s">
        <v>160</v>
      </c>
      <c r="BE143" s="191">
        <f>IF(N143="základní",J143,0)</f>
        <v>0</v>
      </c>
      <c r="BF143" s="191">
        <f>IF(N143="snížená",J143,0)</f>
        <v>0</v>
      </c>
      <c r="BG143" s="191">
        <f>IF(N143="zákl. přenesená",J143,0)</f>
        <v>0</v>
      </c>
      <c r="BH143" s="191">
        <f>IF(N143="sníž. přenesená",J143,0)</f>
        <v>0</v>
      </c>
      <c r="BI143" s="191">
        <f>IF(N143="nulová",J143,0)</f>
        <v>0</v>
      </c>
      <c r="BJ143" s="18" t="s">
        <v>83</v>
      </c>
      <c r="BK143" s="191">
        <f>ROUND(I143*H143,2)</f>
        <v>0</v>
      </c>
      <c r="BL143" s="18" t="s">
        <v>183</v>
      </c>
      <c r="BM143" s="190" t="s">
        <v>2355</v>
      </c>
    </row>
    <row r="144" spans="1:65" s="2" customFormat="1">
      <c r="A144" s="35"/>
      <c r="B144" s="36"/>
      <c r="C144" s="37"/>
      <c r="D144" s="192" t="s">
        <v>170</v>
      </c>
      <c r="E144" s="37"/>
      <c r="F144" s="193" t="s">
        <v>369</v>
      </c>
      <c r="G144" s="37"/>
      <c r="H144" s="37"/>
      <c r="I144" s="194"/>
      <c r="J144" s="37"/>
      <c r="K144" s="37"/>
      <c r="L144" s="40"/>
      <c r="M144" s="195"/>
      <c r="N144" s="196"/>
      <c r="O144" s="65"/>
      <c r="P144" s="65"/>
      <c r="Q144" s="65"/>
      <c r="R144" s="65"/>
      <c r="S144" s="65"/>
      <c r="T144" s="66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8" t="s">
        <v>170</v>
      </c>
      <c r="AU144" s="18" t="s">
        <v>85</v>
      </c>
    </row>
    <row r="145" spans="1:65" s="13" customFormat="1">
      <c r="B145" s="199"/>
      <c r="C145" s="200"/>
      <c r="D145" s="197" t="s">
        <v>212</v>
      </c>
      <c r="E145" s="201" t="s">
        <v>19</v>
      </c>
      <c r="F145" s="202" t="s">
        <v>2356</v>
      </c>
      <c r="G145" s="200"/>
      <c r="H145" s="203">
        <v>15.18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212</v>
      </c>
      <c r="AU145" s="209" t="s">
        <v>85</v>
      </c>
      <c r="AV145" s="13" t="s">
        <v>85</v>
      </c>
      <c r="AW145" s="13" t="s">
        <v>36</v>
      </c>
      <c r="AX145" s="13" t="s">
        <v>83</v>
      </c>
      <c r="AY145" s="209" t="s">
        <v>160</v>
      </c>
    </row>
    <row r="146" spans="1:65" s="2" customFormat="1" ht="24.2" customHeight="1">
      <c r="A146" s="35"/>
      <c r="B146" s="36"/>
      <c r="C146" s="179" t="s">
        <v>343</v>
      </c>
      <c r="D146" s="179" t="s">
        <v>163</v>
      </c>
      <c r="E146" s="180" t="s">
        <v>370</v>
      </c>
      <c r="F146" s="181" t="s">
        <v>371</v>
      </c>
      <c r="G146" s="182" t="s">
        <v>339</v>
      </c>
      <c r="H146" s="183">
        <v>66.421999999999997</v>
      </c>
      <c r="I146" s="184"/>
      <c r="J146" s="185">
        <f>ROUND(I146*H146,2)</f>
        <v>0</v>
      </c>
      <c r="K146" s="181" t="s">
        <v>167</v>
      </c>
      <c r="L146" s="40"/>
      <c r="M146" s="186" t="s">
        <v>19</v>
      </c>
      <c r="N146" s="187" t="s">
        <v>46</v>
      </c>
      <c r="O146" s="65"/>
      <c r="P146" s="188">
        <f>O146*H146</f>
        <v>0</v>
      </c>
      <c r="Q146" s="188">
        <v>0</v>
      </c>
      <c r="R146" s="188">
        <f>Q146*H146</f>
        <v>0</v>
      </c>
      <c r="S146" s="188">
        <v>0</v>
      </c>
      <c r="T146" s="189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190" t="s">
        <v>183</v>
      </c>
      <c r="AT146" s="190" t="s">
        <v>163</v>
      </c>
      <c r="AU146" s="190" t="s">
        <v>85</v>
      </c>
      <c r="AY146" s="18" t="s">
        <v>160</v>
      </c>
      <c r="BE146" s="191">
        <f>IF(N146="základní",J146,0)</f>
        <v>0</v>
      </c>
      <c r="BF146" s="191">
        <f>IF(N146="snížená",J146,0)</f>
        <v>0</v>
      </c>
      <c r="BG146" s="191">
        <f>IF(N146="zákl. přenesená",J146,0)</f>
        <v>0</v>
      </c>
      <c r="BH146" s="191">
        <f>IF(N146="sníž. přenesená",J146,0)</f>
        <v>0</v>
      </c>
      <c r="BI146" s="191">
        <f>IF(N146="nulová",J146,0)</f>
        <v>0</v>
      </c>
      <c r="BJ146" s="18" t="s">
        <v>83</v>
      </c>
      <c r="BK146" s="191">
        <f>ROUND(I146*H146,2)</f>
        <v>0</v>
      </c>
      <c r="BL146" s="18" t="s">
        <v>183</v>
      </c>
      <c r="BM146" s="190" t="s">
        <v>2357</v>
      </c>
    </row>
    <row r="147" spans="1:65" s="2" customFormat="1">
      <c r="A147" s="35"/>
      <c r="B147" s="36"/>
      <c r="C147" s="37"/>
      <c r="D147" s="192" t="s">
        <v>170</v>
      </c>
      <c r="E147" s="37"/>
      <c r="F147" s="193" t="s">
        <v>373</v>
      </c>
      <c r="G147" s="37"/>
      <c r="H147" s="37"/>
      <c r="I147" s="194"/>
      <c r="J147" s="37"/>
      <c r="K147" s="37"/>
      <c r="L147" s="40"/>
      <c r="M147" s="195"/>
      <c r="N147" s="196"/>
      <c r="O147" s="65"/>
      <c r="P147" s="65"/>
      <c r="Q147" s="65"/>
      <c r="R147" s="65"/>
      <c r="S147" s="65"/>
      <c r="T147" s="66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T147" s="18" t="s">
        <v>170</v>
      </c>
      <c r="AU147" s="18" t="s">
        <v>85</v>
      </c>
    </row>
    <row r="148" spans="1:65" s="13" customFormat="1">
      <c r="B148" s="199"/>
      <c r="C148" s="200"/>
      <c r="D148" s="197" t="s">
        <v>212</v>
      </c>
      <c r="E148" s="201" t="s">
        <v>19</v>
      </c>
      <c r="F148" s="202" t="s">
        <v>2358</v>
      </c>
      <c r="G148" s="200"/>
      <c r="H148" s="203">
        <v>66.421999999999997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212</v>
      </c>
      <c r="AU148" s="209" t="s">
        <v>85</v>
      </c>
      <c r="AV148" s="13" t="s">
        <v>85</v>
      </c>
      <c r="AW148" s="13" t="s">
        <v>36</v>
      </c>
      <c r="AX148" s="13" t="s">
        <v>83</v>
      </c>
      <c r="AY148" s="209" t="s">
        <v>160</v>
      </c>
    </row>
    <row r="149" spans="1:65" s="2" customFormat="1" ht="33" customHeight="1">
      <c r="A149" s="35"/>
      <c r="B149" s="36"/>
      <c r="C149" s="179" t="s">
        <v>349</v>
      </c>
      <c r="D149" s="179" t="s">
        <v>163</v>
      </c>
      <c r="E149" s="180" t="s">
        <v>376</v>
      </c>
      <c r="F149" s="181" t="s">
        <v>377</v>
      </c>
      <c r="G149" s="182" t="s">
        <v>339</v>
      </c>
      <c r="H149" s="183">
        <v>10.119999999999999</v>
      </c>
      <c r="I149" s="184"/>
      <c r="J149" s="185">
        <f>ROUND(I149*H149,2)</f>
        <v>0</v>
      </c>
      <c r="K149" s="181" t="s">
        <v>167</v>
      </c>
      <c r="L149" s="40"/>
      <c r="M149" s="186" t="s">
        <v>19</v>
      </c>
      <c r="N149" s="187" t="s">
        <v>46</v>
      </c>
      <c r="O149" s="65"/>
      <c r="P149" s="188">
        <f>O149*H149</f>
        <v>0</v>
      </c>
      <c r="Q149" s="188">
        <v>0</v>
      </c>
      <c r="R149" s="188">
        <f>Q149*H149</f>
        <v>0</v>
      </c>
      <c r="S149" s="188">
        <v>0</v>
      </c>
      <c r="T149" s="189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190" t="s">
        <v>183</v>
      </c>
      <c r="AT149" s="190" t="s">
        <v>163</v>
      </c>
      <c r="AU149" s="190" t="s">
        <v>85</v>
      </c>
      <c r="AY149" s="18" t="s">
        <v>160</v>
      </c>
      <c r="BE149" s="191">
        <f>IF(N149="základní",J149,0)</f>
        <v>0</v>
      </c>
      <c r="BF149" s="191">
        <f>IF(N149="snížená",J149,0)</f>
        <v>0</v>
      </c>
      <c r="BG149" s="191">
        <f>IF(N149="zákl. přenesená",J149,0)</f>
        <v>0</v>
      </c>
      <c r="BH149" s="191">
        <f>IF(N149="sníž. přenesená",J149,0)</f>
        <v>0</v>
      </c>
      <c r="BI149" s="191">
        <f>IF(N149="nulová",J149,0)</f>
        <v>0</v>
      </c>
      <c r="BJ149" s="18" t="s">
        <v>83</v>
      </c>
      <c r="BK149" s="191">
        <f>ROUND(I149*H149,2)</f>
        <v>0</v>
      </c>
      <c r="BL149" s="18" t="s">
        <v>183</v>
      </c>
      <c r="BM149" s="190" t="s">
        <v>2359</v>
      </c>
    </row>
    <row r="150" spans="1:65" s="2" customFormat="1">
      <c r="A150" s="35"/>
      <c r="B150" s="36"/>
      <c r="C150" s="37"/>
      <c r="D150" s="192" t="s">
        <v>170</v>
      </c>
      <c r="E150" s="37"/>
      <c r="F150" s="193" t="s">
        <v>379</v>
      </c>
      <c r="G150" s="37"/>
      <c r="H150" s="37"/>
      <c r="I150" s="194"/>
      <c r="J150" s="37"/>
      <c r="K150" s="37"/>
      <c r="L150" s="40"/>
      <c r="M150" s="195"/>
      <c r="N150" s="196"/>
      <c r="O150" s="65"/>
      <c r="P150" s="65"/>
      <c r="Q150" s="65"/>
      <c r="R150" s="65"/>
      <c r="S150" s="65"/>
      <c r="T150" s="66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8" t="s">
        <v>170</v>
      </c>
      <c r="AU150" s="18" t="s">
        <v>85</v>
      </c>
    </row>
    <row r="151" spans="1:65" s="13" customFormat="1">
      <c r="B151" s="199"/>
      <c r="C151" s="200"/>
      <c r="D151" s="197" t="s">
        <v>212</v>
      </c>
      <c r="E151" s="201" t="s">
        <v>19</v>
      </c>
      <c r="F151" s="202" t="s">
        <v>2360</v>
      </c>
      <c r="G151" s="200"/>
      <c r="H151" s="203">
        <v>10.119999999999999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212</v>
      </c>
      <c r="AU151" s="209" t="s">
        <v>85</v>
      </c>
      <c r="AV151" s="13" t="s">
        <v>85</v>
      </c>
      <c r="AW151" s="13" t="s">
        <v>36</v>
      </c>
      <c r="AX151" s="13" t="s">
        <v>83</v>
      </c>
      <c r="AY151" s="209" t="s">
        <v>160</v>
      </c>
    </row>
    <row r="152" spans="1:65" s="2" customFormat="1" ht="33" customHeight="1">
      <c r="A152" s="35"/>
      <c r="B152" s="36"/>
      <c r="C152" s="179" t="s">
        <v>355</v>
      </c>
      <c r="D152" s="179" t="s">
        <v>163</v>
      </c>
      <c r="E152" s="180" t="s">
        <v>382</v>
      </c>
      <c r="F152" s="181" t="s">
        <v>383</v>
      </c>
      <c r="G152" s="182" t="s">
        <v>339</v>
      </c>
      <c r="H152" s="183">
        <v>44.280999999999999</v>
      </c>
      <c r="I152" s="184"/>
      <c r="J152" s="185">
        <f>ROUND(I152*H152,2)</f>
        <v>0</v>
      </c>
      <c r="K152" s="181" t="s">
        <v>167</v>
      </c>
      <c r="L152" s="40"/>
      <c r="M152" s="186" t="s">
        <v>19</v>
      </c>
      <c r="N152" s="187" t="s">
        <v>46</v>
      </c>
      <c r="O152" s="65"/>
      <c r="P152" s="188">
        <f>O152*H152</f>
        <v>0</v>
      </c>
      <c r="Q152" s="188">
        <v>0</v>
      </c>
      <c r="R152" s="188">
        <f>Q152*H152</f>
        <v>0</v>
      </c>
      <c r="S152" s="188">
        <v>0</v>
      </c>
      <c r="T152" s="189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190" t="s">
        <v>183</v>
      </c>
      <c r="AT152" s="190" t="s">
        <v>163</v>
      </c>
      <c r="AU152" s="190" t="s">
        <v>85</v>
      </c>
      <c r="AY152" s="18" t="s">
        <v>160</v>
      </c>
      <c r="BE152" s="191">
        <f>IF(N152="základní",J152,0)</f>
        <v>0</v>
      </c>
      <c r="BF152" s="191">
        <f>IF(N152="snížená",J152,0)</f>
        <v>0</v>
      </c>
      <c r="BG152" s="191">
        <f>IF(N152="zákl. přenesená",J152,0)</f>
        <v>0</v>
      </c>
      <c r="BH152" s="191">
        <f>IF(N152="sníž. přenesená",J152,0)</f>
        <v>0</v>
      </c>
      <c r="BI152" s="191">
        <f>IF(N152="nulová",J152,0)</f>
        <v>0</v>
      </c>
      <c r="BJ152" s="18" t="s">
        <v>83</v>
      </c>
      <c r="BK152" s="191">
        <f>ROUND(I152*H152,2)</f>
        <v>0</v>
      </c>
      <c r="BL152" s="18" t="s">
        <v>183</v>
      </c>
      <c r="BM152" s="190" t="s">
        <v>2361</v>
      </c>
    </row>
    <row r="153" spans="1:65" s="2" customFormat="1">
      <c r="A153" s="35"/>
      <c r="B153" s="36"/>
      <c r="C153" s="37"/>
      <c r="D153" s="192" t="s">
        <v>170</v>
      </c>
      <c r="E153" s="37"/>
      <c r="F153" s="193" t="s">
        <v>385</v>
      </c>
      <c r="G153" s="37"/>
      <c r="H153" s="37"/>
      <c r="I153" s="194"/>
      <c r="J153" s="37"/>
      <c r="K153" s="37"/>
      <c r="L153" s="40"/>
      <c r="M153" s="195"/>
      <c r="N153" s="196"/>
      <c r="O153" s="65"/>
      <c r="P153" s="65"/>
      <c r="Q153" s="65"/>
      <c r="R153" s="65"/>
      <c r="S153" s="65"/>
      <c r="T153" s="66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8" t="s">
        <v>170</v>
      </c>
      <c r="AU153" s="18" t="s">
        <v>85</v>
      </c>
    </row>
    <row r="154" spans="1:65" s="13" customFormat="1">
      <c r="B154" s="199"/>
      <c r="C154" s="200"/>
      <c r="D154" s="197" t="s">
        <v>212</v>
      </c>
      <c r="E154" s="201" t="s">
        <v>19</v>
      </c>
      <c r="F154" s="202" t="s">
        <v>2362</v>
      </c>
      <c r="G154" s="200"/>
      <c r="H154" s="203">
        <v>44.280999999999999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212</v>
      </c>
      <c r="AU154" s="209" t="s">
        <v>85</v>
      </c>
      <c r="AV154" s="13" t="s">
        <v>85</v>
      </c>
      <c r="AW154" s="13" t="s">
        <v>36</v>
      </c>
      <c r="AX154" s="13" t="s">
        <v>83</v>
      </c>
      <c r="AY154" s="209" t="s">
        <v>160</v>
      </c>
    </row>
    <row r="155" spans="1:65" s="2" customFormat="1" ht="24.2" customHeight="1">
      <c r="A155" s="35"/>
      <c r="B155" s="36"/>
      <c r="C155" s="179" t="s">
        <v>213</v>
      </c>
      <c r="D155" s="179" t="s">
        <v>163</v>
      </c>
      <c r="E155" s="180" t="s">
        <v>388</v>
      </c>
      <c r="F155" s="181" t="s">
        <v>389</v>
      </c>
      <c r="G155" s="182" t="s">
        <v>339</v>
      </c>
      <c r="H155" s="183">
        <v>35.19</v>
      </c>
      <c r="I155" s="184"/>
      <c r="J155" s="185">
        <f>ROUND(I155*H155,2)</f>
        <v>0</v>
      </c>
      <c r="K155" s="181" t="s">
        <v>167</v>
      </c>
      <c r="L155" s="40"/>
      <c r="M155" s="186" t="s">
        <v>19</v>
      </c>
      <c r="N155" s="187" t="s">
        <v>46</v>
      </c>
      <c r="O155" s="65"/>
      <c r="P155" s="188">
        <f>O155*H155</f>
        <v>0</v>
      </c>
      <c r="Q155" s="188">
        <v>0</v>
      </c>
      <c r="R155" s="188">
        <f>Q155*H155</f>
        <v>0</v>
      </c>
      <c r="S155" s="188">
        <v>0</v>
      </c>
      <c r="T155" s="189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190" t="s">
        <v>183</v>
      </c>
      <c r="AT155" s="190" t="s">
        <v>163</v>
      </c>
      <c r="AU155" s="190" t="s">
        <v>85</v>
      </c>
      <c r="AY155" s="18" t="s">
        <v>160</v>
      </c>
      <c r="BE155" s="191">
        <f>IF(N155="základní",J155,0)</f>
        <v>0</v>
      </c>
      <c r="BF155" s="191">
        <f>IF(N155="snížená",J155,0)</f>
        <v>0</v>
      </c>
      <c r="BG155" s="191">
        <f>IF(N155="zákl. přenesená",J155,0)</f>
        <v>0</v>
      </c>
      <c r="BH155" s="191">
        <f>IF(N155="sníž. přenesená",J155,0)</f>
        <v>0</v>
      </c>
      <c r="BI155" s="191">
        <f>IF(N155="nulová",J155,0)</f>
        <v>0</v>
      </c>
      <c r="BJ155" s="18" t="s">
        <v>83</v>
      </c>
      <c r="BK155" s="191">
        <f>ROUND(I155*H155,2)</f>
        <v>0</v>
      </c>
      <c r="BL155" s="18" t="s">
        <v>183</v>
      </c>
      <c r="BM155" s="190" t="s">
        <v>2363</v>
      </c>
    </row>
    <row r="156" spans="1:65" s="2" customFormat="1">
      <c r="A156" s="35"/>
      <c r="B156" s="36"/>
      <c r="C156" s="37"/>
      <c r="D156" s="192" t="s">
        <v>170</v>
      </c>
      <c r="E156" s="37"/>
      <c r="F156" s="193" t="s">
        <v>391</v>
      </c>
      <c r="G156" s="37"/>
      <c r="H156" s="37"/>
      <c r="I156" s="194"/>
      <c r="J156" s="37"/>
      <c r="K156" s="37"/>
      <c r="L156" s="40"/>
      <c r="M156" s="195"/>
      <c r="N156" s="196"/>
      <c r="O156" s="65"/>
      <c r="P156" s="65"/>
      <c r="Q156" s="65"/>
      <c r="R156" s="65"/>
      <c r="S156" s="65"/>
      <c r="T156" s="66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8" t="s">
        <v>170</v>
      </c>
      <c r="AU156" s="18" t="s">
        <v>85</v>
      </c>
    </row>
    <row r="157" spans="1:65" s="13" customFormat="1">
      <c r="B157" s="199"/>
      <c r="C157" s="200"/>
      <c r="D157" s="197" t="s">
        <v>212</v>
      </c>
      <c r="E157" s="201" t="s">
        <v>19</v>
      </c>
      <c r="F157" s="202" t="s">
        <v>2364</v>
      </c>
      <c r="G157" s="200"/>
      <c r="H157" s="203">
        <v>35.19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212</v>
      </c>
      <c r="AU157" s="209" t="s">
        <v>85</v>
      </c>
      <c r="AV157" s="13" t="s">
        <v>85</v>
      </c>
      <c r="AW157" s="13" t="s">
        <v>36</v>
      </c>
      <c r="AX157" s="13" t="s">
        <v>83</v>
      </c>
      <c r="AY157" s="209" t="s">
        <v>160</v>
      </c>
    </row>
    <row r="158" spans="1:65" s="2" customFormat="1" ht="21.75" customHeight="1">
      <c r="A158" s="35"/>
      <c r="B158" s="36"/>
      <c r="C158" s="179" t="s">
        <v>7</v>
      </c>
      <c r="D158" s="179" t="s">
        <v>163</v>
      </c>
      <c r="E158" s="180" t="s">
        <v>394</v>
      </c>
      <c r="F158" s="181" t="s">
        <v>395</v>
      </c>
      <c r="G158" s="182" t="s">
        <v>258</v>
      </c>
      <c r="H158" s="183">
        <v>79.875</v>
      </c>
      <c r="I158" s="184"/>
      <c r="J158" s="185">
        <f>ROUND(I158*H158,2)</f>
        <v>0</v>
      </c>
      <c r="K158" s="181" t="s">
        <v>167</v>
      </c>
      <c r="L158" s="40"/>
      <c r="M158" s="186" t="s">
        <v>19</v>
      </c>
      <c r="N158" s="187" t="s">
        <v>46</v>
      </c>
      <c r="O158" s="65"/>
      <c r="P158" s="188">
        <f>O158*H158</f>
        <v>0</v>
      </c>
      <c r="Q158" s="188">
        <v>8.4000000000000003E-4</v>
      </c>
      <c r="R158" s="188">
        <f>Q158*H158</f>
        <v>6.7095000000000002E-2</v>
      </c>
      <c r="S158" s="188">
        <v>0</v>
      </c>
      <c r="T158" s="189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190" t="s">
        <v>183</v>
      </c>
      <c r="AT158" s="190" t="s">
        <v>163</v>
      </c>
      <c r="AU158" s="190" t="s">
        <v>85</v>
      </c>
      <c r="AY158" s="18" t="s">
        <v>160</v>
      </c>
      <c r="BE158" s="191">
        <f>IF(N158="základní",J158,0)</f>
        <v>0</v>
      </c>
      <c r="BF158" s="191">
        <f>IF(N158="snížená",J158,0)</f>
        <v>0</v>
      </c>
      <c r="BG158" s="191">
        <f>IF(N158="zákl. přenesená",J158,0)</f>
        <v>0</v>
      </c>
      <c r="BH158" s="191">
        <f>IF(N158="sníž. přenesená",J158,0)</f>
        <v>0</v>
      </c>
      <c r="BI158" s="191">
        <f>IF(N158="nulová",J158,0)</f>
        <v>0</v>
      </c>
      <c r="BJ158" s="18" t="s">
        <v>83</v>
      </c>
      <c r="BK158" s="191">
        <f>ROUND(I158*H158,2)</f>
        <v>0</v>
      </c>
      <c r="BL158" s="18" t="s">
        <v>183</v>
      </c>
      <c r="BM158" s="190" t="s">
        <v>2365</v>
      </c>
    </row>
    <row r="159" spans="1:65" s="2" customFormat="1">
      <c r="A159" s="35"/>
      <c r="B159" s="36"/>
      <c r="C159" s="37"/>
      <c r="D159" s="192" t="s">
        <v>170</v>
      </c>
      <c r="E159" s="37"/>
      <c r="F159" s="193" t="s">
        <v>397</v>
      </c>
      <c r="G159" s="37"/>
      <c r="H159" s="37"/>
      <c r="I159" s="194"/>
      <c r="J159" s="37"/>
      <c r="K159" s="37"/>
      <c r="L159" s="40"/>
      <c r="M159" s="195"/>
      <c r="N159" s="196"/>
      <c r="O159" s="65"/>
      <c r="P159" s="65"/>
      <c r="Q159" s="65"/>
      <c r="R159" s="65"/>
      <c r="S159" s="65"/>
      <c r="T159" s="66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8" t="s">
        <v>170</v>
      </c>
      <c r="AU159" s="18" t="s">
        <v>85</v>
      </c>
    </row>
    <row r="160" spans="1:65" s="13" customFormat="1">
      <c r="B160" s="199"/>
      <c r="C160" s="200"/>
      <c r="D160" s="197" t="s">
        <v>212</v>
      </c>
      <c r="E160" s="201" t="s">
        <v>19</v>
      </c>
      <c r="F160" s="202" t="s">
        <v>2366</v>
      </c>
      <c r="G160" s="200"/>
      <c r="H160" s="203">
        <v>79.875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212</v>
      </c>
      <c r="AU160" s="209" t="s">
        <v>85</v>
      </c>
      <c r="AV160" s="13" t="s">
        <v>85</v>
      </c>
      <c r="AW160" s="13" t="s">
        <v>36</v>
      </c>
      <c r="AX160" s="13" t="s">
        <v>83</v>
      </c>
      <c r="AY160" s="209" t="s">
        <v>160</v>
      </c>
    </row>
    <row r="161" spans="1:65" s="2" customFormat="1" ht="24.2" customHeight="1">
      <c r="A161" s="35"/>
      <c r="B161" s="36"/>
      <c r="C161" s="179" t="s">
        <v>309</v>
      </c>
      <c r="D161" s="179" t="s">
        <v>163</v>
      </c>
      <c r="E161" s="180" t="s">
        <v>400</v>
      </c>
      <c r="F161" s="181" t="s">
        <v>401</v>
      </c>
      <c r="G161" s="182" t="s">
        <v>258</v>
      </c>
      <c r="H161" s="183">
        <v>154.35</v>
      </c>
      <c r="I161" s="184"/>
      <c r="J161" s="185">
        <f>ROUND(I161*H161,2)</f>
        <v>0</v>
      </c>
      <c r="K161" s="181" t="s">
        <v>167</v>
      </c>
      <c r="L161" s="40"/>
      <c r="M161" s="186" t="s">
        <v>19</v>
      </c>
      <c r="N161" s="187" t="s">
        <v>46</v>
      </c>
      <c r="O161" s="65"/>
      <c r="P161" s="188">
        <f>O161*H161</f>
        <v>0</v>
      </c>
      <c r="Q161" s="188">
        <v>8.4999999999999995E-4</v>
      </c>
      <c r="R161" s="188">
        <f>Q161*H161</f>
        <v>0.13119749999999999</v>
      </c>
      <c r="S161" s="188">
        <v>0</v>
      </c>
      <c r="T161" s="189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190" t="s">
        <v>183</v>
      </c>
      <c r="AT161" s="190" t="s">
        <v>163</v>
      </c>
      <c r="AU161" s="190" t="s">
        <v>85</v>
      </c>
      <c r="AY161" s="18" t="s">
        <v>160</v>
      </c>
      <c r="BE161" s="191">
        <f>IF(N161="základní",J161,0)</f>
        <v>0</v>
      </c>
      <c r="BF161" s="191">
        <f>IF(N161="snížená",J161,0)</f>
        <v>0</v>
      </c>
      <c r="BG161" s="191">
        <f>IF(N161="zákl. přenesená",J161,0)</f>
        <v>0</v>
      </c>
      <c r="BH161" s="191">
        <f>IF(N161="sníž. přenesená",J161,0)</f>
        <v>0</v>
      </c>
      <c r="BI161" s="191">
        <f>IF(N161="nulová",J161,0)</f>
        <v>0</v>
      </c>
      <c r="BJ161" s="18" t="s">
        <v>83</v>
      </c>
      <c r="BK161" s="191">
        <f>ROUND(I161*H161,2)</f>
        <v>0</v>
      </c>
      <c r="BL161" s="18" t="s">
        <v>183</v>
      </c>
      <c r="BM161" s="190" t="s">
        <v>2367</v>
      </c>
    </row>
    <row r="162" spans="1:65" s="2" customFormat="1">
      <c r="A162" s="35"/>
      <c r="B162" s="36"/>
      <c r="C162" s="37"/>
      <c r="D162" s="192" t="s">
        <v>170</v>
      </c>
      <c r="E162" s="37"/>
      <c r="F162" s="193" t="s">
        <v>403</v>
      </c>
      <c r="G162" s="37"/>
      <c r="H162" s="37"/>
      <c r="I162" s="194"/>
      <c r="J162" s="37"/>
      <c r="K162" s="37"/>
      <c r="L162" s="40"/>
      <c r="M162" s="195"/>
      <c r="N162" s="196"/>
      <c r="O162" s="65"/>
      <c r="P162" s="65"/>
      <c r="Q162" s="65"/>
      <c r="R162" s="65"/>
      <c r="S162" s="65"/>
      <c r="T162" s="66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8" t="s">
        <v>170</v>
      </c>
      <c r="AU162" s="18" t="s">
        <v>85</v>
      </c>
    </row>
    <row r="163" spans="1:65" s="13" customFormat="1">
      <c r="B163" s="199"/>
      <c r="C163" s="200"/>
      <c r="D163" s="197" t="s">
        <v>212</v>
      </c>
      <c r="E163" s="201" t="s">
        <v>19</v>
      </c>
      <c r="F163" s="202" t="s">
        <v>2368</v>
      </c>
      <c r="G163" s="200"/>
      <c r="H163" s="203">
        <v>154.35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212</v>
      </c>
      <c r="AU163" s="209" t="s">
        <v>85</v>
      </c>
      <c r="AV163" s="13" t="s">
        <v>85</v>
      </c>
      <c r="AW163" s="13" t="s">
        <v>36</v>
      </c>
      <c r="AX163" s="13" t="s">
        <v>83</v>
      </c>
      <c r="AY163" s="209" t="s">
        <v>160</v>
      </c>
    </row>
    <row r="164" spans="1:65" s="2" customFormat="1" ht="24.2" customHeight="1">
      <c r="A164" s="35"/>
      <c r="B164" s="36"/>
      <c r="C164" s="179" t="s">
        <v>375</v>
      </c>
      <c r="D164" s="179" t="s">
        <v>163</v>
      </c>
      <c r="E164" s="180" t="s">
        <v>406</v>
      </c>
      <c r="F164" s="181" t="s">
        <v>407</v>
      </c>
      <c r="G164" s="182" t="s">
        <v>258</v>
      </c>
      <c r="H164" s="183">
        <v>79.875</v>
      </c>
      <c r="I164" s="184"/>
      <c r="J164" s="185">
        <f>ROUND(I164*H164,2)</f>
        <v>0</v>
      </c>
      <c r="K164" s="181" t="s">
        <v>167</v>
      </c>
      <c r="L164" s="40"/>
      <c r="M164" s="186" t="s">
        <v>19</v>
      </c>
      <c r="N164" s="187" t="s">
        <v>46</v>
      </c>
      <c r="O164" s="65"/>
      <c r="P164" s="188">
        <f>O164*H164</f>
        <v>0</v>
      </c>
      <c r="Q164" s="188">
        <v>0</v>
      </c>
      <c r="R164" s="188">
        <f>Q164*H164</f>
        <v>0</v>
      </c>
      <c r="S164" s="188">
        <v>0</v>
      </c>
      <c r="T164" s="189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190" t="s">
        <v>183</v>
      </c>
      <c r="AT164" s="190" t="s">
        <v>163</v>
      </c>
      <c r="AU164" s="190" t="s">
        <v>85</v>
      </c>
      <c r="AY164" s="18" t="s">
        <v>160</v>
      </c>
      <c r="BE164" s="191">
        <f>IF(N164="základní",J164,0)</f>
        <v>0</v>
      </c>
      <c r="BF164" s="191">
        <f>IF(N164="snížená",J164,0)</f>
        <v>0</v>
      </c>
      <c r="BG164" s="191">
        <f>IF(N164="zákl. přenesená",J164,0)</f>
        <v>0</v>
      </c>
      <c r="BH164" s="191">
        <f>IF(N164="sníž. přenesená",J164,0)</f>
        <v>0</v>
      </c>
      <c r="BI164" s="191">
        <f>IF(N164="nulová",J164,0)</f>
        <v>0</v>
      </c>
      <c r="BJ164" s="18" t="s">
        <v>83</v>
      </c>
      <c r="BK164" s="191">
        <f>ROUND(I164*H164,2)</f>
        <v>0</v>
      </c>
      <c r="BL164" s="18" t="s">
        <v>183</v>
      </c>
      <c r="BM164" s="190" t="s">
        <v>2369</v>
      </c>
    </row>
    <row r="165" spans="1:65" s="2" customFormat="1">
      <c r="A165" s="35"/>
      <c r="B165" s="36"/>
      <c r="C165" s="37"/>
      <c r="D165" s="192" t="s">
        <v>170</v>
      </c>
      <c r="E165" s="37"/>
      <c r="F165" s="193" t="s">
        <v>409</v>
      </c>
      <c r="G165" s="37"/>
      <c r="H165" s="37"/>
      <c r="I165" s="194"/>
      <c r="J165" s="37"/>
      <c r="K165" s="37"/>
      <c r="L165" s="40"/>
      <c r="M165" s="195"/>
      <c r="N165" s="196"/>
      <c r="O165" s="65"/>
      <c r="P165" s="65"/>
      <c r="Q165" s="65"/>
      <c r="R165" s="65"/>
      <c r="S165" s="65"/>
      <c r="T165" s="66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8" t="s">
        <v>170</v>
      </c>
      <c r="AU165" s="18" t="s">
        <v>85</v>
      </c>
    </row>
    <row r="166" spans="1:65" s="2" customFormat="1" ht="24.2" customHeight="1">
      <c r="A166" s="35"/>
      <c r="B166" s="36"/>
      <c r="C166" s="179" t="s">
        <v>381</v>
      </c>
      <c r="D166" s="179" t="s">
        <v>163</v>
      </c>
      <c r="E166" s="180" t="s">
        <v>411</v>
      </c>
      <c r="F166" s="181" t="s">
        <v>412</v>
      </c>
      <c r="G166" s="182" t="s">
        <v>258</v>
      </c>
      <c r="H166" s="183">
        <v>154.35</v>
      </c>
      <c r="I166" s="184"/>
      <c r="J166" s="185">
        <f>ROUND(I166*H166,2)</f>
        <v>0</v>
      </c>
      <c r="K166" s="181" t="s">
        <v>167</v>
      </c>
      <c r="L166" s="40"/>
      <c r="M166" s="186" t="s">
        <v>19</v>
      </c>
      <c r="N166" s="187" t="s">
        <v>46</v>
      </c>
      <c r="O166" s="65"/>
      <c r="P166" s="188">
        <f>O166*H166</f>
        <v>0</v>
      </c>
      <c r="Q166" s="188">
        <v>0</v>
      </c>
      <c r="R166" s="188">
        <f>Q166*H166</f>
        <v>0</v>
      </c>
      <c r="S166" s="188">
        <v>0</v>
      </c>
      <c r="T166" s="189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190" t="s">
        <v>183</v>
      </c>
      <c r="AT166" s="190" t="s">
        <v>163</v>
      </c>
      <c r="AU166" s="190" t="s">
        <v>85</v>
      </c>
      <c r="AY166" s="18" t="s">
        <v>160</v>
      </c>
      <c r="BE166" s="191">
        <f>IF(N166="základní",J166,0)</f>
        <v>0</v>
      </c>
      <c r="BF166" s="191">
        <f>IF(N166="snížená",J166,0)</f>
        <v>0</v>
      </c>
      <c r="BG166" s="191">
        <f>IF(N166="zákl. přenesená",J166,0)</f>
        <v>0</v>
      </c>
      <c r="BH166" s="191">
        <f>IF(N166="sníž. přenesená",J166,0)</f>
        <v>0</v>
      </c>
      <c r="BI166" s="191">
        <f>IF(N166="nulová",J166,0)</f>
        <v>0</v>
      </c>
      <c r="BJ166" s="18" t="s">
        <v>83</v>
      </c>
      <c r="BK166" s="191">
        <f>ROUND(I166*H166,2)</f>
        <v>0</v>
      </c>
      <c r="BL166" s="18" t="s">
        <v>183</v>
      </c>
      <c r="BM166" s="190" t="s">
        <v>2370</v>
      </c>
    </row>
    <row r="167" spans="1:65" s="2" customFormat="1">
      <c r="A167" s="35"/>
      <c r="B167" s="36"/>
      <c r="C167" s="37"/>
      <c r="D167" s="192" t="s">
        <v>170</v>
      </c>
      <c r="E167" s="37"/>
      <c r="F167" s="193" t="s">
        <v>414</v>
      </c>
      <c r="G167" s="37"/>
      <c r="H167" s="37"/>
      <c r="I167" s="194"/>
      <c r="J167" s="37"/>
      <c r="K167" s="37"/>
      <c r="L167" s="40"/>
      <c r="M167" s="195"/>
      <c r="N167" s="196"/>
      <c r="O167" s="65"/>
      <c r="P167" s="65"/>
      <c r="Q167" s="65"/>
      <c r="R167" s="65"/>
      <c r="S167" s="65"/>
      <c r="T167" s="66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8" t="s">
        <v>170</v>
      </c>
      <c r="AU167" s="18" t="s">
        <v>85</v>
      </c>
    </row>
    <row r="168" spans="1:65" s="2" customFormat="1" ht="16.5" customHeight="1">
      <c r="A168" s="35"/>
      <c r="B168" s="36"/>
      <c r="C168" s="179" t="s">
        <v>387</v>
      </c>
      <c r="D168" s="179" t="s">
        <v>163</v>
      </c>
      <c r="E168" s="180" t="s">
        <v>416</v>
      </c>
      <c r="F168" s="181" t="s">
        <v>417</v>
      </c>
      <c r="G168" s="182" t="s">
        <v>258</v>
      </c>
      <c r="H168" s="183">
        <v>12.6</v>
      </c>
      <c r="I168" s="184"/>
      <c r="J168" s="185">
        <f>ROUND(I168*H168,2)</f>
        <v>0</v>
      </c>
      <c r="K168" s="181" t="s">
        <v>167</v>
      </c>
      <c r="L168" s="40"/>
      <c r="M168" s="186" t="s">
        <v>19</v>
      </c>
      <c r="N168" s="187" t="s">
        <v>46</v>
      </c>
      <c r="O168" s="65"/>
      <c r="P168" s="188">
        <f>O168*H168</f>
        <v>0</v>
      </c>
      <c r="Q168" s="188">
        <v>6.9999999999999999E-4</v>
      </c>
      <c r="R168" s="188">
        <f>Q168*H168</f>
        <v>8.8199999999999997E-3</v>
      </c>
      <c r="S168" s="188">
        <v>0</v>
      </c>
      <c r="T168" s="189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190" t="s">
        <v>183</v>
      </c>
      <c r="AT168" s="190" t="s">
        <v>163</v>
      </c>
      <c r="AU168" s="190" t="s">
        <v>85</v>
      </c>
      <c r="AY168" s="18" t="s">
        <v>160</v>
      </c>
      <c r="BE168" s="191">
        <f>IF(N168="základní",J168,0)</f>
        <v>0</v>
      </c>
      <c r="BF168" s="191">
        <f>IF(N168="snížená",J168,0)</f>
        <v>0</v>
      </c>
      <c r="BG168" s="191">
        <f>IF(N168="zákl. přenesená",J168,0)</f>
        <v>0</v>
      </c>
      <c r="BH168" s="191">
        <f>IF(N168="sníž. přenesená",J168,0)</f>
        <v>0</v>
      </c>
      <c r="BI168" s="191">
        <f>IF(N168="nulová",J168,0)</f>
        <v>0</v>
      </c>
      <c r="BJ168" s="18" t="s">
        <v>83</v>
      </c>
      <c r="BK168" s="191">
        <f>ROUND(I168*H168,2)</f>
        <v>0</v>
      </c>
      <c r="BL168" s="18" t="s">
        <v>183</v>
      </c>
      <c r="BM168" s="190" t="s">
        <v>2371</v>
      </c>
    </row>
    <row r="169" spans="1:65" s="2" customFormat="1">
      <c r="A169" s="35"/>
      <c r="B169" s="36"/>
      <c r="C169" s="37"/>
      <c r="D169" s="192" t="s">
        <v>170</v>
      </c>
      <c r="E169" s="37"/>
      <c r="F169" s="193" t="s">
        <v>419</v>
      </c>
      <c r="G169" s="37"/>
      <c r="H169" s="37"/>
      <c r="I169" s="194"/>
      <c r="J169" s="37"/>
      <c r="K169" s="37"/>
      <c r="L169" s="40"/>
      <c r="M169" s="195"/>
      <c r="N169" s="196"/>
      <c r="O169" s="65"/>
      <c r="P169" s="65"/>
      <c r="Q169" s="65"/>
      <c r="R169" s="65"/>
      <c r="S169" s="65"/>
      <c r="T169" s="66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8" t="s">
        <v>170</v>
      </c>
      <c r="AU169" s="18" t="s">
        <v>85</v>
      </c>
    </row>
    <row r="170" spans="1:65" s="13" customFormat="1">
      <c r="B170" s="199"/>
      <c r="C170" s="200"/>
      <c r="D170" s="197" t="s">
        <v>212</v>
      </c>
      <c r="E170" s="201" t="s">
        <v>19</v>
      </c>
      <c r="F170" s="202" t="s">
        <v>2372</v>
      </c>
      <c r="G170" s="200"/>
      <c r="H170" s="203">
        <v>12.6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212</v>
      </c>
      <c r="AU170" s="209" t="s">
        <v>85</v>
      </c>
      <c r="AV170" s="13" t="s">
        <v>85</v>
      </c>
      <c r="AW170" s="13" t="s">
        <v>36</v>
      </c>
      <c r="AX170" s="13" t="s">
        <v>83</v>
      </c>
      <c r="AY170" s="209" t="s">
        <v>160</v>
      </c>
    </row>
    <row r="171" spans="1:65" s="2" customFormat="1" ht="24.2" customHeight="1">
      <c r="A171" s="35"/>
      <c r="B171" s="36"/>
      <c r="C171" s="179" t="s">
        <v>393</v>
      </c>
      <c r="D171" s="179" t="s">
        <v>163</v>
      </c>
      <c r="E171" s="180" t="s">
        <v>422</v>
      </c>
      <c r="F171" s="181" t="s">
        <v>423</v>
      </c>
      <c r="G171" s="182" t="s">
        <v>258</v>
      </c>
      <c r="H171" s="183">
        <v>12.6</v>
      </c>
      <c r="I171" s="184"/>
      <c r="J171" s="185">
        <f>ROUND(I171*H171,2)</f>
        <v>0</v>
      </c>
      <c r="K171" s="181" t="s">
        <v>167</v>
      </c>
      <c r="L171" s="40"/>
      <c r="M171" s="186" t="s">
        <v>19</v>
      </c>
      <c r="N171" s="187" t="s">
        <v>46</v>
      </c>
      <c r="O171" s="65"/>
      <c r="P171" s="188">
        <f>O171*H171</f>
        <v>0</v>
      </c>
      <c r="Q171" s="188">
        <v>0</v>
      </c>
      <c r="R171" s="188">
        <f>Q171*H171</f>
        <v>0</v>
      </c>
      <c r="S171" s="188">
        <v>0</v>
      </c>
      <c r="T171" s="189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190" t="s">
        <v>183</v>
      </c>
      <c r="AT171" s="190" t="s">
        <v>163</v>
      </c>
      <c r="AU171" s="190" t="s">
        <v>85</v>
      </c>
      <c r="AY171" s="18" t="s">
        <v>160</v>
      </c>
      <c r="BE171" s="191">
        <f>IF(N171="základní",J171,0)</f>
        <v>0</v>
      </c>
      <c r="BF171" s="191">
        <f>IF(N171="snížená",J171,0)</f>
        <v>0</v>
      </c>
      <c r="BG171" s="191">
        <f>IF(N171="zákl. přenesená",J171,0)</f>
        <v>0</v>
      </c>
      <c r="BH171" s="191">
        <f>IF(N171="sníž. přenesená",J171,0)</f>
        <v>0</v>
      </c>
      <c r="BI171" s="191">
        <f>IF(N171="nulová",J171,0)</f>
        <v>0</v>
      </c>
      <c r="BJ171" s="18" t="s">
        <v>83</v>
      </c>
      <c r="BK171" s="191">
        <f>ROUND(I171*H171,2)</f>
        <v>0</v>
      </c>
      <c r="BL171" s="18" t="s">
        <v>183</v>
      </c>
      <c r="BM171" s="190" t="s">
        <v>2373</v>
      </c>
    </row>
    <row r="172" spans="1:65" s="2" customFormat="1">
      <c r="A172" s="35"/>
      <c r="B172" s="36"/>
      <c r="C172" s="37"/>
      <c r="D172" s="192" t="s">
        <v>170</v>
      </c>
      <c r="E172" s="37"/>
      <c r="F172" s="193" t="s">
        <v>425</v>
      </c>
      <c r="G172" s="37"/>
      <c r="H172" s="37"/>
      <c r="I172" s="194"/>
      <c r="J172" s="37"/>
      <c r="K172" s="37"/>
      <c r="L172" s="40"/>
      <c r="M172" s="195"/>
      <c r="N172" s="196"/>
      <c r="O172" s="65"/>
      <c r="P172" s="65"/>
      <c r="Q172" s="65"/>
      <c r="R172" s="65"/>
      <c r="S172" s="65"/>
      <c r="T172" s="66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8" t="s">
        <v>170</v>
      </c>
      <c r="AU172" s="18" t="s">
        <v>85</v>
      </c>
    </row>
    <row r="173" spans="1:65" s="2" customFormat="1" ht="21.75" customHeight="1">
      <c r="A173" s="35"/>
      <c r="B173" s="36"/>
      <c r="C173" s="179" t="s">
        <v>399</v>
      </c>
      <c r="D173" s="179" t="s">
        <v>163</v>
      </c>
      <c r="E173" s="180" t="s">
        <v>427</v>
      </c>
      <c r="F173" s="181" t="s">
        <v>428</v>
      </c>
      <c r="G173" s="182" t="s">
        <v>339</v>
      </c>
      <c r="H173" s="183">
        <v>33.6</v>
      </c>
      <c r="I173" s="184"/>
      <c r="J173" s="185">
        <f>ROUND(I173*H173,2)</f>
        <v>0</v>
      </c>
      <c r="K173" s="181" t="s">
        <v>167</v>
      </c>
      <c r="L173" s="40"/>
      <c r="M173" s="186" t="s">
        <v>19</v>
      </c>
      <c r="N173" s="187" t="s">
        <v>46</v>
      </c>
      <c r="O173" s="65"/>
      <c r="P173" s="188">
        <f>O173*H173</f>
        <v>0</v>
      </c>
      <c r="Q173" s="188">
        <v>4.6000000000000001E-4</v>
      </c>
      <c r="R173" s="188">
        <f>Q173*H173</f>
        <v>1.5456000000000001E-2</v>
      </c>
      <c r="S173" s="188">
        <v>0</v>
      </c>
      <c r="T173" s="189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190" t="s">
        <v>183</v>
      </c>
      <c r="AT173" s="190" t="s">
        <v>163</v>
      </c>
      <c r="AU173" s="190" t="s">
        <v>85</v>
      </c>
      <c r="AY173" s="18" t="s">
        <v>160</v>
      </c>
      <c r="BE173" s="191">
        <f>IF(N173="základní",J173,0)</f>
        <v>0</v>
      </c>
      <c r="BF173" s="191">
        <f>IF(N173="snížená",J173,0)</f>
        <v>0</v>
      </c>
      <c r="BG173" s="191">
        <f>IF(N173="zákl. přenesená",J173,0)</f>
        <v>0</v>
      </c>
      <c r="BH173" s="191">
        <f>IF(N173="sníž. přenesená",J173,0)</f>
        <v>0</v>
      </c>
      <c r="BI173" s="191">
        <f>IF(N173="nulová",J173,0)</f>
        <v>0</v>
      </c>
      <c r="BJ173" s="18" t="s">
        <v>83</v>
      </c>
      <c r="BK173" s="191">
        <f>ROUND(I173*H173,2)</f>
        <v>0</v>
      </c>
      <c r="BL173" s="18" t="s">
        <v>183</v>
      </c>
      <c r="BM173" s="190" t="s">
        <v>2374</v>
      </c>
    </row>
    <row r="174" spans="1:65" s="2" customFormat="1">
      <c r="A174" s="35"/>
      <c r="B174" s="36"/>
      <c r="C174" s="37"/>
      <c r="D174" s="192" t="s">
        <v>170</v>
      </c>
      <c r="E174" s="37"/>
      <c r="F174" s="193" t="s">
        <v>430</v>
      </c>
      <c r="G174" s="37"/>
      <c r="H174" s="37"/>
      <c r="I174" s="194"/>
      <c r="J174" s="37"/>
      <c r="K174" s="37"/>
      <c r="L174" s="40"/>
      <c r="M174" s="195"/>
      <c r="N174" s="196"/>
      <c r="O174" s="65"/>
      <c r="P174" s="65"/>
      <c r="Q174" s="65"/>
      <c r="R174" s="65"/>
      <c r="S174" s="65"/>
      <c r="T174" s="66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8" t="s">
        <v>170</v>
      </c>
      <c r="AU174" s="18" t="s">
        <v>85</v>
      </c>
    </row>
    <row r="175" spans="1:65" s="13" customFormat="1">
      <c r="B175" s="199"/>
      <c r="C175" s="200"/>
      <c r="D175" s="197" t="s">
        <v>212</v>
      </c>
      <c r="E175" s="201" t="s">
        <v>19</v>
      </c>
      <c r="F175" s="202" t="s">
        <v>2375</v>
      </c>
      <c r="G175" s="200"/>
      <c r="H175" s="203">
        <v>33.6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212</v>
      </c>
      <c r="AU175" s="209" t="s">
        <v>85</v>
      </c>
      <c r="AV175" s="13" t="s">
        <v>85</v>
      </c>
      <c r="AW175" s="13" t="s">
        <v>36</v>
      </c>
      <c r="AX175" s="13" t="s">
        <v>83</v>
      </c>
      <c r="AY175" s="209" t="s">
        <v>160</v>
      </c>
    </row>
    <row r="176" spans="1:65" s="2" customFormat="1" ht="24.2" customHeight="1">
      <c r="A176" s="35"/>
      <c r="B176" s="36"/>
      <c r="C176" s="179" t="s">
        <v>405</v>
      </c>
      <c r="D176" s="179" t="s">
        <v>163</v>
      </c>
      <c r="E176" s="180" t="s">
        <v>433</v>
      </c>
      <c r="F176" s="181" t="s">
        <v>434</v>
      </c>
      <c r="G176" s="182" t="s">
        <v>339</v>
      </c>
      <c r="H176" s="183">
        <v>33.6</v>
      </c>
      <c r="I176" s="184"/>
      <c r="J176" s="185">
        <f>ROUND(I176*H176,2)</f>
        <v>0</v>
      </c>
      <c r="K176" s="181" t="s">
        <v>167</v>
      </c>
      <c r="L176" s="40"/>
      <c r="M176" s="186" t="s">
        <v>19</v>
      </c>
      <c r="N176" s="187" t="s">
        <v>46</v>
      </c>
      <c r="O176" s="65"/>
      <c r="P176" s="188">
        <f>O176*H176</f>
        <v>0</v>
      </c>
      <c r="Q176" s="188">
        <v>0</v>
      </c>
      <c r="R176" s="188">
        <f>Q176*H176</f>
        <v>0</v>
      </c>
      <c r="S176" s="188">
        <v>0</v>
      </c>
      <c r="T176" s="189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190" t="s">
        <v>183</v>
      </c>
      <c r="AT176" s="190" t="s">
        <v>163</v>
      </c>
      <c r="AU176" s="190" t="s">
        <v>85</v>
      </c>
      <c r="AY176" s="18" t="s">
        <v>160</v>
      </c>
      <c r="BE176" s="191">
        <f>IF(N176="základní",J176,0)</f>
        <v>0</v>
      </c>
      <c r="BF176" s="191">
        <f>IF(N176="snížená",J176,0)</f>
        <v>0</v>
      </c>
      <c r="BG176" s="191">
        <f>IF(N176="zákl. přenesená",J176,0)</f>
        <v>0</v>
      </c>
      <c r="BH176" s="191">
        <f>IF(N176="sníž. přenesená",J176,0)</f>
        <v>0</v>
      </c>
      <c r="BI176" s="191">
        <f>IF(N176="nulová",J176,0)</f>
        <v>0</v>
      </c>
      <c r="BJ176" s="18" t="s">
        <v>83</v>
      </c>
      <c r="BK176" s="191">
        <f>ROUND(I176*H176,2)</f>
        <v>0</v>
      </c>
      <c r="BL176" s="18" t="s">
        <v>183</v>
      </c>
      <c r="BM176" s="190" t="s">
        <v>2376</v>
      </c>
    </row>
    <row r="177" spans="1:65" s="2" customFormat="1">
      <c r="A177" s="35"/>
      <c r="B177" s="36"/>
      <c r="C177" s="37"/>
      <c r="D177" s="192" t="s">
        <v>170</v>
      </c>
      <c r="E177" s="37"/>
      <c r="F177" s="193" t="s">
        <v>436</v>
      </c>
      <c r="G177" s="37"/>
      <c r="H177" s="37"/>
      <c r="I177" s="194"/>
      <c r="J177" s="37"/>
      <c r="K177" s="37"/>
      <c r="L177" s="40"/>
      <c r="M177" s="195"/>
      <c r="N177" s="196"/>
      <c r="O177" s="65"/>
      <c r="P177" s="65"/>
      <c r="Q177" s="65"/>
      <c r="R177" s="65"/>
      <c r="S177" s="65"/>
      <c r="T177" s="66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T177" s="18" t="s">
        <v>170</v>
      </c>
      <c r="AU177" s="18" t="s">
        <v>85</v>
      </c>
    </row>
    <row r="178" spans="1:65" s="2" customFormat="1" ht="37.9" customHeight="1">
      <c r="A178" s="35"/>
      <c r="B178" s="36"/>
      <c r="C178" s="179" t="s">
        <v>410</v>
      </c>
      <c r="D178" s="179" t="s">
        <v>163</v>
      </c>
      <c r="E178" s="180" t="s">
        <v>438</v>
      </c>
      <c r="F178" s="181" t="s">
        <v>439</v>
      </c>
      <c r="G178" s="182" t="s">
        <v>339</v>
      </c>
      <c r="H178" s="183">
        <v>153.18</v>
      </c>
      <c r="I178" s="184"/>
      <c r="J178" s="185">
        <f>ROUND(I178*H178,2)</f>
        <v>0</v>
      </c>
      <c r="K178" s="181" t="s">
        <v>167</v>
      </c>
      <c r="L178" s="40"/>
      <c r="M178" s="186" t="s">
        <v>19</v>
      </c>
      <c r="N178" s="187" t="s">
        <v>46</v>
      </c>
      <c r="O178" s="65"/>
      <c r="P178" s="188">
        <f>O178*H178</f>
        <v>0</v>
      </c>
      <c r="Q178" s="188">
        <v>0</v>
      </c>
      <c r="R178" s="188">
        <f>Q178*H178</f>
        <v>0</v>
      </c>
      <c r="S178" s="188">
        <v>0</v>
      </c>
      <c r="T178" s="189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190" t="s">
        <v>183</v>
      </c>
      <c r="AT178" s="190" t="s">
        <v>163</v>
      </c>
      <c r="AU178" s="190" t="s">
        <v>85</v>
      </c>
      <c r="AY178" s="18" t="s">
        <v>160</v>
      </c>
      <c r="BE178" s="191">
        <f>IF(N178="základní",J178,0)</f>
        <v>0</v>
      </c>
      <c r="BF178" s="191">
        <f>IF(N178="snížená",J178,0)</f>
        <v>0</v>
      </c>
      <c r="BG178" s="191">
        <f>IF(N178="zákl. přenesená",J178,0)</f>
        <v>0</v>
      </c>
      <c r="BH178" s="191">
        <f>IF(N178="sníž. přenesená",J178,0)</f>
        <v>0</v>
      </c>
      <c r="BI178" s="191">
        <f>IF(N178="nulová",J178,0)</f>
        <v>0</v>
      </c>
      <c r="BJ178" s="18" t="s">
        <v>83</v>
      </c>
      <c r="BK178" s="191">
        <f>ROUND(I178*H178,2)</f>
        <v>0</v>
      </c>
      <c r="BL178" s="18" t="s">
        <v>183</v>
      </c>
      <c r="BM178" s="190" t="s">
        <v>2377</v>
      </c>
    </row>
    <row r="179" spans="1:65" s="2" customFormat="1">
      <c r="A179" s="35"/>
      <c r="B179" s="36"/>
      <c r="C179" s="37"/>
      <c r="D179" s="192" t="s">
        <v>170</v>
      </c>
      <c r="E179" s="37"/>
      <c r="F179" s="193" t="s">
        <v>441</v>
      </c>
      <c r="G179" s="37"/>
      <c r="H179" s="37"/>
      <c r="I179" s="194"/>
      <c r="J179" s="37"/>
      <c r="K179" s="37"/>
      <c r="L179" s="40"/>
      <c r="M179" s="195"/>
      <c r="N179" s="196"/>
      <c r="O179" s="65"/>
      <c r="P179" s="65"/>
      <c r="Q179" s="65"/>
      <c r="R179" s="65"/>
      <c r="S179" s="65"/>
      <c r="T179" s="66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T179" s="18" t="s">
        <v>170</v>
      </c>
      <c r="AU179" s="18" t="s">
        <v>85</v>
      </c>
    </row>
    <row r="180" spans="1:65" s="13" customFormat="1">
      <c r="B180" s="199"/>
      <c r="C180" s="200"/>
      <c r="D180" s="197" t="s">
        <v>212</v>
      </c>
      <c r="E180" s="201" t="s">
        <v>19</v>
      </c>
      <c r="F180" s="202" t="s">
        <v>2378</v>
      </c>
      <c r="G180" s="200"/>
      <c r="H180" s="203">
        <v>63.15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212</v>
      </c>
      <c r="AU180" s="209" t="s">
        <v>85</v>
      </c>
      <c r="AV180" s="13" t="s">
        <v>85</v>
      </c>
      <c r="AW180" s="13" t="s">
        <v>36</v>
      </c>
      <c r="AX180" s="13" t="s">
        <v>75</v>
      </c>
      <c r="AY180" s="209" t="s">
        <v>160</v>
      </c>
    </row>
    <row r="181" spans="1:65" s="13" customFormat="1">
      <c r="B181" s="199"/>
      <c r="C181" s="200"/>
      <c r="D181" s="197" t="s">
        <v>212</v>
      </c>
      <c r="E181" s="201" t="s">
        <v>19</v>
      </c>
      <c r="F181" s="202" t="s">
        <v>2379</v>
      </c>
      <c r="G181" s="200"/>
      <c r="H181" s="203">
        <v>18.277000000000001</v>
      </c>
      <c r="I181" s="204"/>
      <c r="J181" s="200"/>
      <c r="K181" s="200"/>
      <c r="L181" s="205"/>
      <c r="M181" s="206"/>
      <c r="N181" s="207"/>
      <c r="O181" s="207"/>
      <c r="P181" s="207"/>
      <c r="Q181" s="207"/>
      <c r="R181" s="207"/>
      <c r="S181" s="207"/>
      <c r="T181" s="208"/>
      <c r="AT181" s="209" t="s">
        <v>212</v>
      </c>
      <c r="AU181" s="209" t="s">
        <v>85</v>
      </c>
      <c r="AV181" s="13" t="s">
        <v>85</v>
      </c>
      <c r="AW181" s="13" t="s">
        <v>36</v>
      </c>
      <c r="AX181" s="13" t="s">
        <v>75</v>
      </c>
      <c r="AY181" s="209" t="s">
        <v>160</v>
      </c>
    </row>
    <row r="182" spans="1:65" s="13" customFormat="1">
      <c r="B182" s="199"/>
      <c r="C182" s="200"/>
      <c r="D182" s="197" t="s">
        <v>212</v>
      </c>
      <c r="E182" s="201" t="s">
        <v>19</v>
      </c>
      <c r="F182" s="202" t="s">
        <v>2380</v>
      </c>
      <c r="G182" s="200"/>
      <c r="H182" s="203">
        <v>127.854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212</v>
      </c>
      <c r="AU182" s="209" t="s">
        <v>85</v>
      </c>
      <c r="AV182" s="13" t="s">
        <v>85</v>
      </c>
      <c r="AW182" s="13" t="s">
        <v>36</v>
      </c>
      <c r="AX182" s="13" t="s">
        <v>75</v>
      </c>
      <c r="AY182" s="209" t="s">
        <v>160</v>
      </c>
    </row>
    <row r="183" spans="1:65" s="13" customFormat="1">
      <c r="B183" s="199"/>
      <c r="C183" s="200"/>
      <c r="D183" s="197" t="s">
        <v>212</v>
      </c>
      <c r="E183" s="201" t="s">
        <v>19</v>
      </c>
      <c r="F183" s="202" t="s">
        <v>2381</v>
      </c>
      <c r="G183" s="200"/>
      <c r="H183" s="203">
        <v>-56.100999999999999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212</v>
      </c>
      <c r="AU183" s="209" t="s">
        <v>85</v>
      </c>
      <c r="AV183" s="13" t="s">
        <v>85</v>
      </c>
      <c r="AW183" s="13" t="s">
        <v>36</v>
      </c>
      <c r="AX183" s="13" t="s">
        <v>75</v>
      </c>
      <c r="AY183" s="209" t="s">
        <v>160</v>
      </c>
    </row>
    <row r="184" spans="1:65" s="14" customFormat="1">
      <c r="B184" s="214"/>
      <c r="C184" s="215"/>
      <c r="D184" s="197" t="s">
        <v>212</v>
      </c>
      <c r="E184" s="216" t="s">
        <v>19</v>
      </c>
      <c r="F184" s="217" t="s">
        <v>282</v>
      </c>
      <c r="G184" s="215"/>
      <c r="H184" s="218">
        <v>153.18</v>
      </c>
      <c r="I184" s="219"/>
      <c r="J184" s="215"/>
      <c r="K184" s="215"/>
      <c r="L184" s="220"/>
      <c r="M184" s="221"/>
      <c r="N184" s="222"/>
      <c r="O184" s="222"/>
      <c r="P184" s="222"/>
      <c r="Q184" s="222"/>
      <c r="R184" s="222"/>
      <c r="S184" s="222"/>
      <c r="T184" s="223"/>
      <c r="AT184" s="224" t="s">
        <v>212</v>
      </c>
      <c r="AU184" s="224" t="s">
        <v>85</v>
      </c>
      <c r="AV184" s="14" t="s">
        <v>183</v>
      </c>
      <c r="AW184" s="14" t="s">
        <v>36</v>
      </c>
      <c r="AX184" s="14" t="s">
        <v>83</v>
      </c>
      <c r="AY184" s="224" t="s">
        <v>160</v>
      </c>
    </row>
    <row r="185" spans="1:65" s="2" customFormat="1" ht="37.9" customHeight="1">
      <c r="A185" s="35"/>
      <c r="B185" s="36"/>
      <c r="C185" s="179" t="s">
        <v>415</v>
      </c>
      <c r="D185" s="179" t="s">
        <v>163</v>
      </c>
      <c r="E185" s="180" t="s">
        <v>447</v>
      </c>
      <c r="F185" s="181" t="s">
        <v>448</v>
      </c>
      <c r="G185" s="182" t="s">
        <v>339</v>
      </c>
      <c r="H185" s="183">
        <v>1531.8</v>
      </c>
      <c r="I185" s="184"/>
      <c r="J185" s="185">
        <f>ROUND(I185*H185,2)</f>
        <v>0</v>
      </c>
      <c r="K185" s="181" t="s">
        <v>167</v>
      </c>
      <c r="L185" s="40"/>
      <c r="M185" s="186" t="s">
        <v>19</v>
      </c>
      <c r="N185" s="187" t="s">
        <v>46</v>
      </c>
      <c r="O185" s="65"/>
      <c r="P185" s="188">
        <f>O185*H185</f>
        <v>0</v>
      </c>
      <c r="Q185" s="188">
        <v>0</v>
      </c>
      <c r="R185" s="188">
        <f>Q185*H185</f>
        <v>0</v>
      </c>
      <c r="S185" s="188">
        <v>0</v>
      </c>
      <c r="T185" s="189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190" t="s">
        <v>183</v>
      </c>
      <c r="AT185" s="190" t="s">
        <v>163</v>
      </c>
      <c r="AU185" s="190" t="s">
        <v>85</v>
      </c>
      <c r="AY185" s="18" t="s">
        <v>160</v>
      </c>
      <c r="BE185" s="191">
        <f>IF(N185="základní",J185,0)</f>
        <v>0</v>
      </c>
      <c r="BF185" s="191">
        <f>IF(N185="snížená",J185,0)</f>
        <v>0</v>
      </c>
      <c r="BG185" s="191">
        <f>IF(N185="zákl. přenesená",J185,0)</f>
        <v>0</v>
      </c>
      <c r="BH185" s="191">
        <f>IF(N185="sníž. přenesená",J185,0)</f>
        <v>0</v>
      </c>
      <c r="BI185" s="191">
        <f>IF(N185="nulová",J185,0)</f>
        <v>0</v>
      </c>
      <c r="BJ185" s="18" t="s">
        <v>83</v>
      </c>
      <c r="BK185" s="191">
        <f>ROUND(I185*H185,2)</f>
        <v>0</v>
      </c>
      <c r="BL185" s="18" t="s">
        <v>183</v>
      </c>
      <c r="BM185" s="190" t="s">
        <v>2382</v>
      </c>
    </row>
    <row r="186" spans="1:65" s="2" customFormat="1">
      <c r="A186" s="35"/>
      <c r="B186" s="36"/>
      <c r="C186" s="37"/>
      <c r="D186" s="192" t="s">
        <v>170</v>
      </c>
      <c r="E186" s="37"/>
      <c r="F186" s="193" t="s">
        <v>450</v>
      </c>
      <c r="G186" s="37"/>
      <c r="H186" s="37"/>
      <c r="I186" s="194"/>
      <c r="J186" s="37"/>
      <c r="K186" s="37"/>
      <c r="L186" s="40"/>
      <c r="M186" s="195"/>
      <c r="N186" s="196"/>
      <c r="O186" s="65"/>
      <c r="P186" s="65"/>
      <c r="Q186" s="65"/>
      <c r="R186" s="65"/>
      <c r="S186" s="65"/>
      <c r="T186" s="66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T186" s="18" t="s">
        <v>170</v>
      </c>
      <c r="AU186" s="18" t="s">
        <v>85</v>
      </c>
    </row>
    <row r="187" spans="1:65" s="13" customFormat="1">
      <c r="B187" s="199"/>
      <c r="C187" s="200"/>
      <c r="D187" s="197" t="s">
        <v>212</v>
      </c>
      <c r="E187" s="200"/>
      <c r="F187" s="202" t="s">
        <v>2383</v>
      </c>
      <c r="G187" s="200"/>
      <c r="H187" s="203">
        <v>1531.8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212</v>
      </c>
      <c r="AU187" s="209" t="s">
        <v>85</v>
      </c>
      <c r="AV187" s="13" t="s">
        <v>85</v>
      </c>
      <c r="AW187" s="13" t="s">
        <v>4</v>
      </c>
      <c r="AX187" s="13" t="s">
        <v>83</v>
      </c>
      <c r="AY187" s="209" t="s">
        <v>160</v>
      </c>
    </row>
    <row r="188" spans="1:65" s="2" customFormat="1" ht="37.9" customHeight="1">
      <c r="A188" s="35"/>
      <c r="B188" s="36"/>
      <c r="C188" s="179" t="s">
        <v>421</v>
      </c>
      <c r="D188" s="179" t="s">
        <v>163</v>
      </c>
      <c r="E188" s="180" t="s">
        <v>453</v>
      </c>
      <c r="F188" s="181" t="s">
        <v>454</v>
      </c>
      <c r="G188" s="182" t="s">
        <v>339</v>
      </c>
      <c r="H188" s="183">
        <v>56.100999999999999</v>
      </c>
      <c r="I188" s="184"/>
      <c r="J188" s="185">
        <f>ROUND(I188*H188,2)</f>
        <v>0</v>
      </c>
      <c r="K188" s="181" t="s">
        <v>167</v>
      </c>
      <c r="L188" s="40"/>
      <c r="M188" s="186" t="s">
        <v>19</v>
      </c>
      <c r="N188" s="187" t="s">
        <v>46</v>
      </c>
      <c r="O188" s="65"/>
      <c r="P188" s="188">
        <f>O188*H188</f>
        <v>0</v>
      </c>
      <c r="Q188" s="188">
        <v>0</v>
      </c>
      <c r="R188" s="188">
        <f>Q188*H188</f>
        <v>0</v>
      </c>
      <c r="S188" s="188">
        <v>0</v>
      </c>
      <c r="T188" s="189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190" t="s">
        <v>183</v>
      </c>
      <c r="AT188" s="190" t="s">
        <v>163</v>
      </c>
      <c r="AU188" s="190" t="s">
        <v>85</v>
      </c>
      <c r="AY188" s="18" t="s">
        <v>160</v>
      </c>
      <c r="BE188" s="191">
        <f>IF(N188="základní",J188,0)</f>
        <v>0</v>
      </c>
      <c r="BF188" s="191">
        <f>IF(N188="snížená",J188,0)</f>
        <v>0</v>
      </c>
      <c r="BG188" s="191">
        <f>IF(N188="zákl. přenesená",J188,0)</f>
        <v>0</v>
      </c>
      <c r="BH188" s="191">
        <f>IF(N188="sníž. přenesená",J188,0)</f>
        <v>0</v>
      </c>
      <c r="BI188" s="191">
        <f>IF(N188="nulová",J188,0)</f>
        <v>0</v>
      </c>
      <c r="BJ188" s="18" t="s">
        <v>83</v>
      </c>
      <c r="BK188" s="191">
        <f>ROUND(I188*H188,2)</f>
        <v>0</v>
      </c>
      <c r="BL188" s="18" t="s">
        <v>183</v>
      </c>
      <c r="BM188" s="190" t="s">
        <v>2384</v>
      </c>
    </row>
    <row r="189" spans="1:65" s="2" customFormat="1">
      <c r="A189" s="35"/>
      <c r="B189" s="36"/>
      <c r="C189" s="37"/>
      <c r="D189" s="192" t="s">
        <v>170</v>
      </c>
      <c r="E189" s="37"/>
      <c r="F189" s="193" t="s">
        <v>456</v>
      </c>
      <c r="G189" s="37"/>
      <c r="H189" s="37"/>
      <c r="I189" s="194"/>
      <c r="J189" s="37"/>
      <c r="K189" s="37"/>
      <c r="L189" s="40"/>
      <c r="M189" s="195"/>
      <c r="N189" s="196"/>
      <c r="O189" s="65"/>
      <c r="P189" s="65"/>
      <c r="Q189" s="65"/>
      <c r="R189" s="65"/>
      <c r="S189" s="65"/>
      <c r="T189" s="66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8" t="s">
        <v>170</v>
      </c>
      <c r="AU189" s="18" t="s">
        <v>85</v>
      </c>
    </row>
    <row r="190" spans="1:65" s="13" customFormat="1">
      <c r="B190" s="199"/>
      <c r="C190" s="200"/>
      <c r="D190" s="197" t="s">
        <v>212</v>
      </c>
      <c r="E190" s="201" t="s">
        <v>19</v>
      </c>
      <c r="F190" s="202" t="s">
        <v>2385</v>
      </c>
      <c r="G190" s="200"/>
      <c r="H190" s="203">
        <v>56.100999999999999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212</v>
      </c>
      <c r="AU190" s="209" t="s">
        <v>85</v>
      </c>
      <c r="AV190" s="13" t="s">
        <v>85</v>
      </c>
      <c r="AW190" s="13" t="s">
        <v>36</v>
      </c>
      <c r="AX190" s="13" t="s">
        <v>83</v>
      </c>
      <c r="AY190" s="209" t="s">
        <v>160</v>
      </c>
    </row>
    <row r="191" spans="1:65" s="2" customFormat="1" ht="37.9" customHeight="1">
      <c r="A191" s="35"/>
      <c r="B191" s="36"/>
      <c r="C191" s="179" t="s">
        <v>426</v>
      </c>
      <c r="D191" s="179" t="s">
        <v>163</v>
      </c>
      <c r="E191" s="180" t="s">
        <v>459</v>
      </c>
      <c r="F191" s="181" t="s">
        <v>460</v>
      </c>
      <c r="G191" s="182" t="s">
        <v>339</v>
      </c>
      <c r="H191" s="183">
        <v>561.01</v>
      </c>
      <c r="I191" s="184"/>
      <c r="J191" s="185">
        <f>ROUND(I191*H191,2)</f>
        <v>0</v>
      </c>
      <c r="K191" s="181" t="s">
        <v>167</v>
      </c>
      <c r="L191" s="40"/>
      <c r="M191" s="186" t="s">
        <v>19</v>
      </c>
      <c r="N191" s="187" t="s">
        <v>46</v>
      </c>
      <c r="O191" s="65"/>
      <c r="P191" s="188">
        <f>O191*H191</f>
        <v>0</v>
      </c>
      <c r="Q191" s="188">
        <v>0</v>
      </c>
      <c r="R191" s="188">
        <f>Q191*H191</f>
        <v>0</v>
      </c>
      <c r="S191" s="188">
        <v>0</v>
      </c>
      <c r="T191" s="189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190" t="s">
        <v>183</v>
      </c>
      <c r="AT191" s="190" t="s">
        <v>163</v>
      </c>
      <c r="AU191" s="190" t="s">
        <v>85</v>
      </c>
      <c r="AY191" s="18" t="s">
        <v>160</v>
      </c>
      <c r="BE191" s="191">
        <f>IF(N191="základní",J191,0)</f>
        <v>0</v>
      </c>
      <c r="BF191" s="191">
        <f>IF(N191="snížená",J191,0)</f>
        <v>0</v>
      </c>
      <c r="BG191" s="191">
        <f>IF(N191="zákl. přenesená",J191,0)</f>
        <v>0</v>
      </c>
      <c r="BH191" s="191">
        <f>IF(N191="sníž. přenesená",J191,0)</f>
        <v>0</v>
      </c>
      <c r="BI191" s="191">
        <f>IF(N191="nulová",J191,0)</f>
        <v>0</v>
      </c>
      <c r="BJ191" s="18" t="s">
        <v>83</v>
      </c>
      <c r="BK191" s="191">
        <f>ROUND(I191*H191,2)</f>
        <v>0</v>
      </c>
      <c r="BL191" s="18" t="s">
        <v>183</v>
      </c>
      <c r="BM191" s="190" t="s">
        <v>2386</v>
      </c>
    </row>
    <row r="192" spans="1:65" s="2" customFormat="1">
      <c r="A192" s="35"/>
      <c r="B192" s="36"/>
      <c r="C192" s="37"/>
      <c r="D192" s="192" t="s">
        <v>170</v>
      </c>
      <c r="E192" s="37"/>
      <c r="F192" s="193" t="s">
        <v>462</v>
      </c>
      <c r="G192" s="37"/>
      <c r="H192" s="37"/>
      <c r="I192" s="194"/>
      <c r="J192" s="37"/>
      <c r="K192" s="37"/>
      <c r="L192" s="40"/>
      <c r="M192" s="195"/>
      <c r="N192" s="196"/>
      <c r="O192" s="65"/>
      <c r="P192" s="65"/>
      <c r="Q192" s="65"/>
      <c r="R192" s="65"/>
      <c r="S192" s="65"/>
      <c r="T192" s="66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8" t="s">
        <v>170</v>
      </c>
      <c r="AU192" s="18" t="s">
        <v>85</v>
      </c>
    </row>
    <row r="193" spans="1:65" s="13" customFormat="1">
      <c r="B193" s="199"/>
      <c r="C193" s="200"/>
      <c r="D193" s="197" t="s">
        <v>212</v>
      </c>
      <c r="E193" s="200"/>
      <c r="F193" s="202" t="s">
        <v>2387</v>
      </c>
      <c r="G193" s="200"/>
      <c r="H193" s="203">
        <v>561.01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212</v>
      </c>
      <c r="AU193" s="209" t="s">
        <v>85</v>
      </c>
      <c r="AV193" s="13" t="s">
        <v>85</v>
      </c>
      <c r="AW193" s="13" t="s">
        <v>4</v>
      </c>
      <c r="AX193" s="13" t="s">
        <v>83</v>
      </c>
      <c r="AY193" s="209" t="s">
        <v>160</v>
      </c>
    </row>
    <row r="194" spans="1:65" s="2" customFormat="1" ht="24.2" customHeight="1">
      <c r="A194" s="35"/>
      <c r="B194" s="36"/>
      <c r="C194" s="179" t="s">
        <v>432</v>
      </c>
      <c r="D194" s="179" t="s">
        <v>163</v>
      </c>
      <c r="E194" s="180" t="s">
        <v>465</v>
      </c>
      <c r="F194" s="181" t="s">
        <v>466</v>
      </c>
      <c r="G194" s="182" t="s">
        <v>339</v>
      </c>
      <c r="H194" s="183">
        <v>153.18</v>
      </c>
      <c r="I194" s="184"/>
      <c r="J194" s="185">
        <f>ROUND(I194*H194,2)</f>
        <v>0</v>
      </c>
      <c r="K194" s="181" t="s">
        <v>167</v>
      </c>
      <c r="L194" s="40"/>
      <c r="M194" s="186" t="s">
        <v>19</v>
      </c>
      <c r="N194" s="187" t="s">
        <v>46</v>
      </c>
      <c r="O194" s="65"/>
      <c r="P194" s="188">
        <f>O194*H194</f>
        <v>0</v>
      </c>
      <c r="Q194" s="188">
        <v>0</v>
      </c>
      <c r="R194" s="188">
        <f>Q194*H194</f>
        <v>0</v>
      </c>
      <c r="S194" s="188">
        <v>0</v>
      </c>
      <c r="T194" s="189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190" t="s">
        <v>183</v>
      </c>
      <c r="AT194" s="190" t="s">
        <v>163</v>
      </c>
      <c r="AU194" s="190" t="s">
        <v>85</v>
      </c>
      <c r="AY194" s="18" t="s">
        <v>160</v>
      </c>
      <c r="BE194" s="191">
        <f>IF(N194="základní",J194,0)</f>
        <v>0</v>
      </c>
      <c r="BF194" s="191">
        <f>IF(N194="snížená",J194,0)</f>
        <v>0</v>
      </c>
      <c r="BG194" s="191">
        <f>IF(N194="zákl. přenesená",J194,0)</f>
        <v>0</v>
      </c>
      <c r="BH194" s="191">
        <f>IF(N194="sníž. přenesená",J194,0)</f>
        <v>0</v>
      </c>
      <c r="BI194" s="191">
        <f>IF(N194="nulová",J194,0)</f>
        <v>0</v>
      </c>
      <c r="BJ194" s="18" t="s">
        <v>83</v>
      </c>
      <c r="BK194" s="191">
        <f>ROUND(I194*H194,2)</f>
        <v>0</v>
      </c>
      <c r="BL194" s="18" t="s">
        <v>183</v>
      </c>
      <c r="BM194" s="190" t="s">
        <v>2388</v>
      </c>
    </row>
    <row r="195" spans="1:65" s="2" customFormat="1">
      <c r="A195" s="35"/>
      <c r="B195" s="36"/>
      <c r="C195" s="37"/>
      <c r="D195" s="192" t="s">
        <v>170</v>
      </c>
      <c r="E195" s="37"/>
      <c r="F195" s="193" t="s">
        <v>468</v>
      </c>
      <c r="G195" s="37"/>
      <c r="H195" s="37"/>
      <c r="I195" s="194"/>
      <c r="J195" s="37"/>
      <c r="K195" s="37"/>
      <c r="L195" s="40"/>
      <c r="M195" s="195"/>
      <c r="N195" s="196"/>
      <c r="O195" s="65"/>
      <c r="P195" s="65"/>
      <c r="Q195" s="65"/>
      <c r="R195" s="65"/>
      <c r="S195" s="65"/>
      <c r="T195" s="66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8" t="s">
        <v>170</v>
      </c>
      <c r="AU195" s="18" t="s">
        <v>85</v>
      </c>
    </row>
    <row r="196" spans="1:65" s="2" customFormat="1" ht="24.2" customHeight="1">
      <c r="A196" s="35"/>
      <c r="B196" s="36"/>
      <c r="C196" s="179" t="s">
        <v>437</v>
      </c>
      <c r="D196" s="179" t="s">
        <v>163</v>
      </c>
      <c r="E196" s="180" t="s">
        <v>470</v>
      </c>
      <c r="F196" s="181" t="s">
        <v>471</v>
      </c>
      <c r="G196" s="182" t="s">
        <v>339</v>
      </c>
      <c r="H196" s="183">
        <v>56.100999999999999</v>
      </c>
      <c r="I196" s="184"/>
      <c r="J196" s="185">
        <f>ROUND(I196*H196,2)</f>
        <v>0</v>
      </c>
      <c r="K196" s="181" t="s">
        <v>167</v>
      </c>
      <c r="L196" s="40"/>
      <c r="M196" s="186" t="s">
        <v>19</v>
      </c>
      <c r="N196" s="187" t="s">
        <v>46</v>
      </c>
      <c r="O196" s="65"/>
      <c r="P196" s="188">
        <f>O196*H196</f>
        <v>0</v>
      </c>
      <c r="Q196" s="188">
        <v>0</v>
      </c>
      <c r="R196" s="188">
        <f>Q196*H196</f>
        <v>0</v>
      </c>
      <c r="S196" s="188">
        <v>0</v>
      </c>
      <c r="T196" s="189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190" t="s">
        <v>183</v>
      </c>
      <c r="AT196" s="190" t="s">
        <v>163</v>
      </c>
      <c r="AU196" s="190" t="s">
        <v>85</v>
      </c>
      <c r="AY196" s="18" t="s">
        <v>160</v>
      </c>
      <c r="BE196" s="191">
        <f>IF(N196="základní",J196,0)</f>
        <v>0</v>
      </c>
      <c r="BF196" s="191">
        <f>IF(N196="snížená",J196,0)</f>
        <v>0</v>
      </c>
      <c r="BG196" s="191">
        <f>IF(N196="zákl. přenesená",J196,0)</f>
        <v>0</v>
      </c>
      <c r="BH196" s="191">
        <f>IF(N196="sníž. přenesená",J196,0)</f>
        <v>0</v>
      </c>
      <c r="BI196" s="191">
        <f>IF(N196="nulová",J196,0)</f>
        <v>0</v>
      </c>
      <c r="BJ196" s="18" t="s">
        <v>83</v>
      </c>
      <c r="BK196" s="191">
        <f>ROUND(I196*H196,2)</f>
        <v>0</v>
      </c>
      <c r="BL196" s="18" t="s">
        <v>183</v>
      </c>
      <c r="BM196" s="190" t="s">
        <v>2389</v>
      </c>
    </row>
    <row r="197" spans="1:65" s="2" customFormat="1">
      <c r="A197" s="35"/>
      <c r="B197" s="36"/>
      <c r="C197" s="37"/>
      <c r="D197" s="192" t="s">
        <v>170</v>
      </c>
      <c r="E197" s="37"/>
      <c r="F197" s="193" t="s">
        <v>473</v>
      </c>
      <c r="G197" s="37"/>
      <c r="H197" s="37"/>
      <c r="I197" s="194"/>
      <c r="J197" s="37"/>
      <c r="K197" s="37"/>
      <c r="L197" s="40"/>
      <c r="M197" s="195"/>
      <c r="N197" s="196"/>
      <c r="O197" s="65"/>
      <c r="P197" s="65"/>
      <c r="Q197" s="65"/>
      <c r="R197" s="65"/>
      <c r="S197" s="65"/>
      <c r="T197" s="66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8" t="s">
        <v>170</v>
      </c>
      <c r="AU197" s="18" t="s">
        <v>85</v>
      </c>
    </row>
    <row r="198" spans="1:65" s="2" customFormat="1" ht="24.2" customHeight="1">
      <c r="A198" s="35"/>
      <c r="B198" s="36"/>
      <c r="C198" s="179" t="s">
        <v>446</v>
      </c>
      <c r="D198" s="179" t="s">
        <v>163</v>
      </c>
      <c r="E198" s="180" t="s">
        <v>475</v>
      </c>
      <c r="F198" s="181" t="s">
        <v>476</v>
      </c>
      <c r="G198" s="182" t="s">
        <v>339</v>
      </c>
      <c r="H198" s="183">
        <v>209.28100000000001</v>
      </c>
      <c r="I198" s="184"/>
      <c r="J198" s="185">
        <f>ROUND(I198*H198,2)</f>
        <v>0</v>
      </c>
      <c r="K198" s="181" t="s">
        <v>167</v>
      </c>
      <c r="L198" s="40"/>
      <c r="M198" s="186" t="s">
        <v>19</v>
      </c>
      <c r="N198" s="187" t="s">
        <v>46</v>
      </c>
      <c r="O198" s="65"/>
      <c r="P198" s="188">
        <f>O198*H198</f>
        <v>0</v>
      </c>
      <c r="Q198" s="188">
        <v>0</v>
      </c>
      <c r="R198" s="188">
        <f>Q198*H198</f>
        <v>0</v>
      </c>
      <c r="S198" s="188">
        <v>0</v>
      </c>
      <c r="T198" s="189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190" t="s">
        <v>183</v>
      </c>
      <c r="AT198" s="190" t="s">
        <v>163</v>
      </c>
      <c r="AU198" s="190" t="s">
        <v>85</v>
      </c>
      <c r="AY198" s="18" t="s">
        <v>160</v>
      </c>
      <c r="BE198" s="191">
        <f>IF(N198="základní",J198,0)</f>
        <v>0</v>
      </c>
      <c r="BF198" s="191">
        <f>IF(N198="snížená",J198,0)</f>
        <v>0</v>
      </c>
      <c r="BG198" s="191">
        <f>IF(N198="zákl. přenesená",J198,0)</f>
        <v>0</v>
      </c>
      <c r="BH198" s="191">
        <f>IF(N198="sníž. přenesená",J198,0)</f>
        <v>0</v>
      </c>
      <c r="BI198" s="191">
        <f>IF(N198="nulová",J198,0)</f>
        <v>0</v>
      </c>
      <c r="BJ198" s="18" t="s">
        <v>83</v>
      </c>
      <c r="BK198" s="191">
        <f>ROUND(I198*H198,2)</f>
        <v>0</v>
      </c>
      <c r="BL198" s="18" t="s">
        <v>183</v>
      </c>
      <c r="BM198" s="190" t="s">
        <v>2390</v>
      </c>
    </row>
    <row r="199" spans="1:65" s="2" customFormat="1">
      <c r="A199" s="35"/>
      <c r="B199" s="36"/>
      <c r="C199" s="37"/>
      <c r="D199" s="192" t="s">
        <v>170</v>
      </c>
      <c r="E199" s="37"/>
      <c r="F199" s="193" t="s">
        <v>478</v>
      </c>
      <c r="G199" s="37"/>
      <c r="H199" s="37"/>
      <c r="I199" s="194"/>
      <c r="J199" s="37"/>
      <c r="K199" s="37"/>
      <c r="L199" s="40"/>
      <c r="M199" s="195"/>
      <c r="N199" s="196"/>
      <c r="O199" s="65"/>
      <c r="P199" s="65"/>
      <c r="Q199" s="65"/>
      <c r="R199" s="65"/>
      <c r="S199" s="65"/>
      <c r="T199" s="66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8" t="s">
        <v>170</v>
      </c>
      <c r="AU199" s="18" t="s">
        <v>85</v>
      </c>
    </row>
    <row r="200" spans="1:65" s="13" customFormat="1">
      <c r="B200" s="199"/>
      <c r="C200" s="200"/>
      <c r="D200" s="197" t="s">
        <v>212</v>
      </c>
      <c r="E200" s="201" t="s">
        <v>19</v>
      </c>
      <c r="F200" s="202" t="s">
        <v>2391</v>
      </c>
      <c r="G200" s="200"/>
      <c r="H200" s="203">
        <v>209.28100000000001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212</v>
      </c>
      <c r="AU200" s="209" t="s">
        <v>85</v>
      </c>
      <c r="AV200" s="13" t="s">
        <v>85</v>
      </c>
      <c r="AW200" s="13" t="s">
        <v>36</v>
      </c>
      <c r="AX200" s="13" t="s">
        <v>83</v>
      </c>
      <c r="AY200" s="209" t="s">
        <v>160</v>
      </c>
    </row>
    <row r="201" spans="1:65" s="2" customFormat="1" ht="24.2" customHeight="1">
      <c r="A201" s="35"/>
      <c r="B201" s="36"/>
      <c r="C201" s="179" t="s">
        <v>452</v>
      </c>
      <c r="D201" s="179" t="s">
        <v>163</v>
      </c>
      <c r="E201" s="180" t="s">
        <v>481</v>
      </c>
      <c r="F201" s="181" t="s">
        <v>482</v>
      </c>
      <c r="G201" s="182" t="s">
        <v>483</v>
      </c>
      <c r="H201" s="183">
        <v>418.56200000000001</v>
      </c>
      <c r="I201" s="184"/>
      <c r="J201" s="185">
        <f>ROUND(I201*H201,2)</f>
        <v>0</v>
      </c>
      <c r="K201" s="181" t="s">
        <v>167</v>
      </c>
      <c r="L201" s="40"/>
      <c r="M201" s="186" t="s">
        <v>19</v>
      </c>
      <c r="N201" s="187" t="s">
        <v>46</v>
      </c>
      <c r="O201" s="65"/>
      <c r="P201" s="188">
        <f>O201*H201</f>
        <v>0</v>
      </c>
      <c r="Q201" s="188">
        <v>0</v>
      </c>
      <c r="R201" s="188">
        <f>Q201*H201</f>
        <v>0</v>
      </c>
      <c r="S201" s="188">
        <v>0</v>
      </c>
      <c r="T201" s="189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190" t="s">
        <v>183</v>
      </c>
      <c r="AT201" s="190" t="s">
        <v>163</v>
      </c>
      <c r="AU201" s="190" t="s">
        <v>85</v>
      </c>
      <c r="AY201" s="18" t="s">
        <v>160</v>
      </c>
      <c r="BE201" s="191">
        <f>IF(N201="základní",J201,0)</f>
        <v>0</v>
      </c>
      <c r="BF201" s="191">
        <f>IF(N201="snížená",J201,0)</f>
        <v>0</v>
      </c>
      <c r="BG201" s="191">
        <f>IF(N201="zákl. přenesená",J201,0)</f>
        <v>0</v>
      </c>
      <c r="BH201" s="191">
        <f>IF(N201="sníž. přenesená",J201,0)</f>
        <v>0</v>
      </c>
      <c r="BI201" s="191">
        <f>IF(N201="nulová",J201,0)</f>
        <v>0</v>
      </c>
      <c r="BJ201" s="18" t="s">
        <v>83</v>
      </c>
      <c r="BK201" s="191">
        <f>ROUND(I201*H201,2)</f>
        <v>0</v>
      </c>
      <c r="BL201" s="18" t="s">
        <v>183</v>
      </c>
      <c r="BM201" s="190" t="s">
        <v>2392</v>
      </c>
    </row>
    <row r="202" spans="1:65" s="2" customFormat="1">
      <c r="A202" s="35"/>
      <c r="B202" s="36"/>
      <c r="C202" s="37"/>
      <c r="D202" s="192" t="s">
        <v>170</v>
      </c>
      <c r="E202" s="37"/>
      <c r="F202" s="193" t="s">
        <v>485</v>
      </c>
      <c r="G202" s="37"/>
      <c r="H202" s="37"/>
      <c r="I202" s="194"/>
      <c r="J202" s="37"/>
      <c r="K202" s="37"/>
      <c r="L202" s="40"/>
      <c r="M202" s="195"/>
      <c r="N202" s="196"/>
      <c r="O202" s="65"/>
      <c r="P202" s="65"/>
      <c r="Q202" s="65"/>
      <c r="R202" s="65"/>
      <c r="S202" s="65"/>
      <c r="T202" s="66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T202" s="18" t="s">
        <v>170</v>
      </c>
      <c r="AU202" s="18" t="s">
        <v>85</v>
      </c>
    </row>
    <row r="203" spans="1:65" s="13" customFormat="1">
      <c r="B203" s="199"/>
      <c r="C203" s="200"/>
      <c r="D203" s="197" t="s">
        <v>212</v>
      </c>
      <c r="E203" s="200"/>
      <c r="F203" s="202" t="s">
        <v>2393</v>
      </c>
      <c r="G203" s="200"/>
      <c r="H203" s="203">
        <v>418.56200000000001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212</v>
      </c>
      <c r="AU203" s="209" t="s">
        <v>85</v>
      </c>
      <c r="AV203" s="13" t="s">
        <v>85</v>
      </c>
      <c r="AW203" s="13" t="s">
        <v>4</v>
      </c>
      <c r="AX203" s="13" t="s">
        <v>83</v>
      </c>
      <c r="AY203" s="209" t="s">
        <v>160</v>
      </c>
    </row>
    <row r="204" spans="1:65" s="2" customFormat="1" ht="24.2" customHeight="1">
      <c r="A204" s="35"/>
      <c r="B204" s="36"/>
      <c r="C204" s="179" t="s">
        <v>458</v>
      </c>
      <c r="D204" s="179" t="s">
        <v>163</v>
      </c>
      <c r="E204" s="180" t="s">
        <v>488</v>
      </c>
      <c r="F204" s="181" t="s">
        <v>489</v>
      </c>
      <c r="G204" s="182" t="s">
        <v>339</v>
      </c>
      <c r="H204" s="183">
        <v>136.67500000000001</v>
      </c>
      <c r="I204" s="184"/>
      <c r="J204" s="185">
        <f>ROUND(I204*H204,2)</f>
        <v>0</v>
      </c>
      <c r="K204" s="181" t="s">
        <v>167</v>
      </c>
      <c r="L204" s="40"/>
      <c r="M204" s="186" t="s">
        <v>19</v>
      </c>
      <c r="N204" s="187" t="s">
        <v>46</v>
      </c>
      <c r="O204" s="65"/>
      <c r="P204" s="188">
        <f>O204*H204</f>
        <v>0</v>
      </c>
      <c r="Q204" s="188">
        <v>0</v>
      </c>
      <c r="R204" s="188">
        <f>Q204*H204</f>
        <v>0</v>
      </c>
      <c r="S204" s="188">
        <v>0</v>
      </c>
      <c r="T204" s="189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190" t="s">
        <v>183</v>
      </c>
      <c r="AT204" s="190" t="s">
        <v>163</v>
      </c>
      <c r="AU204" s="190" t="s">
        <v>85</v>
      </c>
      <c r="AY204" s="18" t="s">
        <v>160</v>
      </c>
      <c r="BE204" s="191">
        <f>IF(N204="základní",J204,0)</f>
        <v>0</v>
      </c>
      <c r="BF204" s="191">
        <f>IF(N204="snížená",J204,0)</f>
        <v>0</v>
      </c>
      <c r="BG204" s="191">
        <f>IF(N204="zákl. přenesená",J204,0)</f>
        <v>0</v>
      </c>
      <c r="BH204" s="191">
        <f>IF(N204="sníž. přenesená",J204,0)</f>
        <v>0</v>
      </c>
      <c r="BI204" s="191">
        <f>IF(N204="nulová",J204,0)</f>
        <v>0</v>
      </c>
      <c r="BJ204" s="18" t="s">
        <v>83</v>
      </c>
      <c r="BK204" s="191">
        <f>ROUND(I204*H204,2)</f>
        <v>0</v>
      </c>
      <c r="BL204" s="18" t="s">
        <v>183</v>
      </c>
      <c r="BM204" s="190" t="s">
        <v>2394</v>
      </c>
    </row>
    <row r="205" spans="1:65" s="2" customFormat="1">
      <c r="A205" s="35"/>
      <c r="B205" s="36"/>
      <c r="C205" s="37"/>
      <c r="D205" s="192" t="s">
        <v>170</v>
      </c>
      <c r="E205" s="37"/>
      <c r="F205" s="193" t="s">
        <v>491</v>
      </c>
      <c r="G205" s="37"/>
      <c r="H205" s="37"/>
      <c r="I205" s="194"/>
      <c r="J205" s="37"/>
      <c r="K205" s="37"/>
      <c r="L205" s="40"/>
      <c r="M205" s="195"/>
      <c r="N205" s="196"/>
      <c r="O205" s="65"/>
      <c r="P205" s="65"/>
      <c r="Q205" s="65"/>
      <c r="R205" s="65"/>
      <c r="S205" s="65"/>
      <c r="T205" s="66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8" t="s">
        <v>170</v>
      </c>
      <c r="AU205" s="18" t="s">
        <v>85</v>
      </c>
    </row>
    <row r="206" spans="1:65" s="13" customFormat="1">
      <c r="B206" s="199"/>
      <c r="C206" s="200"/>
      <c r="D206" s="197" t="s">
        <v>212</v>
      </c>
      <c r="E206" s="201" t="s">
        <v>19</v>
      </c>
      <c r="F206" s="202" t="s">
        <v>2395</v>
      </c>
      <c r="G206" s="200"/>
      <c r="H206" s="203">
        <v>63.15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212</v>
      </c>
      <c r="AU206" s="209" t="s">
        <v>85</v>
      </c>
      <c r="AV206" s="13" t="s">
        <v>85</v>
      </c>
      <c r="AW206" s="13" t="s">
        <v>36</v>
      </c>
      <c r="AX206" s="13" t="s">
        <v>75</v>
      </c>
      <c r="AY206" s="209" t="s">
        <v>160</v>
      </c>
    </row>
    <row r="207" spans="1:65" s="13" customFormat="1">
      <c r="B207" s="199"/>
      <c r="C207" s="200"/>
      <c r="D207" s="197" t="s">
        <v>212</v>
      </c>
      <c r="E207" s="201" t="s">
        <v>19</v>
      </c>
      <c r="F207" s="202" t="s">
        <v>2396</v>
      </c>
      <c r="G207" s="200"/>
      <c r="H207" s="203">
        <v>73.525000000000006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212</v>
      </c>
      <c r="AU207" s="209" t="s">
        <v>85</v>
      </c>
      <c r="AV207" s="13" t="s">
        <v>85</v>
      </c>
      <c r="AW207" s="13" t="s">
        <v>36</v>
      </c>
      <c r="AX207" s="13" t="s">
        <v>75</v>
      </c>
      <c r="AY207" s="209" t="s">
        <v>160</v>
      </c>
    </row>
    <row r="208" spans="1:65" s="14" customFormat="1">
      <c r="B208" s="214"/>
      <c r="C208" s="215"/>
      <c r="D208" s="197" t="s">
        <v>212</v>
      </c>
      <c r="E208" s="216" t="s">
        <v>19</v>
      </c>
      <c r="F208" s="217" t="s">
        <v>282</v>
      </c>
      <c r="G208" s="215"/>
      <c r="H208" s="218">
        <v>136.67500000000001</v>
      </c>
      <c r="I208" s="219"/>
      <c r="J208" s="215"/>
      <c r="K208" s="215"/>
      <c r="L208" s="220"/>
      <c r="M208" s="221"/>
      <c r="N208" s="222"/>
      <c r="O208" s="222"/>
      <c r="P208" s="222"/>
      <c r="Q208" s="222"/>
      <c r="R208" s="222"/>
      <c r="S208" s="222"/>
      <c r="T208" s="223"/>
      <c r="AT208" s="224" t="s">
        <v>212</v>
      </c>
      <c r="AU208" s="224" t="s">
        <v>85</v>
      </c>
      <c r="AV208" s="14" t="s">
        <v>183</v>
      </c>
      <c r="AW208" s="14" t="s">
        <v>36</v>
      </c>
      <c r="AX208" s="14" t="s">
        <v>83</v>
      </c>
      <c r="AY208" s="224" t="s">
        <v>160</v>
      </c>
    </row>
    <row r="209" spans="1:65" s="2" customFormat="1" ht="16.5" customHeight="1">
      <c r="A209" s="35"/>
      <c r="B209" s="36"/>
      <c r="C209" s="225" t="s">
        <v>464</v>
      </c>
      <c r="D209" s="225" t="s">
        <v>495</v>
      </c>
      <c r="E209" s="226" t="s">
        <v>496</v>
      </c>
      <c r="F209" s="227" t="s">
        <v>497</v>
      </c>
      <c r="G209" s="228" t="s">
        <v>483</v>
      </c>
      <c r="H209" s="229">
        <v>126.3</v>
      </c>
      <c r="I209" s="230"/>
      <c r="J209" s="231">
        <f>ROUND(I209*H209,2)</f>
        <v>0</v>
      </c>
      <c r="K209" s="227" t="s">
        <v>167</v>
      </c>
      <c r="L209" s="232"/>
      <c r="M209" s="233" t="s">
        <v>19</v>
      </c>
      <c r="N209" s="234" t="s">
        <v>46</v>
      </c>
      <c r="O209" s="65"/>
      <c r="P209" s="188">
        <f>O209*H209</f>
        <v>0</v>
      </c>
      <c r="Q209" s="188">
        <v>0</v>
      </c>
      <c r="R209" s="188">
        <f>Q209*H209</f>
        <v>0</v>
      </c>
      <c r="S209" s="188">
        <v>0</v>
      </c>
      <c r="T209" s="189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190" t="s">
        <v>206</v>
      </c>
      <c r="AT209" s="190" t="s">
        <v>495</v>
      </c>
      <c r="AU209" s="190" t="s">
        <v>85</v>
      </c>
      <c r="AY209" s="18" t="s">
        <v>160</v>
      </c>
      <c r="BE209" s="191">
        <f>IF(N209="základní",J209,0)</f>
        <v>0</v>
      </c>
      <c r="BF209" s="191">
        <f>IF(N209="snížená",J209,0)</f>
        <v>0</v>
      </c>
      <c r="BG209" s="191">
        <f>IF(N209="zákl. přenesená",J209,0)</f>
        <v>0</v>
      </c>
      <c r="BH209" s="191">
        <f>IF(N209="sníž. přenesená",J209,0)</f>
        <v>0</v>
      </c>
      <c r="BI209" s="191">
        <f>IF(N209="nulová",J209,0)</f>
        <v>0</v>
      </c>
      <c r="BJ209" s="18" t="s">
        <v>83</v>
      </c>
      <c r="BK209" s="191">
        <f>ROUND(I209*H209,2)</f>
        <v>0</v>
      </c>
      <c r="BL209" s="18" t="s">
        <v>183</v>
      </c>
      <c r="BM209" s="190" t="s">
        <v>2397</v>
      </c>
    </row>
    <row r="210" spans="1:65" s="2" customFormat="1" ht="39">
      <c r="A210" s="35"/>
      <c r="B210" s="36"/>
      <c r="C210" s="37"/>
      <c r="D210" s="197" t="s">
        <v>172</v>
      </c>
      <c r="E210" s="37"/>
      <c r="F210" s="198" t="s">
        <v>499</v>
      </c>
      <c r="G210" s="37"/>
      <c r="H210" s="37"/>
      <c r="I210" s="194"/>
      <c r="J210" s="37"/>
      <c r="K210" s="37"/>
      <c r="L210" s="40"/>
      <c r="M210" s="195"/>
      <c r="N210" s="196"/>
      <c r="O210" s="65"/>
      <c r="P210" s="65"/>
      <c r="Q210" s="65"/>
      <c r="R210" s="65"/>
      <c r="S210" s="65"/>
      <c r="T210" s="66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8" t="s">
        <v>172</v>
      </c>
      <c r="AU210" s="18" t="s">
        <v>85</v>
      </c>
    </row>
    <row r="211" spans="1:65" s="13" customFormat="1">
      <c r="B211" s="199"/>
      <c r="C211" s="200"/>
      <c r="D211" s="197" t="s">
        <v>212</v>
      </c>
      <c r="E211" s="201" t="s">
        <v>19</v>
      </c>
      <c r="F211" s="202" t="s">
        <v>2398</v>
      </c>
      <c r="G211" s="200"/>
      <c r="H211" s="203">
        <v>63.15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212</v>
      </c>
      <c r="AU211" s="209" t="s">
        <v>85</v>
      </c>
      <c r="AV211" s="13" t="s">
        <v>85</v>
      </c>
      <c r="AW211" s="13" t="s">
        <v>36</v>
      </c>
      <c r="AX211" s="13" t="s">
        <v>83</v>
      </c>
      <c r="AY211" s="209" t="s">
        <v>160</v>
      </c>
    </row>
    <row r="212" spans="1:65" s="13" customFormat="1">
      <c r="B212" s="199"/>
      <c r="C212" s="200"/>
      <c r="D212" s="197" t="s">
        <v>212</v>
      </c>
      <c r="E212" s="200"/>
      <c r="F212" s="202" t="s">
        <v>2399</v>
      </c>
      <c r="G212" s="200"/>
      <c r="H212" s="203">
        <v>126.3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212</v>
      </c>
      <c r="AU212" s="209" t="s">
        <v>85</v>
      </c>
      <c r="AV212" s="13" t="s">
        <v>85</v>
      </c>
      <c r="AW212" s="13" t="s">
        <v>4</v>
      </c>
      <c r="AX212" s="13" t="s">
        <v>83</v>
      </c>
      <c r="AY212" s="209" t="s">
        <v>160</v>
      </c>
    </row>
    <row r="213" spans="1:65" s="2" customFormat="1" ht="37.9" customHeight="1">
      <c r="A213" s="35"/>
      <c r="B213" s="36"/>
      <c r="C213" s="179" t="s">
        <v>469</v>
      </c>
      <c r="D213" s="179" t="s">
        <v>163</v>
      </c>
      <c r="E213" s="180" t="s">
        <v>503</v>
      </c>
      <c r="F213" s="181" t="s">
        <v>504</v>
      </c>
      <c r="G213" s="182" t="s">
        <v>339</v>
      </c>
      <c r="H213" s="183">
        <v>93.888000000000005</v>
      </c>
      <c r="I213" s="184"/>
      <c r="J213" s="185">
        <f>ROUND(I213*H213,2)</f>
        <v>0</v>
      </c>
      <c r="K213" s="181" t="s">
        <v>167</v>
      </c>
      <c r="L213" s="40"/>
      <c r="M213" s="186" t="s">
        <v>19</v>
      </c>
      <c r="N213" s="187" t="s">
        <v>46</v>
      </c>
      <c r="O213" s="65"/>
      <c r="P213" s="188">
        <f>O213*H213</f>
        <v>0</v>
      </c>
      <c r="Q213" s="188">
        <v>0</v>
      </c>
      <c r="R213" s="188">
        <f>Q213*H213</f>
        <v>0</v>
      </c>
      <c r="S213" s="188">
        <v>0</v>
      </c>
      <c r="T213" s="189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190" t="s">
        <v>183</v>
      </c>
      <c r="AT213" s="190" t="s">
        <v>163</v>
      </c>
      <c r="AU213" s="190" t="s">
        <v>85</v>
      </c>
      <c r="AY213" s="18" t="s">
        <v>160</v>
      </c>
      <c r="BE213" s="191">
        <f>IF(N213="základní",J213,0)</f>
        <v>0</v>
      </c>
      <c r="BF213" s="191">
        <f>IF(N213="snížená",J213,0)</f>
        <v>0</v>
      </c>
      <c r="BG213" s="191">
        <f>IF(N213="zákl. přenesená",J213,0)</f>
        <v>0</v>
      </c>
      <c r="BH213" s="191">
        <f>IF(N213="sníž. přenesená",J213,0)</f>
        <v>0</v>
      </c>
      <c r="BI213" s="191">
        <f>IF(N213="nulová",J213,0)</f>
        <v>0</v>
      </c>
      <c r="BJ213" s="18" t="s">
        <v>83</v>
      </c>
      <c r="BK213" s="191">
        <f>ROUND(I213*H213,2)</f>
        <v>0</v>
      </c>
      <c r="BL213" s="18" t="s">
        <v>183</v>
      </c>
      <c r="BM213" s="190" t="s">
        <v>2400</v>
      </c>
    </row>
    <row r="214" spans="1:65" s="2" customFormat="1">
      <c r="A214" s="35"/>
      <c r="B214" s="36"/>
      <c r="C214" s="37"/>
      <c r="D214" s="192" t="s">
        <v>170</v>
      </c>
      <c r="E214" s="37"/>
      <c r="F214" s="193" t="s">
        <v>506</v>
      </c>
      <c r="G214" s="37"/>
      <c r="H214" s="37"/>
      <c r="I214" s="194"/>
      <c r="J214" s="37"/>
      <c r="K214" s="37"/>
      <c r="L214" s="40"/>
      <c r="M214" s="195"/>
      <c r="N214" s="196"/>
      <c r="O214" s="65"/>
      <c r="P214" s="65"/>
      <c r="Q214" s="65"/>
      <c r="R214" s="65"/>
      <c r="S214" s="65"/>
      <c r="T214" s="66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T214" s="18" t="s">
        <v>170</v>
      </c>
      <c r="AU214" s="18" t="s">
        <v>85</v>
      </c>
    </row>
    <row r="215" spans="1:65" s="13" customFormat="1">
      <c r="B215" s="199"/>
      <c r="C215" s="200"/>
      <c r="D215" s="197" t="s">
        <v>212</v>
      </c>
      <c r="E215" s="201" t="s">
        <v>19</v>
      </c>
      <c r="F215" s="202" t="s">
        <v>2401</v>
      </c>
      <c r="G215" s="200"/>
      <c r="H215" s="203">
        <v>93.888000000000005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212</v>
      </c>
      <c r="AU215" s="209" t="s">
        <v>85</v>
      </c>
      <c r="AV215" s="13" t="s">
        <v>85</v>
      </c>
      <c r="AW215" s="13" t="s">
        <v>36</v>
      </c>
      <c r="AX215" s="13" t="s">
        <v>83</v>
      </c>
      <c r="AY215" s="209" t="s">
        <v>160</v>
      </c>
    </row>
    <row r="216" spans="1:65" s="2" customFormat="1" ht="16.5" customHeight="1">
      <c r="A216" s="35"/>
      <c r="B216" s="36"/>
      <c r="C216" s="225" t="s">
        <v>474</v>
      </c>
      <c r="D216" s="225" t="s">
        <v>495</v>
      </c>
      <c r="E216" s="226" t="s">
        <v>510</v>
      </c>
      <c r="F216" s="227" t="s">
        <v>511</v>
      </c>
      <c r="G216" s="228" t="s">
        <v>483</v>
      </c>
      <c r="H216" s="229">
        <v>187.77600000000001</v>
      </c>
      <c r="I216" s="230"/>
      <c r="J216" s="231">
        <f>ROUND(I216*H216,2)</f>
        <v>0</v>
      </c>
      <c r="K216" s="227" t="s">
        <v>167</v>
      </c>
      <c r="L216" s="232"/>
      <c r="M216" s="233" t="s">
        <v>19</v>
      </c>
      <c r="N216" s="234" t="s">
        <v>46</v>
      </c>
      <c r="O216" s="65"/>
      <c r="P216" s="188">
        <f>O216*H216</f>
        <v>0</v>
      </c>
      <c r="Q216" s="188">
        <v>1</v>
      </c>
      <c r="R216" s="188">
        <f>Q216*H216</f>
        <v>187.77600000000001</v>
      </c>
      <c r="S216" s="188">
        <v>0</v>
      </c>
      <c r="T216" s="189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190" t="s">
        <v>206</v>
      </c>
      <c r="AT216" s="190" t="s">
        <v>495</v>
      </c>
      <c r="AU216" s="190" t="s">
        <v>85</v>
      </c>
      <c r="AY216" s="18" t="s">
        <v>160</v>
      </c>
      <c r="BE216" s="191">
        <f>IF(N216="základní",J216,0)</f>
        <v>0</v>
      </c>
      <c r="BF216" s="191">
        <f>IF(N216="snížená",J216,0)</f>
        <v>0</v>
      </c>
      <c r="BG216" s="191">
        <f>IF(N216="zákl. přenesená",J216,0)</f>
        <v>0</v>
      </c>
      <c r="BH216" s="191">
        <f>IF(N216="sníž. přenesená",J216,0)</f>
        <v>0</v>
      </c>
      <c r="BI216" s="191">
        <f>IF(N216="nulová",J216,0)</f>
        <v>0</v>
      </c>
      <c r="BJ216" s="18" t="s">
        <v>83</v>
      </c>
      <c r="BK216" s="191">
        <f>ROUND(I216*H216,2)</f>
        <v>0</v>
      </c>
      <c r="BL216" s="18" t="s">
        <v>183</v>
      </c>
      <c r="BM216" s="190" t="s">
        <v>2402</v>
      </c>
    </row>
    <row r="217" spans="1:65" s="13" customFormat="1">
      <c r="B217" s="199"/>
      <c r="C217" s="200"/>
      <c r="D217" s="197" t="s">
        <v>212</v>
      </c>
      <c r="E217" s="200"/>
      <c r="F217" s="202" t="s">
        <v>2403</v>
      </c>
      <c r="G217" s="200"/>
      <c r="H217" s="203">
        <v>187.77600000000001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212</v>
      </c>
      <c r="AU217" s="209" t="s">
        <v>85</v>
      </c>
      <c r="AV217" s="13" t="s">
        <v>85</v>
      </c>
      <c r="AW217" s="13" t="s">
        <v>4</v>
      </c>
      <c r="AX217" s="13" t="s">
        <v>83</v>
      </c>
      <c r="AY217" s="209" t="s">
        <v>160</v>
      </c>
    </row>
    <row r="218" spans="1:65" s="2" customFormat="1" ht="24.2" customHeight="1">
      <c r="A218" s="35"/>
      <c r="B218" s="36"/>
      <c r="C218" s="179" t="s">
        <v>480</v>
      </c>
      <c r="D218" s="179" t="s">
        <v>163</v>
      </c>
      <c r="E218" s="180" t="s">
        <v>515</v>
      </c>
      <c r="F218" s="181" t="s">
        <v>516</v>
      </c>
      <c r="G218" s="182" t="s">
        <v>258</v>
      </c>
      <c r="H218" s="183">
        <v>28.5</v>
      </c>
      <c r="I218" s="184"/>
      <c r="J218" s="185">
        <f>ROUND(I218*H218,2)</f>
        <v>0</v>
      </c>
      <c r="K218" s="181" t="s">
        <v>167</v>
      </c>
      <c r="L218" s="40"/>
      <c r="M218" s="186" t="s">
        <v>19</v>
      </c>
      <c r="N218" s="187" t="s">
        <v>46</v>
      </c>
      <c r="O218" s="65"/>
      <c r="P218" s="188">
        <f>O218*H218</f>
        <v>0</v>
      </c>
      <c r="Q218" s="188">
        <v>0</v>
      </c>
      <c r="R218" s="188">
        <f>Q218*H218</f>
        <v>0</v>
      </c>
      <c r="S218" s="188">
        <v>0</v>
      </c>
      <c r="T218" s="189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190" t="s">
        <v>183</v>
      </c>
      <c r="AT218" s="190" t="s">
        <v>163</v>
      </c>
      <c r="AU218" s="190" t="s">
        <v>85</v>
      </c>
      <c r="AY218" s="18" t="s">
        <v>160</v>
      </c>
      <c r="BE218" s="191">
        <f>IF(N218="základní",J218,0)</f>
        <v>0</v>
      </c>
      <c r="BF218" s="191">
        <f>IF(N218="snížená",J218,0)</f>
        <v>0</v>
      </c>
      <c r="BG218" s="191">
        <f>IF(N218="zákl. přenesená",J218,0)</f>
        <v>0</v>
      </c>
      <c r="BH218" s="191">
        <f>IF(N218="sníž. přenesená",J218,0)</f>
        <v>0</v>
      </c>
      <c r="BI218" s="191">
        <f>IF(N218="nulová",J218,0)</f>
        <v>0</v>
      </c>
      <c r="BJ218" s="18" t="s">
        <v>83</v>
      </c>
      <c r="BK218" s="191">
        <f>ROUND(I218*H218,2)</f>
        <v>0</v>
      </c>
      <c r="BL218" s="18" t="s">
        <v>183</v>
      </c>
      <c r="BM218" s="190" t="s">
        <v>2404</v>
      </c>
    </row>
    <row r="219" spans="1:65" s="2" customFormat="1">
      <c r="A219" s="35"/>
      <c r="B219" s="36"/>
      <c r="C219" s="37"/>
      <c r="D219" s="192" t="s">
        <v>170</v>
      </c>
      <c r="E219" s="37"/>
      <c r="F219" s="193" t="s">
        <v>518</v>
      </c>
      <c r="G219" s="37"/>
      <c r="H219" s="37"/>
      <c r="I219" s="194"/>
      <c r="J219" s="37"/>
      <c r="K219" s="37"/>
      <c r="L219" s="40"/>
      <c r="M219" s="195"/>
      <c r="N219" s="196"/>
      <c r="O219" s="65"/>
      <c r="P219" s="65"/>
      <c r="Q219" s="65"/>
      <c r="R219" s="65"/>
      <c r="S219" s="65"/>
      <c r="T219" s="66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8" t="s">
        <v>170</v>
      </c>
      <c r="AU219" s="18" t="s">
        <v>85</v>
      </c>
    </row>
    <row r="220" spans="1:65" s="2" customFormat="1" ht="24.2" customHeight="1">
      <c r="A220" s="35"/>
      <c r="B220" s="36"/>
      <c r="C220" s="179" t="s">
        <v>487</v>
      </c>
      <c r="D220" s="179" t="s">
        <v>163</v>
      </c>
      <c r="E220" s="180" t="s">
        <v>520</v>
      </c>
      <c r="F220" s="181" t="s">
        <v>521</v>
      </c>
      <c r="G220" s="182" t="s">
        <v>258</v>
      </c>
      <c r="H220" s="183">
        <v>28.5</v>
      </c>
      <c r="I220" s="184"/>
      <c r="J220" s="185">
        <f>ROUND(I220*H220,2)</f>
        <v>0</v>
      </c>
      <c r="K220" s="181" t="s">
        <v>167</v>
      </c>
      <c r="L220" s="40"/>
      <c r="M220" s="186" t="s">
        <v>19</v>
      </c>
      <c r="N220" s="187" t="s">
        <v>46</v>
      </c>
      <c r="O220" s="65"/>
      <c r="P220" s="188">
        <f>O220*H220</f>
        <v>0</v>
      </c>
      <c r="Q220" s="188">
        <v>0</v>
      </c>
      <c r="R220" s="188">
        <f>Q220*H220</f>
        <v>0</v>
      </c>
      <c r="S220" s="188">
        <v>0</v>
      </c>
      <c r="T220" s="189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190" t="s">
        <v>183</v>
      </c>
      <c r="AT220" s="190" t="s">
        <v>163</v>
      </c>
      <c r="AU220" s="190" t="s">
        <v>85</v>
      </c>
      <c r="AY220" s="18" t="s">
        <v>160</v>
      </c>
      <c r="BE220" s="191">
        <f>IF(N220="základní",J220,0)</f>
        <v>0</v>
      </c>
      <c r="BF220" s="191">
        <f>IF(N220="snížená",J220,0)</f>
        <v>0</v>
      </c>
      <c r="BG220" s="191">
        <f>IF(N220="zákl. přenesená",J220,0)</f>
        <v>0</v>
      </c>
      <c r="BH220" s="191">
        <f>IF(N220="sníž. přenesená",J220,0)</f>
        <v>0</v>
      </c>
      <c r="BI220" s="191">
        <f>IF(N220="nulová",J220,0)</f>
        <v>0</v>
      </c>
      <c r="BJ220" s="18" t="s">
        <v>83</v>
      </c>
      <c r="BK220" s="191">
        <f>ROUND(I220*H220,2)</f>
        <v>0</v>
      </c>
      <c r="BL220" s="18" t="s">
        <v>183</v>
      </c>
      <c r="BM220" s="190" t="s">
        <v>2405</v>
      </c>
    </row>
    <row r="221" spans="1:65" s="2" customFormat="1">
      <c r="A221" s="35"/>
      <c r="B221" s="36"/>
      <c r="C221" s="37"/>
      <c r="D221" s="192" t="s">
        <v>170</v>
      </c>
      <c r="E221" s="37"/>
      <c r="F221" s="193" t="s">
        <v>523</v>
      </c>
      <c r="G221" s="37"/>
      <c r="H221" s="37"/>
      <c r="I221" s="194"/>
      <c r="J221" s="37"/>
      <c r="K221" s="37"/>
      <c r="L221" s="40"/>
      <c r="M221" s="195"/>
      <c r="N221" s="196"/>
      <c r="O221" s="65"/>
      <c r="P221" s="65"/>
      <c r="Q221" s="65"/>
      <c r="R221" s="65"/>
      <c r="S221" s="65"/>
      <c r="T221" s="66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8" t="s">
        <v>170</v>
      </c>
      <c r="AU221" s="18" t="s">
        <v>85</v>
      </c>
    </row>
    <row r="222" spans="1:65" s="2" customFormat="1" ht="16.5" customHeight="1">
      <c r="A222" s="35"/>
      <c r="B222" s="36"/>
      <c r="C222" s="225" t="s">
        <v>494</v>
      </c>
      <c r="D222" s="225" t="s">
        <v>495</v>
      </c>
      <c r="E222" s="226" t="s">
        <v>525</v>
      </c>
      <c r="F222" s="227" t="s">
        <v>526</v>
      </c>
      <c r="G222" s="228" t="s">
        <v>527</v>
      </c>
      <c r="H222" s="229">
        <v>0.56999999999999995</v>
      </c>
      <c r="I222" s="230"/>
      <c r="J222" s="231">
        <f>ROUND(I222*H222,2)</f>
        <v>0</v>
      </c>
      <c r="K222" s="227" t="s">
        <v>167</v>
      </c>
      <c r="L222" s="232"/>
      <c r="M222" s="233" t="s">
        <v>19</v>
      </c>
      <c r="N222" s="234" t="s">
        <v>46</v>
      </c>
      <c r="O222" s="65"/>
      <c r="P222" s="188">
        <f>O222*H222</f>
        <v>0</v>
      </c>
      <c r="Q222" s="188">
        <v>1E-3</v>
      </c>
      <c r="R222" s="188">
        <f>Q222*H222</f>
        <v>5.6999999999999998E-4</v>
      </c>
      <c r="S222" s="188">
        <v>0</v>
      </c>
      <c r="T222" s="189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190" t="s">
        <v>206</v>
      </c>
      <c r="AT222" s="190" t="s">
        <v>495</v>
      </c>
      <c r="AU222" s="190" t="s">
        <v>85</v>
      </c>
      <c r="AY222" s="18" t="s">
        <v>160</v>
      </c>
      <c r="BE222" s="191">
        <f>IF(N222="základní",J222,0)</f>
        <v>0</v>
      </c>
      <c r="BF222" s="191">
        <f>IF(N222="snížená",J222,0)</f>
        <v>0</v>
      </c>
      <c r="BG222" s="191">
        <f>IF(N222="zákl. přenesená",J222,0)</f>
        <v>0</v>
      </c>
      <c r="BH222" s="191">
        <f>IF(N222="sníž. přenesená",J222,0)</f>
        <v>0</v>
      </c>
      <c r="BI222" s="191">
        <f>IF(N222="nulová",J222,0)</f>
        <v>0</v>
      </c>
      <c r="BJ222" s="18" t="s">
        <v>83</v>
      </c>
      <c r="BK222" s="191">
        <f>ROUND(I222*H222,2)</f>
        <v>0</v>
      </c>
      <c r="BL222" s="18" t="s">
        <v>183</v>
      </c>
      <c r="BM222" s="190" t="s">
        <v>2406</v>
      </c>
    </row>
    <row r="223" spans="1:65" s="13" customFormat="1">
      <c r="B223" s="199"/>
      <c r="C223" s="200"/>
      <c r="D223" s="197" t="s">
        <v>212</v>
      </c>
      <c r="E223" s="200"/>
      <c r="F223" s="202" t="s">
        <v>2407</v>
      </c>
      <c r="G223" s="200"/>
      <c r="H223" s="203">
        <v>0.56999999999999995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212</v>
      </c>
      <c r="AU223" s="209" t="s">
        <v>85</v>
      </c>
      <c r="AV223" s="13" t="s">
        <v>85</v>
      </c>
      <c r="AW223" s="13" t="s">
        <v>4</v>
      </c>
      <c r="AX223" s="13" t="s">
        <v>83</v>
      </c>
      <c r="AY223" s="209" t="s">
        <v>160</v>
      </c>
    </row>
    <row r="224" spans="1:65" s="12" customFormat="1" ht="22.9" customHeight="1">
      <c r="B224" s="163"/>
      <c r="C224" s="164"/>
      <c r="D224" s="165" t="s">
        <v>74</v>
      </c>
      <c r="E224" s="177" t="s">
        <v>85</v>
      </c>
      <c r="F224" s="177" t="s">
        <v>540</v>
      </c>
      <c r="G224" s="164"/>
      <c r="H224" s="164"/>
      <c r="I224" s="167"/>
      <c r="J224" s="178">
        <f>BK224</f>
        <v>0</v>
      </c>
      <c r="K224" s="164"/>
      <c r="L224" s="169"/>
      <c r="M224" s="170"/>
      <c r="N224" s="171"/>
      <c r="O224" s="171"/>
      <c r="P224" s="172">
        <f>SUM(P225:P228)</f>
        <v>0</v>
      </c>
      <c r="Q224" s="171"/>
      <c r="R224" s="172">
        <f>SUM(R225:R228)</f>
        <v>2.0468999999999999</v>
      </c>
      <c r="S224" s="171"/>
      <c r="T224" s="173">
        <f>SUM(T225:T228)</f>
        <v>0</v>
      </c>
      <c r="AR224" s="174" t="s">
        <v>83</v>
      </c>
      <c r="AT224" s="175" t="s">
        <v>74</v>
      </c>
      <c r="AU224" s="175" t="s">
        <v>83</v>
      </c>
      <c r="AY224" s="174" t="s">
        <v>160</v>
      </c>
      <c r="BK224" s="176">
        <f>SUM(BK225:BK228)</f>
        <v>0</v>
      </c>
    </row>
    <row r="225" spans="1:65" s="2" customFormat="1" ht="33" customHeight="1">
      <c r="A225" s="35"/>
      <c r="B225" s="36"/>
      <c r="C225" s="179" t="s">
        <v>502</v>
      </c>
      <c r="D225" s="179" t="s">
        <v>163</v>
      </c>
      <c r="E225" s="180" t="s">
        <v>542</v>
      </c>
      <c r="F225" s="181" t="s">
        <v>543</v>
      </c>
      <c r="G225" s="182" t="s">
        <v>289</v>
      </c>
      <c r="H225" s="183">
        <v>10</v>
      </c>
      <c r="I225" s="184"/>
      <c r="J225" s="185">
        <f>ROUND(I225*H225,2)</f>
        <v>0</v>
      </c>
      <c r="K225" s="181" t="s">
        <v>167</v>
      </c>
      <c r="L225" s="40"/>
      <c r="M225" s="186" t="s">
        <v>19</v>
      </c>
      <c r="N225" s="187" t="s">
        <v>46</v>
      </c>
      <c r="O225" s="65"/>
      <c r="P225" s="188">
        <f>O225*H225</f>
        <v>0</v>
      </c>
      <c r="Q225" s="188">
        <v>0.20469000000000001</v>
      </c>
      <c r="R225" s="188">
        <f>Q225*H225</f>
        <v>2.0468999999999999</v>
      </c>
      <c r="S225" s="188">
        <v>0</v>
      </c>
      <c r="T225" s="189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190" t="s">
        <v>183</v>
      </c>
      <c r="AT225" s="190" t="s">
        <v>163</v>
      </c>
      <c r="AU225" s="190" t="s">
        <v>85</v>
      </c>
      <c r="AY225" s="18" t="s">
        <v>160</v>
      </c>
      <c r="BE225" s="191">
        <f>IF(N225="základní",J225,0)</f>
        <v>0</v>
      </c>
      <c r="BF225" s="191">
        <f>IF(N225="snížená",J225,0)</f>
        <v>0</v>
      </c>
      <c r="BG225" s="191">
        <f>IF(N225="zákl. přenesená",J225,0)</f>
        <v>0</v>
      </c>
      <c r="BH225" s="191">
        <f>IF(N225="sníž. přenesená",J225,0)</f>
        <v>0</v>
      </c>
      <c r="BI225" s="191">
        <f>IF(N225="nulová",J225,0)</f>
        <v>0</v>
      </c>
      <c r="BJ225" s="18" t="s">
        <v>83</v>
      </c>
      <c r="BK225" s="191">
        <f>ROUND(I225*H225,2)</f>
        <v>0</v>
      </c>
      <c r="BL225" s="18" t="s">
        <v>183</v>
      </c>
      <c r="BM225" s="190" t="s">
        <v>2408</v>
      </c>
    </row>
    <row r="226" spans="1:65" s="2" customFormat="1">
      <c r="A226" s="35"/>
      <c r="B226" s="36"/>
      <c r="C226" s="37"/>
      <c r="D226" s="192" t="s">
        <v>170</v>
      </c>
      <c r="E226" s="37"/>
      <c r="F226" s="193" t="s">
        <v>545</v>
      </c>
      <c r="G226" s="37"/>
      <c r="H226" s="37"/>
      <c r="I226" s="194"/>
      <c r="J226" s="37"/>
      <c r="K226" s="37"/>
      <c r="L226" s="40"/>
      <c r="M226" s="195"/>
      <c r="N226" s="196"/>
      <c r="O226" s="65"/>
      <c r="P226" s="65"/>
      <c r="Q226" s="65"/>
      <c r="R226" s="65"/>
      <c r="S226" s="65"/>
      <c r="T226" s="66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T226" s="18" t="s">
        <v>170</v>
      </c>
      <c r="AU226" s="18" t="s">
        <v>85</v>
      </c>
    </row>
    <row r="227" spans="1:65" s="2" customFormat="1" ht="19.5">
      <c r="A227" s="35"/>
      <c r="B227" s="36"/>
      <c r="C227" s="37"/>
      <c r="D227" s="197" t="s">
        <v>172</v>
      </c>
      <c r="E227" s="37"/>
      <c r="F227" s="198" t="s">
        <v>546</v>
      </c>
      <c r="G227" s="37"/>
      <c r="H227" s="37"/>
      <c r="I227" s="194"/>
      <c r="J227" s="37"/>
      <c r="K227" s="37"/>
      <c r="L227" s="40"/>
      <c r="M227" s="195"/>
      <c r="N227" s="196"/>
      <c r="O227" s="65"/>
      <c r="P227" s="65"/>
      <c r="Q227" s="65"/>
      <c r="R227" s="65"/>
      <c r="S227" s="65"/>
      <c r="T227" s="66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8" t="s">
        <v>172</v>
      </c>
      <c r="AU227" s="18" t="s">
        <v>85</v>
      </c>
    </row>
    <row r="228" spans="1:65" s="13" customFormat="1">
      <c r="B228" s="199"/>
      <c r="C228" s="200"/>
      <c r="D228" s="197" t="s">
        <v>212</v>
      </c>
      <c r="E228" s="201" t="s">
        <v>19</v>
      </c>
      <c r="F228" s="202" t="s">
        <v>2409</v>
      </c>
      <c r="G228" s="200"/>
      <c r="H228" s="203">
        <v>10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212</v>
      </c>
      <c r="AU228" s="209" t="s">
        <v>85</v>
      </c>
      <c r="AV228" s="13" t="s">
        <v>85</v>
      </c>
      <c r="AW228" s="13" t="s">
        <v>36</v>
      </c>
      <c r="AX228" s="13" t="s">
        <v>83</v>
      </c>
      <c r="AY228" s="209" t="s">
        <v>160</v>
      </c>
    </row>
    <row r="229" spans="1:65" s="12" customFormat="1" ht="22.9" customHeight="1">
      <c r="B229" s="163"/>
      <c r="C229" s="164"/>
      <c r="D229" s="165" t="s">
        <v>74</v>
      </c>
      <c r="E229" s="177" t="s">
        <v>95</v>
      </c>
      <c r="F229" s="177" t="s">
        <v>548</v>
      </c>
      <c r="G229" s="164"/>
      <c r="H229" s="164"/>
      <c r="I229" s="167"/>
      <c r="J229" s="178">
        <f>BK229</f>
        <v>0</v>
      </c>
      <c r="K229" s="164"/>
      <c r="L229" s="169"/>
      <c r="M229" s="170"/>
      <c r="N229" s="171"/>
      <c r="O229" s="171"/>
      <c r="P229" s="172">
        <f>SUM(P230:P235)</f>
        <v>0</v>
      </c>
      <c r="Q229" s="171"/>
      <c r="R229" s="172">
        <f>SUM(R230:R235)</f>
        <v>0</v>
      </c>
      <c r="S229" s="171"/>
      <c r="T229" s="173">
        <f>SUM(T230:T235)</f>
        <v>0</v>
      </c>
      <c r="AR229" s="174" t="s">
        <v>83</v>
      </c>
      <c r="AT229" s="175" t="s">
        <v>74</v>
      </c>
      <c r="AU229" s="175" t="s">
        <v>83</v>
      </c>
      <c r="AY229" s="174" t="s">
        <v>160</v>
      </c>
      <c r="BK229" s="176">
        <f>SUM(BK230:BK235)</f>
        <v>0</v>
      </c>
    </row>
    <row r="230" spans="1:65" s="2" customFormat="1" ht="16.5" customHeight="1">
      <c r="A230" s="35"/>
      <c r="B230" s="36"/>
      <c r="C230" s="179" t="s">
        <v>509</v>
      </c>
      <c r="D230" s="179" t="s">
        <v>163</v>
      </c>
      <c r="E230" s="180" t="s">
        <v>562</v>
      </c>
      <c r="F230" s="181" t="s">
        <v>563</v>
      </c>
      <c r="G230" s="182" t="s">
        <v>289</v>
      </c>
      <c r="H230" s="183">
        <v>204.5</v>
      </c>
      <c r="I230" s="184"/>
      <c r="J230" s="185">
        <f>ROUND(I230*H230,2)</f>
        <v>0</v>
      </c>
      <c r="K230" s="181" t="s">
        <v>167</v>
      </c>
      <c r="L230" s="40"/>
      <c r="M230" s="186" t="s">
        <v>19</v>
      </c>
      <c r="N230" s="187" t="s">
        <v>46</v>
      </c>
      <c r="O230" s="65"/>
      <c r="P230" s="188">
        <f>O230*H230</f>
        <v>0</v>
      </c>
      <c r="Q230" s="188">
        <v>0</v>
      </c>
      <c r="R230" s="188">
        <f>Q230*H230</f>
        <v>0</v>
      </c>
      <c r="S230" s="188">
        <v>0</v>
      </c>
      <c r="T230" s="189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190" t="s">
        <v>183</v>
      </c>
      <c r="AT230" s="190" t="s">
        <v>163</v>
      </c>
      <c r="AU230" s="190" t="s">
        <v>85</v>
      </c>
      <c r="AY230" s="18" t="s">
        <v>160</v>
      </c>
      <c r="BE230" s="191">
        <f>IF(N230="základní",J230,0)</f>
        <v>0</v>
      </c>
      <c r="BF230" s="191">
        <f>IF(N230="snížená",J230,0)</f>
        <v>0</v>
      </c>
      <c r="BG230" s="191">
        <f>IF(N230="zákl. přenesená",J230,0)</f>
        <v>0</v>
      </c>
      <c r="BH230" s="191">
        <f>IF(N230="sníž. přenesená",J230,0)</f>
        <v>0</v>
      </c>
      <c r="BI230" s="191">
        <f>IF(N230="nulová",J230,0)</f>
        <v>0</v>
      </c>
      <c r="BJ230" s="18" t="s">
        <v>83</v>
      </c>
      <c r="BK230" s="191">
        <f>ROUND(I230*H230,2)</f>
        <v>0</v>
      </c>
      <c r="BL230" s="18" t="s">
        <v>183</v>
      </c>
      <c r="BM230" s="190" t="s">
        <v>2410</v>
      </c>
    </row>
    <row r="231" spans="1:65" s="2" customFormat="1">
      <c r="A231" s="35"/>
      <c r="B231" s="36"/>
      <c r="C231" s="37"/>
      <c r="D231" s="192" t="s">
        <v>170</v>
      </c>
      <c r="E231" s="37"/>
      <c r="F231" s="193" t="s">
        <v>565</v>
      </c>
      <c r="G231" s="37"/>
      <c r="H231" s="37"/>
      <c r="I231" s="194"/>
      <c r="J231" s="37"/>
      <c r="K231" s="37"/>
      <c r="L231" s="40"/>
      <c r="M231" s="195"/>
      <c r="N231" s="196"/>
      <c r="O231" s="65"/>
      <c r="P231" s="65"/>
      <c r="Q231" s="65"/>
      <c r="R231" s="65"/>
      <c r="S231" s="65"/>
      <c r="T231" s="66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8" t="s">
        <v>170</v>
      </c>
      <c r="AU231" s="18" t="s">
        <v>85</v>
      </c>
    </row>
    <row r="232" spans="1:65" s="13" customFormat="1">
      <c r="B232" s="199"/>
      <c r="C232" s="200"/>
      <c r="D232" s="197" t="s">
        <v>212</v>
      </c>
      <c r="E232" s="201" t="s">
        <v>19</v>
      </c>
      <c r="F232" s="202" t="s">
        <v>2411</v>
      </c>
      <c r="G232" s="200"/>
      <c r="H232" s="203">
        <v>204.5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212</v>
      </c>
      <c r="AU232" s="209" t="s">
        <v>85</v>
      </c>
      <c r="AV232" s="13" t="s">
        <v>85</v>
      </c>
      <c r="AW232" s="13" t="s">
        <v>36</v>
      </c>
      <c r="AX232" s="13" t="s">
        <v>83</v>
      </c>
      <c r="AY232" s="209" t="s">
        <v>160</v>
      </c>
    </row>
    <row r="233" spans="1:65" s="2" customFormat="1" ht="16.5" customHeight="1">
      <c r="A233" s="35"/>
      <c r="B233" s="36"/>
      <c r="C233" s="179" t="s">
        <v>514</v>
      </c>
      <c r="D233" s="179" t="s">
        <v>163</v>
      </c>
      <c r="E233" s="180" t="s">
        <v>569</v>
      </c>
      <c r="F233" s="181" t="s">
        <v>570</v>
      </c>
      <c r="G233" s="182" t="s">
        <v>289</v>
      </c>
      <c r="H233" s="183">
        <v>204.5</v>
      </c>
      <c r="I233" s="184"/>
      <c r="J233" s="185">
        <f>ROUND(I233*H233,2)</f>
        <v>0</v>
      </c>
      <c r="K233" s="181" t="s">
        <v>167</v>
      </c>
      <c r="L233" s="40"/>
      <c r="M233" s="186" t="s">
        <v>19</v>
      </c>
      <c r="N233" s="187" t="s">
        <v>46</v>
      </c>
      <c r="O233" s="65"/>
      <c r="P233" s="188">
        <f>O233*H233</f>
        <v>0</v>
      </c>
      <c r="Q233" s="188">
        <v>0</v>
      </c>
      <c r="R233" s="188">
        <f>Q233*H233</f>
        <v>0</v>
      </c>
      <c r="S233" s="188">
        <v>0</v>
      </c>
      <c r="T233" s="189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190" t="s">
        <v>183</v>
      </c>
      <c r="AT233" s="190" t="s">
        <v>163</v>
      </c>
      <c r="AU233" s="190" t="s">
        <v>85</v>
      </c>
      <c r="AY233" s="18" t="s">
        <v>160</v>
      </c>
      <c r="BE233" s="191">
        <f>IF(N233="základní",J233,0)</f>
        <v>0</v>
      </c>
      <c r="BF233" s="191">
        <f>IF(N233="snížená",J233,0)</f>
        <v>0</v>
      </c>
      <c r="BG233" s="191">
        <f>IF(N233="zákl. přenesená",J233,0)</f>
        <v>0</v>
      </c>
      <c r="BH233" s="191">
        <f>IF(N233="sníž. přenesená",J233,0)</f>
        <v>0</v>
      </c>
      <c r="BI233" s="191">
        <f>IF(N233="nulová",J233,0)</f>
        <v>0</v>
      </c>
      <c r="BJ233" s="18" t="s">
        <v>83</v>
      </c>
      <c r="BK233" s="191">
        <f>ROUND(I233*H233,2)</f>
        <v>0</v>
      </c>
      <c r="BL233" s="18" t="s">
        <v>183</v>
      </c>
      <c r="BM233" s="190" t="s">
        <v>2412</v>
      </c>
    </row>
    <row r="234" spans="1:65" s="2" customFormat="1">
      <c r="A234" s="35"/>
      <c r="B234" s="36"/>
      <c r="C234" s="37"/>
      <c r="D234" s="192" t="s">
        <v>170</v>
      </c>
      <c r="E234" s="37"/>
      <c r="F234" s="193" t="s">
        <v>572</v>
      </c>
      <c r="G234" s="37"/>
      <c r="H234" s="37"/>
      <c r="I234" s="194"/>
      <c r="J234" s="37"/>
      <c r="K234" s="37"/>
      <c r="L234" s="40"/>
      <c r="M234" s="195"/>
      <c r="N234" s="196"/>
      <c r="O234" s="65"/>
      <c r="P234" s="65"/>
      <c r="Q234" s="65"/>
      <c r="R234" s="65"/>
      <c r="S234" s="65"/>
      <c r="T234" s="66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T234" s="18" t="s">
        <v>170</v>
      </c>
      <c r="AU234" s="18" t="s">
        <v>85</v>
      </c>
    </row>
    <row r="235" spans="1:65" s="13" customFormat="1">
      <c r="B235" s="199"/>
      <c r="C235" s="200"/>
      <c r="D235" s="197" t="s">
        <v>212</v>
      </c>
      <c r="E235" s="201" t="s">
        <v>19</v>
      </c>
      <c r="F235" s="202" t="s">
        <v>2413</v>
      </c>
      <c r="G235" s="200"/>
      <c r="H235" s="203">
        <v>204.5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212</v>
      </c>
      <c r="AU235" s="209" t="s">
        <v>85</v>
      </c>
      <c r="AV235" s="13" t="s">
        <v>85</v>
      </c>
      <c r="AW235" s="13" t="s">
        <v>36</v>
      </c>
      <c r="AX235" s="13" t="s">
        <v>83</v>
      </c>
      <c r="AY235" s="209" t="s">
        <v>160</v>
      </c>
    </row>
    <row r="236" spans="1:65" s="12" customFormat="1" ht="22.9" customHeight="1">
      <c r="B236" s="163"/>
      <c r="C236" s="164"/>
      <c r="D236" s="165" t="s">
        <v>74</v>
      </c>
      <c r="E236" s="177" t="s">
        <v>183</v>
      </c>
      <c r="F236" s="177" t="s">
        <v>579</v>
      </c>
      <c r="G236" s="164"/>
      <c r="H236" s="164"/>
      <c r="I236" s="167"/>
      <c r="J236" s="178">
        <f>BK236</f>
        <v>0</v>
      </c>
      <c r="K236" s="164"/>
      <c r="L236" s="169"/>
      <c r="M236" s="170"/>
      <c r="N236" s="171"/>
      <c r="O236" s="171"/>
      <c r="P236" s="172">
        <f>SUM(P237:P262)</f>
        <v>0</v>
      </c>
      <c r="Q236" s="171"/>
      <c r="R236" s="172">
        <f>SUM(R237:R262)</f>
        <v>1.1270909499999999</v>
      </c>
      <c r="S236" s="171"/>
      <c r="T236" s="173">
        <f>SUM(T237:T262)</f>
        <v>0</v>
      </c>
      <c r="AR236" s="174" t="s">
        <v>83</v>
      </c>
      <c r="AT236" s="175" t="s">
        <v>74</v>
      </c>
      <c r="AU236" s="175" t="s">
        <v>83</v>
      </c>
      <c r="AY236" s="174" t="s">
        <v>160</v>
      </c>
      <c r="BK236" s="176">
        <f>SUM(BK237:BK262)</f>
        <v>0</v>
      </c>
    </row>
    <row r="237" spans="1:65" s="2" customFormat="1" ht="16.5" customHeight="1">
      <c r="A237" s="35"/>
      <c r="B237" s="36"/>
      <c r="C237" s="179" t="s">
        <v>519</v>
      </c>
      <c r="D237" s="179" t="s">
        <v>163</v>
      </c>
      <c r="E237" s="180" t="s">
        <v>581</v>
      </c>
      <c r="F237" s="181" t="s">
        <v>582</v>
      </c>
      <c r="G237" s="182" t="s">
        <v>339</v>
      </c>
      <c r="H237" s="183">
        <v>21.105</v>
      </c>
      <c r="I237" s="184"/>
      <c r="J237" s="185">
        <f>ROUND(I237*H237,2)</f>
        <v>0</v>
      </c>
      <c r="K237" s="181" t="s">
        <v>167</v>
      </c>
      <c r="L237" s="40"/>
      <c r="M237" s="186" t="s">
        <v>19</v>
      </c>
      <c r="N237" s="187" t="s">
        <v>46</v>
      </c>
      <c r="O237" s="65"/>
      <c r="P237" s="188">
        <f>O237*H237</f>
        <v>0</v>
      </c>
      <c r="Q237" s="188">
        <v>0</v>
      </c>
      <c r="R237" s="188">
        <f>Q237*H237</f>
        <v>0</v>
      </c>
      <c r="S237" s="188">
        <v>0</v>
      </c>
      <c r="T237" s="189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190" t="s">
        <v>183</v>
      </c>
      <c r="AT237" s="190" t="s">
        <v>163</v>
      </c>
      <c r="AU237" s="190" t="s">
        <v>85</v>
      </c>
      <c r="AY237" s="18" t="s">
        <v>160</v>
      </c>
      <c r="BE237" s="191">
        <f>IF(N237="základní",J237,0)</f>
        <v>0</v>
      </c>
      <c r="BF237" s="191">
        <f>IF(N237="snížená",J237,0)</f>
        <v>0</v>
      </c>
      <c r="BG237" s="191">
        <f>IF(N237="zákl. přenesená",J237,0)</f>
        <v>0</v>
      </c>
      <c r="BH237" s="191">
        <f>IF(N237="sníž. přenesená",J237,0)</f>
        <v>0</v>
      </c>
      <c r="BI237" s="191">
        <f>IF(N237="nulová",J237,0)</f>
        <v>0</v>
      </c>
      <c r="BJ237" s="18" t="s">
        <v>83</v>
      </c>
      <c r="BK237" s="191">
        <f>ROUND(I237*H237,2)</f>
        <v>0</v>
      </c>
      <c r="BL237" s="18" t="s">
        <v>183</v>
      </c>
      <c r="BM237" s="190" t="s">
        <v>2414</v>
      </c>
    </row>
    <row r="238" spans="1:65" s="2" customFormat="1">
      <c r="A238" s="35"/>
      <c r="B238" s="36"/>
      <c r="C238" s="37"/>
      <c r="D238" s="192" t="s">
        <v>170</v>
      </c>
      <c r="E238" s="37"/>
      <c r="F238" s="193" t="s">
        <v>584</v>
      </c>
      <c r="G238" s="37"/>
      <c r="H238" s="37"/>
      <c r="I238" s="194"/>
      <c r="J238" s="37"/>
      <c r="K238" s="37"/>
      <c r="L238" s="40"/>
      <c r="M238" s="195"/>
      <c r="N238" s="196"/>
      <c r="O238" s="65"/>
      <c r="P238" s="65"/>
      <c r="Q238" s="65"/>
      <c r="R238" s="65"/>
      <c r="S238" s="65"/>
      <c r="T238" s="66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T238" s="18" t="s">
        <v>170</v>
      </c>
      <c r="AU238" s="18" t="s">
        <v>85</v>
      </c>
    </row>
    <row r="239" spans="1:65" s="13" customFormat="1">
      <c r="B239" s="199"/>
      <c r="C239" s="200"/>
      <c r="D239" s="197" t="s">
        <v>212</v>
      </c>
      <c r="E239" s="201" t="s">
        <v>19</v>
      </c>
      <c r="F239" s="202" t="s">
        <v>2415</v>
      </c>
      <c r="G239" s="200"/>
      <c r="H239" s="203">
        <v>21.105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212</v>
      </c>
      <c r="AU239" s="209" t="s">
        <v>85</v>
      </c>
      <c r="AV239" s="13" t="s">
        <v>85</v>
      </c>
      <c r="AW239" s="13" t="s">
        <v>36</v>
      </c>
      <c r="AX239" s="13" t="s">
        <v>83</v>
      </c>
      <c r="AY239" s="209" t="s">
        <v>160</v>
      </c>
    </row>
    <row r="240" spans="1:65" s="2" customFormat="1" ht="21.75" customHeight="1">
      <c r="A240" s="35"/>
      <c r="B240" s="36"/>
      <c r="C240" s="179" t="s">
        <v>524</v>
      </c>
      <c r="D240" s="179" t="s">
        <v>163</v>
      </c>
      <c r="E240" s="180" t="s">
        <v>587</v>
      </c>
      <c r="F240" s="181" t="s">
        <v>588</v>
      </c>
      <c r="G240" s="182" t="s">
        <v>166</v>
      </c>
      <c r="H240" s="183">
        <v>7</v>
      </c>
      <c r="I240" s="184"/>
      <c r="J240" s="185">
        <f>ROUND(I240*H240,2)</f>
        <v>0</v>
      </c>
      <c r="K240" s="181" t="s">
        <v>167</v>
      </c>
      <c r="L240" s="40"/>
      <c r="M240" s="186" t="s">
        <v>19</v>
      </c>
      <c r="N240" s="187" t="s">
        <v>46</v>
      </c>
      <c r="O240" s="65"/>
      <c r="P240" s="188">
        <f>O240*H240</f>
        <v>0</v>
      </c>
      <c r="Q240" s="188">
        <v>6.6E-3</v>
      </c>
      <c r="R240" s="188">
        <f>Q240*H240</f>
        <v>4.6199999999999998E-2</v>
      </c>
      <c r="S240" s="188">
        <v>0</v>
      </c>
      <c r="T240" s="189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190" t="s">
        <v>183</v>
      </c>
      <c r="AT240" s="190" t="s">
        <v>163</v>
      </c>
      <c r="AU240" s="190" t="s">
        <v>85</v>
      </c>
      <c r="AY240" s="18" t="s">
        <v>160</v>
      </c>
      <c r="BE240" s="191">
        <f>IF(N240="základní",J240,0)</f>
        <v>0</v>
      </c>
      <c r="BF240" s="191">
        <f>IF(N240="snížená",J240,0)</f>
        <v>0</v>
      </c>
      <c r="BG240" s="191">
        <f>IF(N240="zákl. přenesená",J240,0)</f>
        <v>0</v>
      </c>
      <c r="BH240" s="191">
        <f>IF(N240="sníž. přenesená",J240,0)</f>
        <v>0</v>
      </c>
      <c r="BI240" s="191">
        <f>IF(N240="nulová",J240,0)</f>
        <v>0</v>
      </c>
      <c r="BJ240" s="18" t="s">
        <v>83</v>
      </c>
      <c r="BK240" s="191">
        <f>ROUND(I240*H240,2)</f>
        <v>0</v>
      </c>
      <c r="BL240" s="18" t="s">
        <v>183</v>
      </c>
      <c r="BM240" s="190" t="s">
        <v>2416</v>
      </c>
    </row>
    <row r="241" spans="1:65" s="2" customFormat="1">
      <c r="A241" s="35"/>
      <c r="B241" s="36"/>
      <c r="C241" s="37"/>
      <c r="D241" s="192" t="s">
        <v>170</v>
      </c>
      <c r="E241" s="37"/>
      <c r="F241" s="193" t="s">
        <v>590</v>
      </c>
      <c r="G241" s="37"/>
      <c r="H241" s="37"/>
      <c r="I241" s="194"/>
      <c r="J241" s="37"/>
      <c r="K241" s="37"/>
      <c r="L241" s="40"/>
      <c r="M241" s="195"/>
      <c r="N241" s="196"/>
      <c r="O241" s="65"/>
      <c r="P241" s="65"/>
      <c r="Q241" s="65"/>
      <c r="R241" s="65"/>
      <c r="S241" s="65"/>
      <c r="T241" s="66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8" t="s">
        <v>170</v>
      </c>
      <c r="AU241" s="18" t="s">
        <v>85</v>
      </c>
    </row>
    <row r="242" spans="1:65" s="13" customFormat="1">
      <c r="B242" s="199"/>
      <c r="C242" s="200"/>
      <c r="D242" s="197" t="s">
        <v>212</v>
      </c>
      <c r="E242" s="201" t="s">
        <v>19</v>
      </c>
      <c r="F242" s="202" t="s">
        <v>2417</v>
      </c>
      <c r="G242" s="200"/>
      <c r="H242" s="203">
        <v>7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212</v>
      </c>
      <c r="AU242" s="209" t="s">
        <v>85</v>
      </c>
      <c r="AV242" s="13" t="s">
        <v>85</v>
      </c>
      <c r="AW242" s="13" t="s">
        <v>36</v>
      </c>
      <c r="AX242" s="13" t="s">
        <v>83</v>
      </c>
      <c r="AY242" s="209" t="s">
        <v>160</v>
      </c>
    </row>
    <row r="243" spans="1:65" s="2" customFormat="1" ht="16.5" customHeight="1">
      <c r="A243" s="35"/>
      <c r="B243" s="36"/>
      <c r="C243" s="225" t="s">
        <v>530</v>
      </c>
      <c r="D243" s="225" t="s">
        <v>495</v>
      </c>
      <c r="E243" s="226" t="s">
        <v>593</v>
      </c>
      <c r="F243" s="227" t="s">
        <v>594</v>
      </c>
      <c r="G243" s="228" t="s">
        <v>166</v>
      </c>
      <c r="H243" s="229">
        <v>6.06</v>
      </c>
      <c r="I243" s="230"/>
      <c r="J243" s="231">
        <f>ROUND(I243*H243,2)</f>
        <v>0</v>
      </c>
      <c r="K243" s="227" t="s">
        <v>167</v>
      </c>
      <c r="L243" s="232"/>
      <c r="M243" s="233" t="s">
        <v>19</v>
      </c>
      <c r="N243" s="234" t="s">
        <v>46</v>
      </c>
      <c r="O243" s="65"/>
      <c r="P243" s="188">
        <f>O243*H243</f>
        <v>0</v>
      </c>
      <c r="Q243" s="188">
        <v>6.8000000000000005E-2</v>
      </c>
      <c r="R243" s="188">
        <f>Q243*H243</f>
        <v>0.41208</v>
      </c>
      <c r="S243" s="188">
        <v>0</v>
      </c>
      <c r="T243" s="189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190" t="s">
        <v>206</v>
      </c>
      <c r="AT243" s="190" t="s">
        <v>495</v>
      </c>
      <c r="AU243" s="190" t="s">
        <v>85</v>
      </c>
      <c r="AY243" s="18" t="s">
        <v>160</v>
      </c>
      <c r="BE243" s="191">
        <f>IF(N243="základní",J243,0)</f>
        <v>0</v>
      </c>
      <c r="BF243" s="191">
        <f>IF(N243="snížená",J243,0)</f>
        <v>0</v>
      </c>
      <c r="BG243" s="191">
        <f>IF(N243="zákl. přenesená",J243,0)</f>
        <v>0</v>
      </c>
      <c r="BH243" s="191">
        <f>IF(N243="sníž. přenesená",J243,0)</f>
        <v>0</v>
      </c>
      <c r="BI243" s="191">
        <f>IF(N243="nulová",J243,0)</f>
        <v>0</v>
      </c>
      <c r="BJ243" s="18" t="s">
        <v>83</v>
      </c>
      <c r="BK243" s="191">
        <f>ROUND(I243*H243,2)</f>
        <v>0</v>
      </c>
      <c r="BL243" s="18" t="s">
        <v>183</v>
      </c>
      <c r="BM243" s="190" t="s">
        <v>2418</v>
      </c>
    </row>
    <row r="244" spans="1:65" s="13" customFormat="1">
      <c r="B244" s="199"/>
      <c r="C244" s="200"/>
      <c r="D244" s="197" t="s">
        <v>212</v>
      </c>
      <c r="E244" s="200"/>
      <c r="F244" s="202" t="s">
        <v>976</v>
      </c>
      <c r="G244" s="200"/>
      <c r="H244" s="203">
        <v>6.06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212</v>
      </c>
      <c r="AU244" s="209" t="s">
        <v>85</v>
      </c>
      <c r="AV244" s="13" t="s">
        <v>85</v>
      </c>
      <c r="AW244" s="13" t="s">
        <v>4</v>
      </c>
      <c r="AX244" s="13" t="s">
        <v>83</v>
      </c>
      <c r="AY244" s="209" t="s">
        <v>160</v>
      </c>
    </row>
    <row r="245" spans="1:65" s="2" customFormat="1" ht="16.5" customHeight="1">
      <c r="A245" s="35"/>
      <c r="B245" s="36"/>
      <c r="C245" s="225" t="s">
        <v>535</v>
      </c>
      <c r="D245" s="225" t="s">
        <v>495</v>
      </c>
      <c r="E245" s="226" t="s">
        <v>598</v>
      </c>
      <c r="F245" s="227" t="s">
        <v>599</v>
      </c>
      <c r="G245" s="228" t="s">
        <v>166</v>
      </c>
      <c r="H245" s="229">
        <v>1.01</v>
      </c>
      <c r="I245" s="230"/>
      <c r="J245" s="231">
        <f>ROUND(I245*H245,2)</f>
        <v>0</v>
      </c>
      <c r="K245" s="227" t="s">
        <v>167</v>
      </c>
      <c r="L245" s="232"/>
      <c r="M245" s="233" t="s">
        <v>19</v>
      </c>
      <c r="N245" s="234" t="s">
        <v>46</v>
      </c>
      <c r="O245" s="65"/>
      <c r="P245" s="188">
        <f>O245*H245</f>
        <v>0</v>
      </c>
      <c r="Q245" s="188">
        <v>5.0999999999999997E-2</v>
      </c>
      <c r="R245" s="188">
        <f>Q245*H245</f>
        <v>5.151E-2</v>
      </c>
      <c r="S245" s="188">
        <v>0</v>
      </c>
      <c r="T245" s="189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190" t="s">
        <v>206</v>
      </c>
      <c r="AT245" s="190" t="s">
        <v>495</v>
      </c>
      <c r="AU245" s="190" t="s">
        <v>85</v>
      </c>
      <c r="AY245" s="18" t="s">
        <v>160</v>
      </c>
      <c r="BE245" s="191">
        <f>IF(N245="základní",J245,0)</f>
        <v>0</v>
      </c>
      <c r="BF245" s="191">
        <f>IF(N245="snížená",J245,0)</f>
        <v>0</v>
      </c>
      <c r="BG245" s="191">
        <f>IF(N245="zákl. přenesená",J245,0)</f>
        <v>0</v>
      </c>
      <c r="BH245" s="191">
        <f>IF(N245="sníž. přenesená",J245,0)</f>
        <v>0</v>
      </c>
      <c r="BI245" s="191">
        <f>IF(N245="nulová",J245,0)</f>
        <v>0</v>
      </c>
      <c r="BJ245" s="18" t="s">
        <v>83</v>
      </c>
      <c r="BK245" s="191">
        <f>ROUND(I245*H245,2)</f>
        <v>0</v>
      </c>
      <c r="BL245" s="18" t="s">
        <v>183</v>
      </c>
      <c r="BM245" s="190" t="s">
        <v>2419</v>
      </c>
    </row>
    <row r="246" spans="1:65" s="13" customFormat="1">
      <c r="B246" s="199"/>
      <c r="C246" s="200"/>
      <c r="D246" s="197" t="s">
        <v>212</v>
      </c>
      <c r="E246" s="200"/>
      <c r="F246" s="202" t="s">
        <v>606</v>
      </c>
      <c r="G246" s="200"/>
      <c r="H246" s="203">
        <v>1.01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212</v>
      </c>
      <c r="AU246" s="209" t="s">
        <v>85</v>
      </c>
      <c r="AV246" s="13" t="s">
        <v>85</v>
      </c>
      <c r="AW246" s="13" t="s">
        <v>4</v>
      </c>
      <c r="AX246" s="13" t="s">
        <v>83</v>
      </c>
      <c r="AY246" s="209" t="s">
        <v>160</v>
      </c>
    </row>
    <row r="247" spans="1:65" s="2" customFormat="1" ht="21.75" customHeight="1">
      <c r="A247" s="35"/>
      <c r="B247" s="36"/>
      <c r="C247" s="179" t="s">
        <v>541</v>
      </c>
      <c r="D247" s="179" t="s">
        <v>163</v>
      </c>
      <c r="E247" s="180" t="s">
        <v>612</v>
      </c>
      <c r="F247" s="181" t="s">
        <v>613</v>
      </c>
      <c r="G247" s="182" t="s">
        <v>166</v>
      </c>
      <c r="H247" s="183">
        <v>6</v>
      </c>
      <c r="I247" s="184"/>
      <c r="J247" s="185">
        <f>ROUND(I247*H247,2)</f>
        <v>0</v>
      </c>
      <c r="K247" s="181" t="s">
        <v>167</v>
      </c>
      <c r="L247" s="40"/>
      <c r="M247" s="186" t="s">
        <v>19</v>
      </c>
      <c r="N247" s="187" t="s">
        <v>46</v>
      </c>
      <c r="O247" s="65"/>
      <c r="P247" s="188">
        <f>O247*H247</f>
        <v>0</v>
      </c>
      <c r="Q247" s="188">
        <v>6.6E-3</v>
      </c>
      <c r="R247" s="188">
        <f>Q247*H247</f>
        <v>3.9599999999999996E-2</v>
      </c>
      <c r="S247" s="188">
        <v>0</v>
      </c>
      <c r="T247" s="189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190" t="s">
        <v>183</v>
      </c>
      <c r="AT247" s="190" t="s">
        <v>163</v>
      </c>
      <c r="AU247" s="190" t="s">
        <v>85</v>
      </c>
      <c r="AY247" s="18" t="s">
        <v>160</v>
      </c>
      <c r="BE247" s="191">
        <f>IF(N247="základní",J247,0)</f>
        <v>0</v>
      </c>
      <c r="BF247" s="191">
        <f>IF(N247="snížená",J247,0)</f>
        <v>0</v>
      </c>
      <c r="BG247" s="191">
        <f>IF(N247="zákl. přenesená",J247,0)</f>
        <v>0</v>
      </c>
      <c r="BH247" s="191">
        <f>IF(N247="sníž. přenesená",J247,0)</f>
        <v>0</v>
      </c>
      <c r="BI247" s="191">
        <f>IF(N247="nulová",J247,0)</f>
        <v>0</v>
      </c>
      <c r="BJ247" s="18" t="s">
        <v>83</v>
      </c>
      <c r="BK247" s="191">
        <f>ROUND(I247*H247,2)</f>
        <v>0</v>
      </c>
      <c r="BL247" s="18" t="s">
        <v>183</v>
      </c>
      <c r="BM247" s="190" t="s">
        <v>2420</v>
      </c>
    </row>
    <row r="248" spans="1:65" s="2" customFormat="1">
      <c r="A248" s="35"/>
      <c r="B248" s="36"/>
      <c r="C248" s="37"/>
      <c r="D248" s="192" t="s">
        <v>170</v>
      </c>
      <c r="E248" s="37"/>
      <c r="F248" s="193" t="s">
        <v>615</v>
      </c>
      <c r="G248" s="37"/>
      <c r="H248" s="37"/>
      <c r="I248" s="194"/>
      <c r="J248" s="37"/>
      <c r="K248" s="37"/>
      <c r="L248" s="40"/>
      <c r="M248" s="195"/>
      <c r="N248" s="196"/>
      <c r="O248" s="65"/>
      <c r="P248" s="65"/>
      <c r="Q248" s="65"/>
      <c r="R248" s="65"/>
      <c r="S248" s="65"/>
      <c r="T248" s="66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T248" s="18" t="s">
        <v>170</v>
      </c>
      <c r="AU248" s="18" t="s">
        <v>85</v>
      </c>
    </row>
    <row r="249" spans="1:65" s="2" customFormat="1" ht="16.5" customHeight="1">
      <c r="A249" s="35"/>
      <c r="B249" s="36"/>
      <c r="C249" s="225" t="s">
        <v>549</v>
      </c>
      <c r="D249" s="225" t="s">
        <v>495</v>
      </c>
      <c r="E249" s="226" t="s">
        <v>617</v>
      </c>
      <c r="F249" s="227" t="s">
        <v>618</v>
      </c>
      <c r="G249" s="228" t="s">
        <v>166</v>
      </c>
      <c r="H249" s="229">
        <v>6.06</v>
      </c>
      <c r="I249" s="230"/>
      <c r="J249" s="231">
        <f>ROUND(I249*H249,2)</f>
        <v>0</v>
      </c>
      <c r="K249" s="227" t="s">
        <v>167</v>
      </c>
      <c r="L249" s="232"/>
      <c r="M249" s="233" t="s">
        <v>19</v>
      </c>
      <c r="N249" s="234" t="s">
        <v>46</v>
      </c>
      <c r="O249" s="65"/>
      <c r="P249" s="188">
        <f>O249*H249</f>
        <v>0</v>
      </c>
      <c r="Q249" s="188">
        <v>8.1000000000000003E-2</v>
      </c>
      <c r="R249" s="188">
        <f>Q249*H249</f>
        <v>0.49085999999999996</v>
      </c>
      <c r="S249" s="188">
        <v>0</v>
      </c>
      <c r="T249" s="189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190" t="s">
        <v>206</v>
      </c>
      <c r="AT249" s="190" t="s">
        <v>495</v>
      </c>
      <c r="AU249" s="190" t="s">
        <v>85</v>
      </c>
      <c r="AY249" s="18" t="s">
        <v>160</v>
      </c>
      <c r="BE249" s="191">
        <f>IF(N249="základní",J249,0)</f>
        <v>0</v>
      </c>
      <c r="BF249" s="191">
        <f>IF(N249="snížená",J249,0)</f>
        <v>0</v>
      </c>
      <c r="BG249" s="191">
        <f>IF(N249="zákl. přenesená",J249,0)</f>
        <v>0</v>
      </c>
      <c r="BH249" s="191">
        <f>IF(N249="sníž. přenesená",J249,0)</f>
        <v>0</v>
      </c>
      <c r="BI249" s="191">
        <f>IF(N249="nulová",J249,0)</f>
        <v>0</v>
      </c>
      <c r="BJ249" s="18" t="s">
        <v>83</v>
      </c>
      <c r="BK249" s="191">
        <f>ROUND(I249*H249,2)</f>
        <v>0</v>
      </c>
      <c r="BL249" s="18" t="s">
        <v>183</v>
      </c>
      <c r="BM249" s="190" t="s">
        <v>2421</v>
      </c>
    </row>
    <row r="250" spans="1:65" s="13" customFormat="1">
      <c r="B250" s="199"/>
      <c r="C250" s="200"/>
      <c r="D250" s="197" t="s">
        <v>212</v>
      </c>
      <c r="E250" s="200"/>
      <c r="F250" s="202" t="s">
        <v>976</v>
      </c>
      <c r="G250" s="200"/>
      <c r="H250" s="203">
        <v>6.06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212</v>
      </c>
      <c r="AU250" s="209" t="s">
        <v>85</v>
      </c>
      <c r="AV250" s="13" t="s">
        <v>85</v>
      </c>
      <c r="AW250" s="13" t="s">
        <v>4</v>
      </c>
      <c r="AX250" s="13" t="s">
        <v>83</v>
      </c>
      <c r="AY250" s="209" t="s">
        <v>160</v>
      </c>
    </row>
    <row r="251" spans="1:65" s="2" customFormat="1" ht="24.2" customHeight="1">
      <c r="A251" s="35"/>
      <c r="B251" s="36"/>
      <c r="C251" s="179" t="s">
        <v>555</v>
      </c>
      <c r="D251" s="179" t="s">
        <v>163</v>
      </c>
      <c r="E251" s="180" t="s">
        <v>622</v>
      </c>
      <c r="F251" s="181" t="s">
        <v>623</v>
      </c>
      <c r="G251" s="182" t="s">
        <v>339</v>
      </c>
      <c r="H251" s="183">
        <v>2.363</v>
      </c>
      <c r="I251" s="184"/>
      <c r="J251" s="185">
        <f>ROUND(I251*H251,2)</f>
        <v>0</v>
      </c>
      <c r="K251" s="181" t="s">
        <v>167</v>
      </c>
      <c r="L251" s="40"/>
      <c r="M251" s="186" t="s">
        <v>19</v>
      </c>
      <c r="N251" s="187" t="s">
        <v>46</v>
      </c>
      <c r="O251" s="65"/>
      <c r="P251" s="188">
        <f>O251*H251</f>
        <v>0</v>
      </c>
      <c r="Q251" s="188">
        <v>0</v>
      </c>
      <c r="R251" s="188">
        <f>Q251*H251</f>
        <v>0</v>
      </c>
      <c r="S251" s="188">
        <v>0</v>
      </c>
      <c r="T251" s="189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190" t="s">
        <v>183</v>
      </c>
      <c r="AT251" s="190" t="s">
        <v>163</v>
      </c>
      <c r="AU251" s="190" t="s">
        <v>85</v>
      </c>
      <c r="AY251" s="18" t="s">
        <v>160</v>
      </c>
      <c r="BE251" s="191">
        <f>IF(N251="základní",J251,0)</f>
        <v>0</v>
      </c>
      <c r="BF251" s="191">
        <f>IF(N251="snížená",J251,0)</f>
        <v>0</v>
      </c>
      <c r="BG251" s="191">
        <f>IF(N251="zákl. přenesená",J251,0)</f>
        <v>0</v>
      </c>
      <c r="BH251" s="191">
        <f>IF(N251="sníž. přenesená",J251,0)</f>
        <v>0</v>
      </c>
      <c r="BI251" s="191">
        <f>IF(N251="nulová",J251,0)</f>
        <v>0</v>
      </c>
      <c r="BJ251" s="18" t="s">
        <v>83</v>
      </c>
      <c r="BK251" s="191">
        <f>ROUND(I251*H251,2)</f>
        <v>0</v>
      </c>
      <c r="BL251" s="18" t="s">
        <v>183</v>
      </c>
      <c r="BM251" s="190" t="s">
        <v>2422</v>
      </c>
    </row>
    <row r="252" spans="1:65" s="2" customFormat="1">
      <c r="A252" s="35"/>
      <c r="B252" s="36"/>
      <c r="C252" s="37"/>
      <c r="D252" s="192" t="s">
        <v>170</v>
      </c>
      <c r="E252" s="37"/>
      <c r="F252" s="193" t="s">
        <v>625</v>
      </c>
      <c r="G252" s="37"/>
      <c r="H252" s="37"/>
      <c r="I252" s="194"/>
      <c r="J252" s="37"/>
      <c r="K252" s="37"/>
      <c r="L252" s="40"/>
      <c r="M252" s="195"/>
      <c r="N252" s="196"/>
      <c r="O252" s="65"/>
      <c r="P252" s="65"/>
      <c r="Q252" s="65"/>
      <c r="R252" s="65"/>
      <c r="S252" s="65"/>
      <c r="T252" s="66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T252" s="18" t="s">
        <v>170</v>
      </c>
      <c r="AU252" s="18" t="s">
        <v>85</v>
      </c>
    </row>
    <row r="253" spans="1:65" s="13" customFormat="1">
      <c r="B253" s="199"/>
      <c r="C253" s="200"/>
      <c r="D253" s="197" t="s">
        <v>212</v>
      </c>
      <c r="E253" s="201" t="s">
        <v>19</v>
      </c>
      <c r="F253" s="202" t="s">
        <v>2423</v>
      </c>
      <c r="G253" s="200"/>
      <c r="H253" s="203">
        <v>2.363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212</v>
      </c>
      <c r="AU253" s="209" t="s">
        <v>85</v>
      </c>
      <c r="AV253" s="13" t="s">
        <v>85</v>
      </c>
      <c r="AW253" s="13" t="s">
        <v>36</v>
      </c>
      <c r="AX253" s="13" t="s">
        <v>83</v>
      </c>
      <c r="AY253" s="209" t="s">
        <v>160</v>
      </c>
    </row>
    <row r="254" spans="1:65" s="2" customFormat="1" ht="24.2" customHeight="1">
      <c r="A254" s="35"/>
      <c r="B254" s="36"/>
      <c r="C254" s="179" t="s">
        <v>561</v>
      </c>
      <c r="D254" s="179" t="s">
        <v>163</v>
      </c>
      <c r="E254" s="180" t="s">
        <v>628</v>
      </c>
      <c r="F254" s="181" t="s">
        <v>629</v>
      </c>
      <c r="G254" s="182" t="s">
        <v>258</v>
      </c>
      <c r="H254" s="183">
        <v>6.3</v>
      </c>
      <c r="I254" s="184"/>
      <c r="J254" s="185">
        <f>ROUND(I254*H254,2)</f>
        <v>0</v>
      </c>
      <c r="K254" s="181" t="s">
        <v>167</v>
      </c>
      <c r="L254" s="40"/>
      <c r="M254" s="186" t="s">
        <v>19</v>
      </c>
      <c r="N254" s="187" t="s">
        <v>46</v>
      </c>
      <c r="O254" s="65"/>
      <c r="P254" s="188">
        <f>O254*H254</f>
        <v>0</v>
      </c>
      <c r="Q254" s="188">
        <v>7.8799999999999999E-3</v>
      </c>
      <c r="R254" s="188">
        <f>Q254*H254</f>
        <v>4.9644000000000001E-2</v>
      </c>
      <c r="S254" s="188">
        <v>0</v>
      </c>
      <c r="T254" s="189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190" t="s">
        <v>183</v>
      </c>
      <c r="AT254" s="190" t="s">
        <v>163</v>
      </c>
      <c r="AU254" s="190" t="s">
        <v>85</v>
      </c>
      <c r="AY254" s="18" t="s">
        <v>160</v>
      </c>
      <c r="BE254" s="191">
        <f>IF(N254="základní",J254,0)</f>
        <v>0</v>
      </c>
      <c r="BF254" s="191">
        <f>IF(N254="snížená",J254,0)</f>
        <v>0</v>
      </c>
      <c r="BG254" s="191">
        <f>IF(N254="zákl. přenesená",J254,0)</f>
        <v>0</v>
      </c>
      <c r="BH254" s="191">
        <f>IF(N254="sníž. přenesená",J254,0)</f>
        <v>0</v>
      </c>
      <c r="BI254" s="191">
        <f>IF(N254="nulová",J254,0)</f>
        <v>0</v>
      </c>
      <c r="BJ254" s="18" t="s">
        <v>83</v>
      </c>
      <c r="BK254" s="191">
        <f>ROUND(I254*H254,2)</f>
        <v>0</v>
      </c>
      <c r="BL254" s="18" t="s">
        <v>183</v>
      </c>
      <c r="BM254" s="190" t="s">
        <v>2424</v>
      </c>
    </row>
    <row r="255" spans="1:65" s="2" customFormat="1">
      <c r="A255" s="35"/>
      <c r="B255" s="36"/>
      <c r="C255" s="37"/>
      <c r="D255" s="192" t="s">
        <v>170</v>
      </c>
      <c r="E255" s="37"/>
      <c r="F255" s="193" t="s">
        <v>631</v>
      </c>
      <c r="G255" s="37"/>
      <c r="H255" s="37"/>
      <c r="I255" s="194"/>
      <c r="J255" s="37"/>
      <c r="K255" s="37"/>
      <c r="L255" s="40"/>
      <c r="M255" s="195"/>
      <c r="N255" s="196"/>
      <c r="O255" s="65"/>
      <c r="P255" s="65"/>
      <c r="Q255" s="65"/>
      <c r="R255" s="65"/>
      <c r="S255" s="65"/>
      <c r="T255" s="66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T255" s="18" t="s">
        <v>170</v>
      </c>
      <c r="AU255" s="18" t="s">
        <v>85</v>
      </c>
    </row>
    <row r="256" spans="1:65" s="13" customFormat="1">
      <c r="B256" s="199"/>
      <c r="C256" s="200"/>
      <c r="D256" s="197" t="s">
        <v>212</v>
      </c>
      <c r="E256" s="201" t="s">
        <v>19</v>
      </c>
      <c r="F256" s="202" t="s">
        <v>2425</v>
      </c>
      <c r="G256" s="200"/>
      <c r="H256" s="203">
        <v>6.3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212</v>
      </c>
      <c r="AU256" s="209" t="s">
        <v>85</v>
      </c>
      <c r="AV256" s="13" t="s">
        <v>85</v>
      </c>
      <c r="AW256" s="13" t="s">
        <v>36</v>
      </c>
      <c r="AX256" s="13" t="s">
        <v>83</v>
      </c>
      <c r="AY256" s="209" t="s">
        <v>160</v>
      </c>
    </row>
    <row r="257" spans="1:65" s="2" customFormat="1" ht="24.2" customHeight="1">
      <c r="A257" s="35"/>
      <c r="B257" s="36"/>
      <c r="C257" s="179" t="s">
        <v>568</v>
      </c>
      <c r="D257" s="179" t="s">
        <v>163</v>
      </c>
      <c r="E257" s="180" t="s">
        <v>634</v>
      </c>
      <c r="F257" s="181" t="s">
        <v>635</v>
      </c>
      <c r="G257" s="182" t="s">
        <v>258</v>
      </c>
      <c r="H257" s="183">
        <v>6.3</v>
      </c>
      <c r="I257" s="184"/>
      <c r="J257" s="185">
        <f>ROUND(I257*H257,2)</f>
        <v>0</v>
      </c>
      <c r="K257" s="181" t="s">
        <v>167</v>
      </c>
      <c r="L257" s="40"/>
      <c r="M257" s="186" t="s">
        <v>19</v>
      </c>
      <c r="N257" s="187" t="s">
        <v>46</v>
      </c>
      <c r="O257" s="65"/>
      <c r="P257" s="188">
        <f>O257*H257</f>
        <v>0</v>
      </c>
      <c r="Q257" s="188">
        <v>0</v>
      </c>
      <c r="R257" s="188">
        <f>Q257*H257</f>
        <v>0</v>
      </c>
      <c r="S257" s="188">
        <v>0</v>
      </c>
      <c r="T257" s="189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190" t="s">
        <v>183</v>
      </c>
      <c r="AT257" s="190" t="s">
        <v>163</v>
      </c>
      <c r="AU257" s="190" t="s">
        <v>85</v>
      </c>
      <c r="AY257" s="18" t="s">
        <v>160</v>
      </c>
      <c r="BE257" s="191">
        <f>IF(N257="základní",J257,0)</f>
        <v>0</v>
      </c>
      <c r="BF257" s="191">
        <f>IF(N257="snížená",J257,0)</f>
        <v>0</v>
      </c>
      <c r="BG257" s="191">
        <f>IF(N257="zákl. přenesená",J257,0)</f>
        <v>0</v>
      </c>
      <c r="BH257" s="191">
        <f>IF(N257="sníž. přenesená",J257,0)</f>
        <v>0</v>
      </c>
      <c r="BI257" s="191">
        <f>IF(N257="nulová",J257,0)</f>
        <v>0</v>
      </c>
      <c r="BJ257" s="18" t="s">
        <v>83</v>
      </c>
      <c r="BK257" s="191">
        <f>ROUND(I257*H257,2)</f>
        <v>0</v>
      </c>
      <c r="BL257" s="18" t="s">
        <v>183</v>
      </c>
      <c r="BM257" s="190" t="s">
        <v>2426</v>
      </c>
    </row>
    <row r="258" spans="1:65" s="2" customFormat="1">
      <c r="A258" s="35"/>
      <c r="B258" s="36"/>
      <c r="C258" s="37"/>
      <c r="D258" s="192" t="s">
        <v>170</v>
      </c>
      <c r="E258" s="37"/>
      <c r="F258" s="193" t="s">
        <v>637</v>
      </c>
      <c r="G258" s="37"/>
      <c r="H258" s="37"/>
      <c r="I258" s="194"/>
      <c r="J258" s="37"/>
      <c r="K258" s="37"/>
      <c r="L258" s="40"/>
      <c r="M258" s="195"/>
      <c r="N258" s="196"/>
      <c r="O258" s="65"/>
      <c r="P258" s="65"/>
      <c r="Q258" s="65"/>
      <c r="R258" s="65"/>
      <c r="S258" s="65"/>
      <c r="T258" s="66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T258" s="18" t="s">
        <v>170</v>
      </c>
      <c r="AU258" s="18" t="s">
        <v>85</v>
      </c>
    </row>
    <row r="259" spans="1:65" s="2" customFormat="1" ht="16.5" customHeight="1">
      <c r="A259" s="35"/>
      <c r="B259" s="36"/>
      <c r="C259" s="179" t="s">
        <v>574</v>
      </c>
      <c r="D259" s="179" t="s">
        <v>163</v>
      </c>
      <c r="E259" s="180" t="s">
        <v>639</v>
      </c>
      <c r="F259" s="181" t="s">
        <v>640</v>
      </c>
      <c r="G259" s="182" t="s">
        <v>483</v>
      </c>
      <c r="H259" s="183">
        <v>3.5000000000000003E-2</v>
      </c>
      <c r="I259" s="184"/>
      <c r="J259" s="185">
        <f>ROUND(I259*H259,2)</f>
        <v>0</v>
      </c>
      <c r="K259" s="181" t="s">
        <v>167</v>
      </c>
      <c r="L259" s="40"/>
      <c r="M259" s="186" t="s">
        <v>19</v>
      </c>
      <c r="N259" s="187" t="s">
        <v>46</v>
      </c>
      <c r="O259" s="65"/>
      <c r="P259" s="188">
        <f>O259*H259</f>
        <v>0</v>
      </c>
      <c r="Q259" s="188">
        <v>1.06277</v>
      </c>
      <c r="R259" s="188">
        <f>Q259*H259</f>
        <v>3.7196950000000006E-2</v>
      </c>
      <c r="S259" s="188">
        <v>0</v>
      </c>
      <c r="T259" s="189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190" t="s">
        <v>183</v>
      </c>
      <c r="AT259" s="190" t="s">
        <v>163</v>
      </c>
      <c r="AU259" s="190" t="s">
        <v>85</v>
      </c>
      <c r="AY259" s="18" t="s">
        <v>160</v>
      </c>
      <c r="BE259" s="191">
        <f>IF(N259="základní",J259,0)</f>
        <v>0</v>
      </c>
      <c r="BF259" s="191">
        <f>IF(N259="snížená",J259,0)</f>
        <v>0</v>
      </c>
      <c r="BG259" s="191">
        <f>IF(N259="zákl. přenesená",J259,0)</f>
        <v>0</v>
      </c>
      <c r="BH259" s="191">
        <f>IF(N259="sníž. přenesená",J259,0)</f>
        <v>0</v>
      </c>
      <c r="BI259" s="191">
        <f>IF(N259="nulová",J259,0)</f>
        <v>0</v>
      </c>
      <c r="BJ259" s="18" t="s">
        <v>83</v>
      </c>
      <c r="BK259" s="191">
        <f>ROUND(I259*H259,2)</f>
        <v>0</v>
      </c>
      <c r="BL259" s="18" t="s">
        <v>183</v>
      </c>
      <c r="BM259" s="190" t="s">
        <v>2427</v>
      </c>
    </row>
    <row r="260" spans="1:65" s="2" customFormat="1">
      <c r="A260" s="35"/>
      <c r="B260" s="36"/>
      <c r="C260" s="37"/>
      <c r="D260" s="192" t="s">
        <v>170</v>
      </c>
      <c r="E260" s="37"/>
      <c r="F260" s="193" t="s">
        <v>642</v>
      </c>
      <c r="G260" s="37"/>
      <c r="H260" s="37"/>
      <c r="I260" s="194"/>
      <c r="J260" s="37"/>
      <c r="K260" s="37"/>
      <c r="L260" s="40"/>
      <c r="M260" s="195"/>
      <c r="N260" s="196"/>
      <c r="O260" s="65"/>
      <c r="P260" s="65"/>
      <c r="Q260" s="65"/>
      <c r="R260" s="65"/>
      <c r="S260" s="65"/>
      <c r="T260" s="66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T260" s="18" t="s">
        <v>170</v>
      </c>
      <c r="AU260" s="18" t="s">
        <v>85</v>
      </c>
    </row>
    <row r="261" spans="1:65" s="13" customFormat="1">
      <c r="B261" s="199"/>
      <c r="C261" s="200"/>
      <c r="D261" s="197" t="s">
        <v>212</v>
      </c>
      <c r="E261" s="201" t="s">
        <v>19</v>
      </c>
      <c r="F261" s="202" t="s">
        <v>2428</v>
      </c>
      <c r="G261" s="200"/>
      <c r="H261" s="203">
        <v>3.3000000000000002E-2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212</v>
      </c>
      <c r="AU261" s="209" t="s">
        <v>85</v>
      </c>
      <c r="AV261" s="13" t="s">
        <v>85</v>
      </c>
      <c r="AW261" s="13" t="s">
        <v>36</v>
      </c>
      <c r="AX261" s="13" t="s">
        <v>83</v>
      </c>
      <c r="AY261" s="209" t="s">
        <v>160</v>
      </c>
    </row>
    <row r="262" spans="1:65" s="13" customFormat="1">
      <c r="B262" s="199"/>
      <c r="C262" s="200"/>
      <c r="D262" s="197" t="s">
        <v>212</v>
      </c>
      <c r="E262" s="200"/>
      <c r="F262" s="202" t="s">
        <v>2429</v>
      </c>
      <c r="G262" s="200"/>
      <c r="H262" s="203">
        <v>3.5000000000000003E-2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212</v>
      </c>
      <c r="AU262" s="209" t="s">
        <v>85</v>
      </c>
      <c r="AV262" s="13" t="s">
        <v>85</v>
      </c>
      <c r="AW262" s="13" t="s">
        <v>4</v>
      </c>
      <c r="AX262" s="13" t="s">
        <v>83</v>
      </c>
      <c r="AY262" s="209" t="s">
        <v>160</v>
      </c>
    </row>
    <row r="263" spans="1:65" s="12" customFormat="1" ht="22.9" customHeight="1">
      <c r="B263" s="163"/>
      <c r="C263" s="164"/>
      <c r="D263" s="165" t="s">
        <v>74</v>
      </c>
      <c r="E263" s="177" t="s">
        <v>159</v>
      </c>
      <c r="F263" s="177" t="s">
        <v>645</v>
      </c>
      <c r="G263" s="164"/>
      <c r="H263" s="164"/>
      <c r="I263" s="167"/>
      <c r="J263" s="178">
        <f>BK263</f>
        <v>0</v>
      </c>
      <c r="K263" s="164"/>
      <c r="L263" s="169"/>
      <c r="M263" s="170"/>
      <c r="N263" s="171"/>
      <c r="O263" s="171"/>
      <c r="P263" s="172">
        <f>SUM(P264:P274)</f>
        <v>0</v>
      </c>
      <c r="Q263" s="171"/>
      <c r="R263" s="172">
        <f>SUM(R264:R274)</f>
        <v>1.3148835999999999</v>
      </c>
      <c r="S263" s="171"/>
      <c r="T263" s="173">
        <f>SUM(T264:T274)</f>
        <v>0</v>
      </c>
      <c r="AR263" s="174" t="s">
        <v>83</v>
      </c>
      <c r="AT263" s="175" t="s">
        <v>74</v>
      </c>
      <c r="AU263" s="175" t="s">
        <v>83</v>
      </c>
      <c r="AY263" s="174" t="s">
        <v>160</v>
      </c>
      <c r="BK263" s="176">
        <f>SUM(BK264:BK274)</f>
        <v>0</v>
      </c>
    </row>
    <row r="264" spans="1:65" s="2" customFormat="1" ht="21.75" customHeight="1">
      <c r="A264" s="35"/>
      <c r="B264" s="36"/>
      <c r="C264" s="179" t="s">
        <v>580</v>
      </c>
      <c r="D264" s="179" t="s">
        <v>163</v>
      </c>
      <c r="E264" s="180" t="s">
        <v>647</v>
      </c>
      <c r="F264" s="181" t="s">
        <v>648</v>
      </c>
      <c r="G264" s="182" t="s">
        <v>258</v>
      </c>
      <c r="H264" s="183">
        <v>252.6</v>
      </c>
      <c r="I264" s="184"/>
      <c r="J264" s="185">
        <f>ROUND(I264*H264,2)</f>
        <v>0</v>
      </c>
      <c r="K264" s="181" t="s">
        <v>167</v>
      </c>
      <c r="L264" s="40"/>
      <c r="M264" s="186" t="s">
        <v>19</v>
      </c>
      <c r="N264" s="187" t="s">
        <v>46</v>
      </c>
      <c r="O264" s="65"/>
      <c r="P264" s="188">
        <f>O264*H264</f>
        <v>0</v>
      </c>
      <c r="Q264" s="188">
        <v>0</v>
      </c>
      <c r="R264" s="188">
        <f>Q264*H264</f>
        <v>0</v>
      </c>
      <c r="S264" s="188">
        <v>0</v>
      </c>
      <c r="T264" s="189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190" t="s">
        <v>183</v>
      </c>
      <c r="AT264" s="190" t="s">
        <v>163</v>
      </c>
      <c r="AU264" s="190" t="s">
        <v>85</v>
      </c>
      <c r="AY264" s="18" t="s">
        <v>160</v>
      </c>
      <c r="BE264" s="191">
        <f>IF(N264="základní",J264,0)</f>
        <v>0</v>
      </c>
      <c r="BF264" s="191">
        <f>IF(N264="snížená",J264,0)</f>
        <v>0</v>
      </c>
      <c r="BG264" s="191">
        <f>IF(N264="zákl. přenesená",J264,0)</f>
        <v>0</v>
      </c>
      <c r="BH264" s="191">
        <f>IF(N264="sníž. přenesená",J264,0)</f>
        <v>0</v>
      </c>
      <c r="BI264" s="191">
        <f>IF(N264="nulová",J264,0)</f>
        <v>0</v>
      </c>
      <c r="BJ264" s="18" t="s">
        <v>83</v>
      </c>
      <c r="BK264" s="191">
        <f>ROUND(I264*H264,2)</f>
        <v>0</v>
      </c>
      <c r="BL264" s="18" t="s">
        <v>183</v>
      </c>
      <c r="BM264" s="190" t="s">
        <v>2430</v>
      </c>
    </row>
    <row r="265" spans="1:65" s="2" customFormat="1">
      <c r="A265" s="35"/>
      <c r="B265" s="36"/>
      <c r="C265" s="37"/>
      <c r="D265" s="192" t="s">
        <v>170</v>
      </c>
      <c r="E265" s="37"/>
      <c r="F265" s="193" t="s">
        <v>650</v>
      </c>
      <c r="G265" s="37"/>
      <c r="H265" s="37"/>
      <c r="I265" s="194"/>
      <c r="J265" s="37"/>
      <c r="K265" s="37"/>
      <c r="L265" s="40"/>
      <c r="M265" s="195"/>
      <c r="N265" s="196"/>
      <c r="O265" s="65"/>
      <c r="P265" s="65"/>
      <c r="Q265" s="65"/>
      <c r="R265" s="65"/>
      <c r="S265" s="65"/>
      <c r="T265" s="66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T265" s="18" t="s">
        <v>170</v>
      </c>
      <c r="AU265" s="18" t="s">
        <v>85</v>
      </c>
    </row>
    <row r="266" spans="1:65" s="13" customFormat="1">
      <c r="B266" s="199"/>
      <c r="C266" s="200"/>
      <c r="D266" s="197" t="s">
        <v>212</v>
      </c>
      <c r="E266" s="201" t="s">
        <v>19</v>
      </c>
      <c r="F266" s="202" t="s">
        <v>2431</v>
      </c>
      <c r="G266" s="200"/>
      <c r="H266" s="203">
        <v>252.6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212</v>
      </c>
      <c r="AU266" s="209" t="s">
        <v>85</v>
      </c>
      <c r="AV266" s="13" t="s">
        <v>85</v>
      </c>
      <c r="AW266" s="13" t="s">
        <v>36</v>
      </c>
      <c r="AX266" s="13" t="s">
        <v>83</v>
      </c>
      <c r="AY266" s="209" t="s">
        <v>160</v>
      </c>
    </row>
    <row r="267" spans="1:65" s="2" customFormat="1" ht="21.75" customHeight="1">
      <c r="A267" s="35"/>
      <c r="B267" s="36"/>
      <c r="C267" s="179" t="s">
        <v>586</v>
      </c>
      <c r="D267" s="179" t="s">
        <v>163</v>
      </c>
      <c r="E267" s="180" t="s">
        <v>654</v>
      </c>
      <c r="F267" s="181" t="s">
        <v>655</v>
      </c>
      <c r="G267" s="182" t="s">
        <v>258</v>
      </c>
      <c r="H267" s="183">
        <v>5.58</v>
      </c>
      <c r="I267" s="184"/>
      <c r="J267" s="185">
        <f>ROUND(I267*H267,2)</f>
        <v>0</v>
      </c>
      <c r="K267" s="181" t="s">
        <v>167</v>
      </c>
      <c r="L267" s="40"/>
      <c r="M267" s="186" t="s">
        <v>19</v>
      </c>
      <c r="N267" s="187" t="s">
        <v>46</v>
      </c>
      <c r="O267" s="65"/>
      <c r="P267" s="188">
        <f>O267*H267</f>
        <v>0</v>
      </c>
      <c r="Q267" s="188">
        <v>0</v>
      </c>
      <c r="R267" s="188">
        <f>Q267*H267</f>
        <v>0</v>
      </c>
      <c r="S267" s="188">
        <v>0</v>
      </c>
      <c r="T267" s="189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190" t="s">
        <v>183</v>
      </c>
      <c r="AT267" s="190" t="s">
        <v>163</v>
      </c>
      <c r="AU267" s="190" t="s">
        <v>85</v>
      </c>
      <c r="AY267" s="18" t="s">
        <v>160</v>
      </c>
      <c r="BE267" s="191">
        <f>IF(N267="základní",J267,0)</f>
        <v>0</v>
      </c>
      <c r="BF267" s="191">
        <f>IF(N267="snížená",J267,0)</f>
        <v>0</v>
      </c>
      <c r="BG267" s="191">
        <f>IF(N267="zákl. přenesená",J267,0)</f>
        <v>0</v>
      </c>
      <c r="BH267" s="191">
        <f>IF(N267="sníž. přenesená",J267,0)</f>
        <v>0</v>
      </c>
      <c r="BI267" s="191">
        <f>IF(N267="nulová",J267,0)</f>
        <v>0</v>
      </c>
      <c r="BJ267" s="18" t="s">
        <v>83</v>
      </c>
      <c r="BK267" s="191">
        <f>ROUND(I267*H267,2)</f>
        <v>0</v>
      </c>
      <c r="BL267" s="18" t="s">
        <v>183</v>
      </c>
      <c r="BM267" s="190" t="s">
        <v>2432</v>
      </c>
    </row>
    <row r="268" spans="1:65" s="2" customFormat="1">
      <c r="A268" s="35"/>
      <c r="B268" s="36"/>
      <c r="C268" s="37"/>
      <c r="D268" s="192" t="s">
        <v>170</v>
      </c>
      <c r="E268" s="37"/>
      <c r="F268" s="193" t="s">
        <v>657</v>
      </c>
      <c r="G268" s="37"/>
      <c r="H268" s="37"/>
      <c r="I268" s="194"/>
      <c r="J268" s="37"/>
      <c r="K268" s="37"/>
      <c r="L268" s="40"/>
      <c r="M268" s="195"/>
      <c r="N268" s="196"/>
      <c r="O268" s="65"/>
      <c r="P268" s="65"/>
      <c r="Q268" s="65"/>
      <c r="R268" s="65"/>
      <c r="S268" s="65"/>
      <c r="T268" s="66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T268" s="18" t="s">
        <v>170</v>
      </c>
      <c r="AU268" s="18" t="s">
        <v>85</v>
      </c>
    </row>
    <row r="269" spans="1:65" s="2" customFormat="1" ht="24.2" customHeight="1">
      <c r="A269" s="35"/>
      <c r="B269" s="36"/>
      <c r="C269" s="179" t="s">
        <v>592</v>
      </c>
      <c r="D269" s="179" t="s">
        <v>163</v>
      </c>
      <c r="E269" s="180" t="s">
        <v>659</v>
      </c>
      <c r="F269" s="181" t="s">
        <v>660</v>
      </c>
      <c r="G269" s="182" t="s">
        <v>258</v>
      </c>
      <c r="H269" s="183">
        <v>126.3</v>
      </c>
      <c r="I269" s="184"/>
      <c r="J269" s="185">
        <f>ROUND(I269*H269,2)</f>
        <v>0</v>
      </c>
      <c r="K269" s="181" t="s">
        <v>167</v>
      </c>
      <c r="L269" s="40"/>
      <c r="M269" s="186" t="s">
        <v>19</v>
      </c>
      <c r="N269" s="187" t="s">
        <v>46</v>
      </c>
      <c r="O269" s="65"/>
      <c r="P269" s="188">
        <f>O269*H269</f>
        <v>0</v>
      </c>
      <c r="Q269" s="188">
        <v>0</v>
      </c>
      <c r="R269" s="188">
        <f>Q269*H269</f>
        <v>0</v>
      </c>
      <c r="S269" s="188">
        <v>0</v>
      </c>
      <c r="T269" s="189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190" t="s">
        <v>183</v>
      </c>
      <c r="AT269" s="190" t="s">
        <v>163</v>
      </c>
      <c r="AU269" s="190" t="s">
        <v>85</v>
      </c>
      <c r="AY269" s="18" t="s">
        <v>160</v>
      </c>
      <c r="BE269" s="191">
        <f>IF(N269="základní",J269,0)</f>
        <v>0</v>
      </c>
      <c r="BF269" s="191">
        <f>IF(N269="snížená",J269,0)</f>
        <v>0</v>
      </c>
      <c r="BG269" s="191">
        <f>IF(N269="zákl. přenesená",J269,0)</f>
        <v>0</v>
      </c>
      <c r="BH269" s="191">
        <f>IF(N269="sníž. přenesená",J269,0)</f>
        <v>0</v>
      </c>
      <c r="BI269" s="191">
        <f>IF(N269="nulová",J269,0)</f>
        <v>0</v>
      </c>
      <c r="BJ269" s="18" t="s">
        <v>83</v>
      </c>
      <c r="BK269" s="191">
        <f>ROUND(I269*H269,2)</f>
        <v>0</v>
      </c>
      <c r="BL269" s="18" t="s">
        <v>183</v>
      </c>
      <c r="BM269" s="190" t="s">
        <v>2433</v>
      </c>
    </row>
    <row r="270" spans="1:65" s="2" customFormat="1">
      <c r="A270" s="35"/>
      <c r="B270" s="36"/>
      <c r="C270" s="37"/>
      <c r="D270" s="192" t="s">
        <v>170</v>
      </c>
      <c r="E270" s="37"/>
      <c r="F270" s="193" t="s">
        <v>662</v>
      </c>
      <c r="G270" s="37"/>
      <c r="H270" s="37"/>
      <c r="I270" s="194"/>
      <c r="J270" s="37"/>
      <c r="K270" s="37"/>
      <c r="L270" s="40"/>
      <c r="M270" s="195"/>
      <c r="N270" s="196"/>
      <c r="O270" s="65"/>
      <c r="P270" s="65"/>
      <c r="Q270" s="65"/>
      <c r="R270" s="65"/>
      <c r="S270" s="65"/>
      <c r="T270" s="66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T270" s="18" t="s">
        <v>170</v>
      </c>
      <c r="AU270" s="18" t="s">
        <v>85</v>
      </c>
    </row>
    <row r="271" spans="1:65" s="2" customFormat="1" ht="16.5" customHeight="1">
      <c r="A271" s="35"/>
      <c r="B271" s="36"/>
      <c r="C271" s="179" t="s">
        <v>597</v>
      </c>
      <c r="D271" s="179" t="s">
        <v>163</v>
      </c>
      <c r="E271" s="180" t="s">
        <v>664</v>
      </c>
      <c r="F271" s="181" t="s">
        <v>665</v>
      </c>
      <c r="G271" s="182" t="s">
        <v>258</v>
      </c>
      <c r="H271" s="183">
        <v>126.3</v>
      </c>
      <c r="I271" s="184"/>
      <c r="J271" s="185">
        <f>ROUND(I271*H271,2)</f>
        <v>0</v>
      </c>
      <c r="K271" s="181" t="s">
        <v>167</v>
      </c>
      <c r="L271" s="40"/>
      <c r="M271" s="186" t="s">
        <v>19</v>
      </c>
      <c r="N271" s="187" t="s">
        <v>46</v>
      </c>
      <c r="O271" s="65"/>
      <c r="P271" s="188">
        <f>O271*H271</f>
        <v>0</v>
      </c>
      <c r="Q271" s="188">
        <v>0</v>
      </c>
      <c r="R271" s="188">
        <f>Q271*H271</f>
        <v>0</v>
      </c>
      <c r="S271" s="188">
        <v>0</v>
      </c>
      <c r="T271" s="189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190" t="s">
        <v>183</v>
      </c>
      <c r="AT271" s="190" t="s">
        <v>163</v>
      </c>
      <c r="AU271" s="190" t="s">
        <v>85</v>
      </c>
      <c r="AY271" s="18" t="s">
        <v>160</v>
      </c>
      <c r="BE271" s="191">
        <f>IF(N271="základní",J271,0)</f>
        <v>0</v>
      </c>
      <c r="BF271" s="191">
        <f>IF(N271="snížená",J271,0)</f>
        <v>0</v>
      </c>
      <c r="BG271" s="191">
        <f>IF(N271="zákl. přenesená",J271,0)</f>
        <v>0</v>
      </c>
      <c r="BH271" s="191">
        <f>IF(N271="sníž. přenesená",J271,0)</f>
        <v>0</v>
      </c>
      <c r="BI271" s="191">
        <f>IF(N271="nulová",J271,0)</f>
        <v>0</v>
      </c>
      <c r="BJ271" s="18" t="s">
        <v>83</v>
      </c>
      <c r="BK271" s="191">
        <f>ROUND(I271*H271,2)</f>
        <v>0</v>
      </c>
      <c r="BL271" s="18" t="s">
        <v>183</v>
      </c>
      <c r="BM271" s="190" t="s">
        <v>2434</v>
      </c>
    </row>
    <row r="272" spans="1:65" s="2" customFormat="1">
      <c r="A272" s="35"/>
      <c r="B272" s="36"/>
      <c r="C272" s="37"/>
      <c r="D272" s="192" t="s">
        <v>170</v>
      </c>
      <c r="E272" s="37"/>
      <c r="F272" s="193" t="s">
        <v>667</v>
      </c>
      <c r="G272" s="37"/>
      <c r="H272" s="37"/>
      <c r="I272" s="194"/>
      <c r="J272" s="37"/>
      <c r="K272" s="37"/>
      <c r="L272" s="40"/>
      <c r="M272" s="195"/>
      <c r="N272" s="196"/>
      <c r="O272" s="65"/>
      <c r="P272" s="65"/>
      <c r="Q272" s="65"/>
      <c r="R272" s="65"/>
      <c r="S272" s="65"/>
      <c r="T272" s="66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T272" s="18" t="s">
        <v>170</v>
      </c>
      <c r="AU272" s="18" t="s">
        <v>85</v>
      </c>
    </row>
    <row r="273" spans="1:65" s="2" customFormat="1" ht="37.9" customHeight="1">
      <c r="A273" s="35"/>
      <c r="B273" s="36"/>
      <c r="C273" s="179" t="s">
        <v>602</v>
      </c>
      <c r="D273" s="179" t="s">
        <v>163</v>
      </c>
      <c r="E273" s="180" t="s">
        <v>674</v>
      </c>
      <c r="F273" s="181" t="s">
        <v>675</v>
      </c>
      <c r="G273" s="182" t="s">
        <v>258</v>
      </c>
      <c r="H273" s="183">
        <v>11.78</v>
      </c>
      <c r="I273" s="184"/>
      <c r="J273" s="185">
        <f>ROUND(I273*H273,2)</f>
        <v>0</v>
      </c>
      <c r="K273" s="181" t="s">
        <v>167</v>
      </c>
      <c r="L273" s="40"/>
      <c r="M273" s="186" t="s">
        <v>19</v>
      </c>
      <c r="N273" s="187" t="s">
        <v>46</v>
      </c>
      <c r="O273" s="65"/>
      <c r="P273" s="188">
        <f>O273*H273</f>
        <v>0</v>
      </c>
      <c r="Q273" s="188">
        <v>0.11162</v>
      </c>
      <c r="R273" s="188">
        <f>Q273*H273</f>
        <v>1.3148835999999999</v>
      </c>
      <c r="S273" s="188">
        <v>0</v>
      </c>
      <c r="T273" s="189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190" t="s">
        <v>183</v>
      </c>
      <c r="AT273" s="190" t="s">
        <v>163</v>
      </c>
      <c r="AU273" s="190" t="s">
        <v>85</v>
      </c>
      <c r="AY273" s="18" t="s">
        <v>160</v>
      </c>
      <c r="BE273" s="191">
        <f>IF(N273="základní",J273,0)</f>
        <v>0</v>
      </c>
      <c r="BF273" s="191">
        <f>IF(N273="snížená",J273,0)</f>
        <v>0</v>
      </c>
      <c r="BG273" s="191">
        <f>IF(N273="zákl. přenesená",J273,0)</f>
        <v>0</v>
      </c>
      <c r="BH273" s="191">
        <f>IF(N273="sníž. přenesená",J273,0)</f>
        <v>0</v>
      </c>
      <c r="BI273" s="191">
        <f>IF(N273="nulová",J273,0)</f>
        <v>0</v>
      </c>
      <c r="BJ273" s="18" t="s">
        <v>83</v>
      </c>
      <c r="BK273" s="191">
        <f>ROUND(I273*H273,2)</f>
        <v>0</v>
      </c>
      <c r="BL273" s="18" t="s">
        <v>183</v>
      </c>
      <c r="BM273" s="190" t="s">
        <v>2435</v>
      </c>
    </row>
    <row r="274" spans="1:65" s="2" customFormat="1">
      <c r="A274" s="35"/>
      <c r="B274" s="36"/>
      <c r="C274" s="37"/>
      <c r="D274" s="192" t="s">
        <v>170</v>
      </c>
      <c r="E274" s="37"/>
      <c r="F274" s="193" t="s">
        <v>677</v>
      </c>
      <c r="G274" s="37"/>
      <c r="H274" s="37"/>
      <c r="I274" s="194"/>
      <c r="J274" s="37"/>
      <c r="K274" s="37"/>
      <c r="L274" s="40"/>
      <c r="M274" s="195"/>
      <c r="N274" s="196"/>
      <c r="O274" s="65"/>
      <c r="P274" s="65"/>
      <c r="Q274" s="65"/>
      <c r="R274" s="65"/>
      <c r="S274" s="65"/>
      <c r="T274" s="66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T274" s="18" t="s">
        <v>170</v>
      </c>
      <c r="AU274" s="18" t="s">
        <v>85</v>
      </c>
    </row>
    <row r="275" spans="1:65" s="12" customFormat="1" ht="22.9" customHeight="1">
      <c r="B275" s="163"/>
      <c r="C275" s="164"/>
      <c r="D275" s="165" t="s">
        <v>74</v>
      </c>
      <c r="E275" s="177" t="s">
        <v>206</v>
      </c>
      <c r="F275" s="177" t="s">
        <v>678</v>
      </c>
      <c r="G275" s="164"/>
      <c r="H275" s="164"/>
      <c r="I275" s="167"/>
      <c r="J275" s="178">
        <f>BK275</f>
        <v>0</v>
      </c>
      <c r="K275" s="164"/>
      <c r="L275" s="169"/>
      <c r="M275" s="170"/>
      <c r="N275" s="171"/>
      <c r="O275" s="171"/>
      <c r="P275" s="172">
        <f>SUM(P276:P378)</f>
        <v>0</v>
      </c>
      <c r="Q275" s="171"/>
      <c r="R275" s="172">
        <f>SUM(R276:R378)</f>
        <v>47.200885500000012</v>
      </c>
      <c r="S275" s="171"/>
      <c r="T275" s="173">
        <f>SUM(T276:T378)</f>
        <v>11.4</v>
      </c>
      <c r="AR275" s="174" t="s">
        <v>83</v>
      </c>
      <c r="AT275" s="175" t="s">
        <v>74</v>
      </c>
      <c r="AU275" s="175" t="s">
        <v>83</v>
      </c>
      <c r="AY275" s="174" t="s">
        <v>160</v>
      </c>
      <c r="BK275" s="176">
        <f>SUM(BK276:BK378)</f>
        <v>0</v>
      </c>
    </row>
    <row r="276" spans="1:65" s="2" customFormat="1" ht="16.5" customHeight="1">
      <c r="A276" s="35"/>
      <c r="B276" s="36"/>
      <c r="C276" s="179" t="s">
        <v>607</v>
      </c>
      <c r="D276" s="179" t="s">
        <v>163</v>
      </c>
      <c r="E276" s="180" t="s">
        <v>680</v>
      </c>
      <c r="F276" s="181" t="s">
        <v>681</v>
      </c>
      <c r="G276" s="182" t="s">
        <v>166</v>
      </c>
      <c r="H276" s="183">
        <v>12</v>
      </c>
      <c r="I276" s="184"/>
      <c r="J276" s="185">
        <f>ROUND(I276*H276,2)</f>
        <v>0</v>
      </c>
      <c r="K276" s="181" t="s">
        <v>19</v>
      </c>
      <c r="L276" s="40"/>
      <c r="M276" s="186" t="s">
        <v>19</v>
      </c>
      <c r="N276" s="187" t="s">
        <v>46</v>
      </c>
      <c r="O276" s="65"/>
      <c r="P276" s="188">
        <f>O276*H276</f>
        <v>0</v>
      </c>
      <c r="Q276" s="188">
        <v>0</v>
      </c>
      <c r="R276" s="188">
        <f>Q276*H276</f>
        <v>0</v>
      </c>
      <c r="S276" s="188">
        <v>0</v>
      </c>
      <c r="T276" s="189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190" t="s">
        <v>183</v>
      </c>
      <c r="AT276" s="190" t="s">
        <v>163</v>
      </c>
      <c r="AU276" s="190" t="s">
        <v>85</v>
      </c>
      <c r="AY276" s="18" t="s">
        <v>160</v>
      </c>
      <c r="BE276" s="191">
        <f>IF(N276="základní",J276,0)</f>
        <v>0</v>
      </c>
      <c r="BF276" s="191">
        <f>IF(N276="snížená",J276,0)</f>
        <v>0</v>
      </c>
      <c r="BG276" s="191">
        <f>IF(N276="zákl. přenesená",J276,0)</f>
        <v>0</v>
      </c>
      <c r="BH276" s="191">
        <f>IF(N276="sníž. přenesená",J276,0)</f>
        <v>0</v>
      </c>
      <c r="BI276" s="191">
        <f>IF(N276="nulová",J276,0)</f>
        <v>0</v>
      </c>
      <c r="BJ276" s="18" t="s">
        <v>83</v>
      </c>
      <c r="BK276" s="191">
        <f>ROUND(I276*H276,2)</f>
        <v>0</v>
      </c>
      <c r="BL276" s="18" t="s">
        <v>183</v>
      </c>
      <c r="BM276" s="190" t="s">
        <v>2436</v>
      </c>
    </row>
    <row r="277" spans="1:65" s="2" customFormat="1" ht="16.5" customHeight="1">
      <c r="A277" s="35"/>
      <c r="B277" s="36"/>
      <c r="C277" s="179" t="s">
        <v>611</v>
      </c>
      <c r="D277" s="179" t="s">
        <v>163</v>
      </c>
      <c r="E277" s="180" t="s">
        <v>684</v>
      </c>
      <c r="F277" s="181" t="s">
        <v>2437</v>
      </c>
      <c r="G277" s="182" t="s">
        <v>166</v>
      </c>
      <c r="H277" s="183">
        <v>1</v>
      </c>
      <c r="I277" s="184"/>
      <c r="J277" s="185">
        <f>ROUND(I277*H277,2)</f>
        <v>0</v>
      </c>
      <c r="K277" s="181" t="s">
        <v>19</v>
      </c>
      <c r="L277" s="40"/>
      <c r="M277" s="186" t="s">
        <v>19</v>
      </c>
      <c r="N277" s="187" t="s">
        <v>46</v>
      </c>
      <c r="O277" s="65"/>
      <c r="P277" s="188">
        <f>O277*H277</f>
        <v>0</v>
      </c>
      <c r="Q277" s="188">
        <v>0</v>
      </c>
      <c r="R277" s="188">
        <f>Q277*H277</f>
        <v>0</v>
      </c>
      <c r="S277" s="188">
        <v>0</v>
      </c>
      <c r="T277" s="189">
        <f>S277*H277</f>
        <v>0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190" t="s">
        <v>183</v>
      </c>
      <c r="AT277" s="190" t="s">
        <v>163</v>
      </c>
      <c r="AU277" s="190" t="s">
        <v>85</v>
      </c>
      <c r="AY277" s="18" t="s">
        <v>160</v>
      </c>
      <c r="BE277" s="191">
        <f>IF(N277="základní",J277,0)</f>
        <v>0</v>
      </c>
      <c r="BF277" s="191">
        <f>IF(N277="snížená",J277,0)</f>
        <v>0</v>
      </c>
      <c r="BG277" s="191">
        <f>IF(N277="zákl. přenesená",J277,0)</f>
        <v>0</v>
      </c>
      <c r="BH277" s="191">
        <f>IF(N277="sníž. přenesená",J277,0)</f>
        <v>0</v>
      </c>
      <c r="BI277" s="191">
        <f>IF(N277="nulová",J277,0)</f>
        <v>0</v>
      </c>
      <c r="BJ277" s="18" t="s">
        <v>83</v>
      </c>
      <c r="BK277" s="191">
        <f>ROUND(I277*H277,2)</f>
        <v>0</v>
      </c>
      <c r="BL277" s="18" t="s">
        <v>183</v>
      </c>
      <c r="BM277" s="190" t="s">
        <v>2438</v>
      </c>
    </row>
    <row r="278" spans="1:65" s="2" customFormat="1" ht="16.5" customHeight="1">
      <c r="A278" s="35"/>
      <c r="B278" s="36"/>
      <c r="C278" s="179" t="s">
        <v>616</v>
      </c>
      <c r="D278" s="179" t="s">
        <v>163</v>
      </c>
      <c r="E278" s="180" t="s">
        <v>1875</v>
      </c>
      <c r="F278" s="181" t="s">
        <v>1876</v>
      </c>
      <c r="G278" s="182" t="s">
        <v>289</v>
      </c>
      <c r="H278" s="183">
        <v>60</v>
      </c>
      <c r="I278" s="184"/>
      <c r="J278" s="185">
        <f>ROUND(I278*H278,2)</f>
        <v>0</v>
      </c>
      <c r="K278" s="181" t="s">
        <v>167</v>
      </c>
      <c r="L278" s="40"/>
      <c r="M278" s="186" t="s">
        <v>19</v>
      </c>
      <c r="N278" s="187" t="s">
        <v>46</v>
      </c>
      <c r="O278" s="65"/>
      <c r="P278" s="188">
        <f>O278*H278</f>
        <v>0</v>
      </c>
      <c r="Q278" s="188">
        <v>0</v>
      </c>
      <c r="R278" s="188">
        <f>Q278*H278</f>
        <v>0</v>
      </c>
      <c r="S278" s="188">
        <v>0.19</v>
      </c>
      <c r="T278" s="189">
        <f>S278*H278</f>
        <v>11.4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190" t="s">
        <v>183</v>
      </c>
      <c r="AT278" s="190" t="s">
        <v>163</v>
      </c>
      <c r="AU278" s="190" t="s">
        <v>85</v>
      </c>
      <c r="AY278" s="18" t="s">
        <v>160</v>
      </c>
      <c r="BE278" s="191">
        <f>IF(N278="základní",J278,0)</f>
        <v>0</v>
      </c>
      <c r="BF278" s="191">
        <f>IF(N278="snížená",J278,0)</f>
        <v>0</v>
      </c>
      <c r="BG278" s="191">
        <f>IF(N278="zákl. přenesená",J278,0)</f>
        <v>0</v>
      </c>
      <c r="BH278" s="191">
        <f>IF(N278="sníž. přenesená",J278,0)</f>
        <v>0</v>
      </c>
      <c r="BI278" s="191">
        <f>IF(N278="nulová",J278,0)</f>
        <v>0</v>
      </c>
      <c r="BJ278" s="18" t="s">
        <v>83</v>
      </c>
      <c r="BK278" s="191">
        <f>ROUND(I278*H278,2)</f>
        <v>0</v>
      </c>
      <c r="BL278" s="18" t="s">
        <v>183</v>
      </c>
      <c r="BM278" s="190" t="s">
        <v>2439</v>
      </c>
    </row>
    <row r="279" spans="1:65" s="2" customFormat="1">
      <c r="A279" s="35"/>
      <c r="B279" s="36"/>
      <c r="C279" s="37"/>
      <c r="D279" s="192" t="s">
        <v>170</v>
      </c>
      <c r="E279" s="37"/>
      <c r="F279" s="193" t="s">
        <v>1878</v>
      </c>
      <c r="G279" s="37"/>
      <c r="H279" s="37"/>
      <c r="I279" s="194"/>
      <c r="J279" s="37"/>
      <c r="K279" s="37"/>
      <c r="L279" s="40"/>
      <c r="M279" s="195"/>
      <c r="N279" s="196"/>
      <c r="O279" s="65"/>
      <c r="P279" s="65"/>
      <c r="Q279" s="65"/>
      <c r="R279" s="65"/>
      <c r="S279" s="65"/>
      <c r="T279" s="66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T279" s="18" t="s">
        <v>170</v>
      </c>
      <c r="AU279" s="18" t="s">
        <v>85</v>
      </c>
    </row>
    <row r="280" spans="1:65" s="13" customFormat="1">
      <c r="B280" s="199"/>
      <c r="C280" s="200"/>
      <c r="D280" s="197" t="s">
        <v>212</v>
      </c>
      <c r="E280" s="201" t="s">
        <v>19</v>
      </c>
      <c r="F280" s="202" t="s">
        <v>2440</v>
      </c>
      <c r="G280" s="200"/>
      <c r="H280" s="203">
        <v>60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212</v>
      </c>
      <c r="AU280" s="209" t="s">
        <v>85</v>
      </c>
      <c r="AV280" s="13" t="s">
        <v>85</v>
      </c>
      <c r="AW280" s="13" t="s">
        <v>36</v>
      </c>
      <c r="AX280" s="13" t="s">
        <v>83</v>
      </c>
      <c r="AY280" s="209" t="s">
        <v>160</v>
      </c>
    </row>
    <row r="281" spans="1:65" s="2" customFormat="1" ht="16.5" customHeight="1">
      <c r="A281" s="35"/>
      <c r="B281" s="36"/>
      <c r="C281" s="179" t="s">
        <v>621</v>
      </c>
      <c r="D281" s="179" t="s">
        <v>163</v>
      </c>
      <c r="E281" s="180" t="s">
        <v>715</v>
      </c>
      <c r="F281" s="181" t="s">
        <v>716</v>
      </c>
      <c r="G281" s="182" t="s">
        <v>289</v>
      </c>
      <c r="H281" s="183">
        <v>28.5</v>
      </c>
      <c r="I281" s="184"/>
      <c r="J281" s="185">
        <f>ROUND(I281*H281,2)</f>
        <v>0</v>
      </c>
      <c r="K281" s="181" t="s">
        <v>167</v>
      </c>
      <c r="L281" s="40"/>
      <c r="M281" s="186" t="s">
        <v>19</v>
      </c>
      <c r="N281" s="187" t="s">
        <v>46</v>
      </c>
      <c r="O281" s="65"/>
      <c r="P281" s="188">
        <f>O281*H281</f>
        <v>0</v>
      </c>
      <c r="Q281" s="188">
        <v>1.0000000000000001E-5</v>
      </c>
      <c r="R281" s="188">
        <f>Q281*H281</f>
        <v>2.8500000000000004E-4</v>
      </c>
      <c r="S281" s="188">
        <v>0</v>
      </c>
      <c r="T281" s="189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190" t="s">
        <v>183</v>
      </c>
      <c r="AT281" s="190" t="s">
        <v>163</v>
      </c>
      <c r="AU281" s="190" t="s">
        <v>85</v>
      </c>
      <c r="AY281" s="18" t="s">
        <v>160</v>
      </c>
      <c r="BE281" s="191">
        <f>IF(N281="základní",J281,0)</f>
        <v>0</v>
      </c>
      <c r="BF281" s="191">
        <f>IF(N281="snížená",J281,0)</f>
        <v>0</v>
      </c>
      <c r="BG281" s="191">
        <f>IF(N281="zákl. přenesená",J281,0)</f>
        <v>0</v>
      </c>
      <c r="BH281" s="191">
        <f>IF(N281="sníž. přenesená",J281,0)</f>
        <v>0</v>
      </c>
      <c r="BI281" s="191">
        <f>IF(N281="nulová",J281,0)</f>
        <v>0</v>
      </c>
      <c r="BJ281" s="18" t="s">
        <v>83</v>
      </c>
      <c r="BK281" s="191">
        <f>ROUND(I281*H281,2)</f>
        <v>0</v>
      </c>
      <c r="BL281" s="18" t="s">
        <v>183</v>
      </c>
      <c r="BM281" s="190" t="s">
        <v>2441</v>
      </c>
    </row>
    <row r="282" spans="1:65" s="2" customFormat="1">
      <c r="A282" s="35"/>
      <c r="B282" s="36"/>
      <c r="C282" s="37"/>
      <c r="D282" s="192" t="s">
        <v>170</v>
      </c>
      <c r="E282" s="37"/>
      <c r="F282" s="193" t="s">
        <v>718</v>
      </c>
      <c r="G282" s="37"/>
      <c r="H282" s="37"/>
      <c r="I282" s="194"/>
      <c r="J282" s="37"/>
      <c r="K282" s="37"/>
      <c r="L282" s="40"/>
      <c r="M282" s="195"/>
      <c r="N282" s="196"/>
      <c r="O282" s="65"/>
      <c r="P282" s="65"/>
      <c r="Q282" s="65"/>
      <c r="R282" s="65"/>
      <c r="S282" s="65"/>
      <c r="T282" s="66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T282" s="18" t="s">
        <v>170</v>
      </c>
      <c r="AU282" s="18" t="s">
        <v>85</v>
      </c>
    </row>
    <row r="283" spans="1:65" s="13" customFormat="1">
      <c r="B283" s="199"/>
      <c r="C283" s="200"/>
      <c r="D283" s="197" t="s">
        <v>212</v>
      </c>
      <c r="E283" s="201" t="s">
        <v>19</v>
      </c>
      <c r="F283" s="202" t="s">
        <v>2442</v>
      </c>
      <c r="G283" s="200"/>
      <c r="H283" s="203">
        <v>28.5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212</v>
      </c>
      <c r="AU283" s="209" t="s">
        <v>85</v>
      </c>
      <c r="AV283" s="13" t="s">
        <v>85</v>
      </c>
      <c r="AW283" s="13" t="s">
        <v>36</v>
      </c>
      <c r="AX283" s="13" t="s">
        <v>83</v>
      </c>
      <c r="AY283" s="209" t="s">
        <v>160</v>
      </c>
    </row>
    <row r="284" spans="1:65" s="2" customFormat="1" ht="16.5" customHeight="1">
      <c r="A284" s="35"/>
      <c r="B284" s="36"/>
      <c r="C284" s="225" t="s">
        <v>627</v>
      </c>
      <c r="D284" s="225" t="s">
        <v>495</v>
      </c>
      <c r="E284" s="226" t="s">
        <v>721</v>
      </c>
      <c r="F284" s="227" t="s">
        <v>722</v>
      </c>
      <c r="G284" s="228" t="s">
        <v>289</v>
      </c>
      <c r="H284" s="229">
        <v>29.355</v>
      </c>
      <c r="I284" s="230"/>
      <c r="J284" s="231">
        <f>ROUND(I284*H284,2)</f>
        <v>0</v>
      </c>
      <c r="K284" s="227" t="s">
        <v>167</v>
      </c>
      <c r="L284" s="232"/>
      <c r="M284" s="233" t="s">
        <v>19</v>
      </c>
      <c r="N284" s="234" t="s">
        <v>46</v>
      </c>
      <c r="O284" s="65"/>
      <c r="P284" s="188">
        <f>O284*H284</f>
        <v>0</v>
      </c>
      <c r="Q284" s="188">
        <v>2.6700000000000001E-3</v>
      </c>
      <c r="R284" s="188">
        <f>Q284*H284</f>
        <v>7.8377849999999999E-2</v>
      </c>
      <c r="S284" s="188">
        <v>0</v>
      </c>
      <c r="T284" s="189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190" t="s">
        <v>206</v>
      </c>
      <c r="AT284" s="190" t="s">
        <v>495</v>
      </c>
      <c r="AU284" s="190" t="s">
        <v>85</v>
      </c>
      <c r="AY284" s="18" t="s">
        <v>160</v>
      </c>
      <c r="BE284" s="191">
        <f>IF(N284="základní",J284,0)</f>
        <v>0</v>
      </c>
      <c r="BF284" s="191">
        <f>IF(N284="snížená",J284,0)</f>
        <v>0</v>
      </c>
      <c r="BG284" s="191">
        <f>IF(N284="zákl. přenesená",J284,0)</f>
        <v>0</v>
      </c>
      <c r="BH284" s="191">
        <f>IF(N284="sníž. přenesená",J284,0)</f>
        <v>0</v>
      </c>
      <c r="BI284" s="191">
        <f>IF(N284="nulová",J284,0)</f>
        <v>0</v>
      </c>
      <c r="BJ284" s="18" t="s">
        <v>83</v>
      </c>
      <c r="BK284" s="191">
        <f>ROUND(I284*H284,2)</f>
        <v>0</v>
      </c>
      <c r="BL284" s="18" t="s">
        <v>183</v>
      </c>
      <c r="BM284" s="190" t="s">
        <v>2443</v>
      </c>
    </row>
    <row r="285" spans="1:65" s="13" customFormat="1">
      <c r="B285" s="199"/>
      <c r="C285" s="200"/>
      <c r="D285" s="197" t="s">
        <v>212</v>
      </c>
      <c r="E285" s="200"/>
      <c r="F285" s="202" t="s">
        <v>2444</v>
      </c>
      <c r="G285" s="200"/>
      <c r="H285" s="203">
        <v>29.355</v>
      </c>
      <c r="I285" s="204"/>
      <c r="J285" s="200"/>
      <c r="K285" s="200"/>
      <c r="L285" s="205"/>
      <c r="M285" s="206"/>
      <c r="N285" s="207"/>
      <c r="O285" s="207"/>
      <c r="P285" s="207"/>
      <c r="Q285" s="207"/>
      <c r="R285" s="207"/>
      <c r="S285" s="207"/>
      <c r="T285" s="208"/>
      <c r="AT285" s="209" t="s">
        <v>212</v>
      </c>
      <c r="AU285" s="209" t="s">
        <v>85</v>
      </c>
      <c r="AV285" s="13" t="s">
        <v>85</v>
      </c>
      <c r="AW285" s="13" t="s">
        <v>4</v>
      </c>
      <c r="AX285" s="13" t="s">
        <v>83</v>
      </c>
      <c r="AY285" s="209" t="s">
        <v>160</v>
      </c>
    </row>
    <row r="286" spans="1:65" s="2" customFormat="1" ht="16.5" customHeight="1">
      <c r="A286" s="35"/>
      <c r="B286" s="36"/>
      <c r="C286" s="179" t="s">
        <v>633</v>
      </c>
      <c r="D286" s="179" t="s">
        <v>163</v>
      </c>
      <c r="E286" s="180" t="s">
        <v>726</v>
      </c>
      <c r="F286" s="181" t="s">
        <v>727</v>
      </c>
      <c r="G286" s="182" t="s">
        <v>289</v>
      </c>
      <c r="H286" s="183">
        <v>35.5</v>
      </c>
      <c r="I286" s="184"/>
      <c r="J286" s="185">
        <f>ROUND(I286*H286,2)</f>
        <v>0</v>
      </c>
      <c r="K286" s="181" t="s">
        <v>167</v>
      </c>
      <c r="L286" s="40"/>
      <c r="M286" s="186" t="s">
        <v>19</v>
      </c>
      <c r="N286" s="187" t="s">
        <v>46</v>
      </c>
      <c r="O286" s="65"/>
      <c r="P286" s="188">
        <f>O286*H286</f>
        <v>0</v>
      </c>
      <c r="Q286" s="188">
        <v>1.0000000000000001E-5</v>
      </c>
      <c r="R286" s="188">
        <f>Q286*H286</f>
        <v>3.5500000000000001E-4</v>
      </c>
      <c r="S286" s="188">
        <v>0</v>
      </c>
      <c r="T286" s="189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190" t="s">
        <v>183</v>
      </c>
      <c r="AT286" s="190" t="s">
        <v>163</v>
      </c>
      <c r="AU286" s="190" t="s">
        <v>85</v>
      </c>
      <c r="AY286" s="18" t="s">
        <v>160</v>
      </c>
      <c r="BE286" s="191">
        <f>IF(N286="základní",J286,0)</f>
        <v>0</v>
      </c>
      <c r="BF286" s="191">
        <f>IF(N286="snížená",J286,0)</f>
        <v>0</v>
      </c>
      <c r="BG286" s="191">
        <f>IF(N286="zákl. přenesená",J286,0)</f>
        <v>0</v>
      </c>
      <c r="BH286" s="191">
        <f>IF(N286="sníž. přenesená",J286,0)</f>
        <v>0</v>
      </c>
      <c r="BI286" s="191">
        <f>IF(N286="nulová",J286,0)</f>
        <v>0</v>
      </c>
      <c r="BJ286" s="18" t="s">
        <v>83</v>
      </c>
      <c r="BK286" s="191">
        <f>ROUND(I286*H286,2)</f>
        <v>0</v>
      </c>
      <c r="BL286" s="18" t="s">
        <v>183</v>
      </c>
      <c r="BM286" s="190" t="s">
        <v>2445</v>
      </c>
    </row>
    <row r="287" spans="1:65" s="2" customFormat="1">
      <c r="A287" s="35"/>
      <c r="B287" s="36"/>
      <c r="C287" s="37"/>
      <c r="D287" s="192" t="s">
        <v>170</v>
      </c>
      <c r="E287" s="37"/>
      <c r="F287" s="193" t="s">
        <v>729</v>
      </c>
      <c r="G287" s="37"/>
      <c r="H287" s="37"/>
      <c r="I287" s="194"/>
      <c r="J287" s="37"/>
      <c r="K287" s="37"/>
      <c r="L287" s="40"/>
      <c r="M287" s="195"/>
      <c r="N287" s="196"/>
      <c r="O287" s="65"/>
      <c r="P287" s="65"/>
      <c r="Q287" s="65"/>
      <c r="R287" s="65"/>
      <c r="S287" s="65"/>
      <c r="T287" s="66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T287" s="18" t="s">
        <v>170</v>
      </c>
      <c r="AU287" s="18" t="s">
        <v>85</v>
      </c>
    </row>
    <row r="288" spans="1:65" s="13" customFormat="1">
      <c r="B288" s="199"/>
      <c r="C288" s="200"/>
      <c r="D288" s="197" t="s">
        <v>212</v>
      </c>
      <c r="E288" s="201" t="s">
        <v>19</v>
      </c>
      <c r="F288" s="202" t="s">
        <v>2446</v>
      </c>
      <c r="G288" s="200"/>
      <c r="H288" s="203">
        <v>35.5</v>
      </c>
      <c r="I288" s="204"/>
      <c r="J288" s="200"/>
      <c r="K288" s="200"/>
      <c r="L288" s="205"/>
      <c r="M288" s="206"/>
      <c r="N288" s="207"/>
      <c r="O288" s="207"/>
      <c r="P288" s="207"/>
      <c r="Q288" s="207"/>
      <c r="R288" s="207"/>
      <c r="S288" s="207"/>
      <c r="T288" s="208"/>
      <c r="AT288" s="209" t="s">
        <v>212</v>
      </c>
      <c r="AU288" s="209" t="s">
        <v>85</v>
      </c>
      <c r="AV288" s="13" t="s">
        <v>85</v>
      </c>
      <c r="AW288" s="13" t="s">
        <v>36</v>
      </c>
      <c r="AX288" s="13" t="s">
        <v>83</v>
      </c>
      <c r="AY288" s="209" t="s">
        <v>160</v>
      </c>
    </row>
    <row r="289" spans="1:65" s="2" customFormat="1" ht="16.5" customHeight="1">
      <c r="A289" s="35"/>
      <c r="B289" s="36"/>
      <c r="C289" s="225" t="s">
        <v>638</v>
      </c>
      <c r="D289" s="225" t="s">
        <v>495</v>
      </c>
      <c r="E289" s="226" t="s">
        <v>732</v>
      </c>
      <c r="F289" s="227" t="s">
        <v>733</v>
      </c>
      <c r="G289" s="228" t="s">
        <v>289</v>
      </c>
      <c r="H289" s="229">
        <v>36.033000000000001</v>
      </c>
      <c r="I289" s="230"/>
      <c r="J289" s="231">
        <f>ROUND(I289*H289,2)</f>
        <v>0</v>
      </c>
      <c r="K289" s="227" t="s">
        <v>167</v>
      </c>
      <c r="L289" s="232"/>
      <c r="M289" s="233" t="s">
        <v>19</v>
      </c>
      <c r="N289" s="234" t="s">
        <v>46</v>
      </c>
      <c r="O289" s="65"/>
      <c r="P289" s="188">
        <f>O289*H289</f>
        <v>0</v>
      </c>
      <c r="Q289" s="188">
        <v>4.45E-3</v>
      </c>
      <c r="R289" s="188">
        <f>Q289*H289</f>
        <v>0.16034685000000001</v>
      </c>
      <c r="S289" s="188">
        <v>0</v>
      </c>
      <c r="T289" s="189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190" t="s">
        <v>206</v>
      </c>
      <c r="AT289" s="190" t="s">
        <v>495</v>
      </c>
      <c r="AU289" s="190" t="s">
        <v>85</v>
      </c>
      <c r="AY289" s="18" t="s">
        <v>160</v>
      </c>
      <c r="BE289" s="191">
        <f>IF(N289="základní",J289,0)</f>
        <v>0</v>
      </c>
      <c r="BF289" s="191">
        <f>IF(N289="snížená",J289,0)</f>
        <v>0</v>
      </c>
      <c r="BG289" s="191">
        <f>IF(N289="zákl. přenesená",J289,0)</f>
        <v>0</v>
      </c>
      <c r="BH289" s="191">
        <f>IF(N289="sníž. přenesená",J289,0)</f>
        <v>0</v>
      </c>
      <c r="BI289" s="191">
        <f>IF(N289="nulová",J289,0)</f>
        <v>0</v>
      </c>
      <c r="BJ289" s="18" t="s">
        <v>83</v>
      </c>
      <c r="BK289" s="191">
        <f>ROUND(I289*H289,2)</f>
        <v>0</v>
      </c>
      <c r="BL289" s="18" t="s">
        <v>183</v>
      </c>
      <c r="BM289" s="190" t="s">
        <v>2447</v>
      </c>
    </row>
    <row r="290" spans="1:65" s="13" customFormat="1">
      <c r="B290" s="199"/>
      <c r="C290" s="200"/>
      <c r="D290" s="197" t="s">
        <v>212</v>
      </c>
      <c r="E290" s="200"/>
      <c r="F290" s="202" t="s">
        <v>2448</v>
      </c>
      <c r="G290" s="200"/>
      <c r="H290" s="203">
        <v>36.033000000000001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212</v>
      </c>
      <c r="AU290" s="209" t="s">
        <v>85</v>
      </c>
      <c r="AV290" s="13" t="s">
        <v>85</v>
      </c>
      <c r="AW290" s="13" t="s">
        <v>4</v>
      </c>
      <c r="AX290" s="13" t="s">
        <v>83</v>
      </c>
      <c r="AY290" s="209" t="s">
        <v>160</v>
      </c>
    </row>
    <row r="291" spans="1:65" s="2" customFormat="1" ht="16.5" customHeight="1">
      <c r="A291" s="35"/>
      <c r="B291" s="36"/>
      <c r="C291" s="179" t="s">
        <v>646</v>
      </c>
      <c r="D291" s="179" t="s">
        <v>163</v>
      </c>
      <c r="E291" s="180" t="s">
        <v>737</v>
      </c>
      <c r="F291" s="181" t="s">
        <v>738</v>
      </c>
      <c r="G291" s="182" t="s">
        <v>289</v>
      </c>
      <c r="H291" s="183">
        <v>144.5</v>
      </c>
      <c r="I291" s="184"/>
      <c r="J291" s="185">
        <f>ROUND(I291*H291,2)</f>
        <v>0</v>
      </c>
      <c r="K291" s="181" t="s">
        <v>167</v>
      </c>
      <c r="L291" s="40"/>
      <c r="M291" s="186" t="s">
        <v>19</v>
      </c>
      <c r="N291" s="187" t="s">
        <v>46</v>
      </c>
      <c r="O291" s="65"/>
      <c r="P291" s="188">
        <f>O291*H291</f>
        <v>0</v>
      </c>
      <c r="Q291" s="188">
        <v>2.0000000000000002E-5</v>
      </c>
      <c r="R291" s="188">
        <f>Q291*H291</f>
        <v>2.8900000000000002E-3</v>
      </c>
      <c r="S291" s="188">
        <v>0</v>
      </c>
      <c r="T291" s="189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190" t="s">
        <v>183</v>
      </c>
      <c r="AT291" s="190" t="s">
        <v>163</v>
      </c>
      <c r="AU291" s="190" t="s">
        <v>85</v>
      </c>
      <c r="AY291" s="18" t="s">
        <v>160</v>
      </c>
      <c r="BE291" s="191">
        <f>IF(N291="základní",J291,0)</f>
        <v>0</v>
      </c>
      <c r="BF291" s="191">
        <f>IF(N291="snížená",J291,0)</f>
        <v>0</v>
      </c>
      <c r="BG291" s="191">
        <f>IF(N291="zákl. přenesená",J291,0)</f>
        <v>0</v>
      </c>
      <c r="BH291" s="191">
        <f>IF(N291="sníž. přenesená",J291,0)</f>
        <v>0</v>
      </c>
      <c r="BI291" s="191">
        <f>IF(N291="nulová",J291,0)</f>
        <v>0</v>
      </c>
      <c r="BJ291" s="18" t="s">
        <v>83</v>
      </c>
      <c r="BK291" s="191">
        <f>ROUND(I291*H291,2)</f>
        <v>0</v>
      </c>
      <c r="BL291" s="18" t="s">
        <v>183</v>
      </c>
      <c r="BM291" s="190" t="s">
        <v>2449</v>
      </c>
    </row>
    <row r="292" spans="1:65" s="2" customFormat="1">
      <c r="A292" s="35"/>
      <c r="B292" s="36"/>
      <c r="C292" s="37"/>
      <c r="D292" s="192" t="s">
        <v>170</v>
      </c>
      <c r="E292" s="37"/>
      <c r="F292" s="193" t="s">
        <v>740</v>
      </c>
      <c r="G292" s="37"/>
      <c r="H292" s="37"/>
      <c r="I292" s="194"/>
      <c r="J292" s="37"/>
      <c r="K292" s="37"/>
      <c r="L292" s="40"/>
      <c r="M292" s="195"/>
      <c r="N292" s="196"/>
      <c r="O292" s="65"/>
      <c r="P292" s="65"/>
      <c r="Q292" s="65"/>
      <c r="R292" s="65"/>
      <c r="S292" s="65"/>
      <c r="T292" s="66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T292" s="18" t="s">
        <v>170</v>
      </c>
      <c r="AU292" s="18" t="s">
        <v>85</v>
      </c>
    </row>
    <row r="293" spans="1:65" s="2" customFormat="1" ht="16.5" customHeight="1">
      <c r="A293" s="35"/>
      <c r="B293" s="36"/>
      <c r="C293" s="225" t="s">
        <v>653</v>
      </c>
      <c r="D293" s="225" t="s">
        <v>495</v>
      </c>
      <c r="E293" s="226" t="s">
        <v>742</v>
      </c>
      <c r="F293" s="227" t="s">
        <v>743</v>
      </c>
      <c r="G293" s="228" t="s">
        <v>289</v>
      </c>
      <c r="H293" s="229">
        <v>148.83500000000001</v>
      </c>
      <c r="I293" s="230"/>
      <c r="J293" s="231">
        <f>ROUND(I293*H293,2)</f>
        <v>0</v>
      </c>
      <c r="K293" s="227" t="s">
        <v>167</v>
      </c>
      <c r="L293" s="232"/>
      <c r="M293" s="233" t="s">
        <v>19</v>
      </c>
      <c r="N293" s="234" t="s">
        <v>46</v>
      </c>
      <c r="O293" s="65"/>
      <c r="P293" s="188">
        <f>O293*H293</f>
        <v>0</v>
      </c>
      <c r="Q293" s="188">
        <v>1.6619999999999999E-2</v>
      </c>
      <c r="R293" s="188">
        <f>Q293*H293</f>
        <v>2.4736376999999998</v>
      </c>
      <c r="S293" s="188">
        <v>0</v>
      </c>
      <c r="T293" s="189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190" t="s">
        <v>206</v>
      </c>
      <c r="AT293" s="190" t="s">
        <v>495</v>
      </c>
      <c r="AU293" s="190" t="s">
        <v>85</v>
      </c>
      <c r="AY293" s="18" t="s">
        <v>160</v>
      </c>
      <c r="BE293" s="191">
        <f>IF(N293="základní",J293,0)</f>
        <v>0</v>
      </c>
      <c r="BF293" s="191">
        <f>IF(N293="snížená",J293,0)</f>
        <v>0</v>
      </c>
      <c r="BG293" s="191">
        <f>IF(N293="zákl. přenesená",J293,0)</f>
        <v>0</v>
      </c>
      <c r="BH293" s="191">
        <f>IF(N293="sníž. přenesená",J293,0)</f>
        <v>0</v>
      </c>
      <c r="BI293" s="191">
        <f>IF(N293="nulová",J293,0)</f>
        <v>0</v>
      </c>
      <c r="BJ293" s="18" t="s">
        <v>83</v>
      </c>
      <c r="BK293" s="191">
        <f>ROUND(I293*H293,2)</f>
        <v>0</v>
      </c>
      <c r="BL293" s="18" t="s">
        <v>183</v>
      </c>
      <c r="BM293" s="190" t="s">
        <v>2450</v>
      </c>
    </row>
    <row r="294" spans="1:65" s="13" customFormat="1">
      <c r="B294" s="199"/>
      <c r="C294" s="200"/>
      <c r="D294" s="197" t="s">
        <v>212</v>
      </c>
      <c r="E294" s="200"/>
      <c r="F294" s="202" t="s">
        <v>2451</v>
      </c>
      <c r="G294" s="200"/>
      <c r="H294" s="203">
        <v>148.83500000000001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212</v>
      </c>
      <c r="AU294" s="209" t="s">
        <v>85</v>
      </c>
      <c r="AV294" s="13" t="s">
        <v>85</v>
      </c>
      <c r="AW294" s="13" t="s">
        <v>4</v>
      </c>
      <c r="AX294" s="13" t="s">
        <v>83</v>
      </c>
      <c r="AY294" s="209" t="s">
        <v>160</v>
      </c>
    </row>
    <row r="295" spans="1:65" s="2" customFormat="1" ht="16.5" customHeight="1">
      <c r="A295" s="35"/>
      <c r="B295" s="36"/>
      <c r="C295" s="179" t="s">
        <v>658</v>
      </c>
      <c r="D295" s="179" t="s">
        <v>163</v>
      </c>
      <c r="E295" s="180" t="s">
        <v>747</v>
      </c>
      <c r="F295" s="181" t="s">
        <v>748</v>
      </c>
      <c r="G295" s="182" t="s">
        <v>289</v>
      </c>
      <c r="H295" s="183">
        <v>1</v>
      </c>
      <c r="I295" s="184"/>
      <c r="J295" s="185">
        <f>ROUND(I295*H295,2)</f>
        <v>0</v>
      </c>
      <c r="K295" s="181" t="s">
        <v>167</v>
      </c>
      <c r="L295" s="40"/>
      <c r="M295" s="186" t="s">
        <v>19</v>
      </c>
      <c r="N295" s="187" t="s">
        <v>46</v>
      </c>
      <c r="O295" s="65"/>
      <c r="P295" s="188">
        <f>O295*H295</f>
        <v>0</v>
      </c>
      <c r="Q295" s="188">
        <v>3.0000000000000001E-5</v>
      </c>
      <c r="R295" s="188">
        <f>Q295*H295</f>
        <v>3.0000000000000001E-5</v>
      </c>
      <c r="S295" s="188">
        <v>0</v>
      </c>
      <c r="T295" s="189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190" t="s">
        <v>183</v>
      </c>
      <c r="AT295" s="190" t="s">
        <v>163</v>
      </c>
      <c r="AU295" s="190" t="s">
        <v>85</v>
      </c>
      <c r="AY295" s="18" t="s">
        <v>160</v>
      </c>
      <c r="BE295" s="191">
        <f>IF(N295="základní",J295,0)</f>
        <v>0</v>
      </c>
      <c r="BF295" s="191">
        <f>IF(N295="snížená",J295,0)</f>
        <v>0</v>
      </c>
      <c r="BG295" s="191">
        <f>IF(N295="zákl. přenesená",J295,0)</f>
        <v>0</v>
      </c>
      <c r="BH295" s="191">
        <f>IF(N295="sníž. přenesená",J295,0)</f>
        <v>0</v>
      </c>
      <c r="BI295" s="191">
        <f>IF(N295="nulová",J295,0)</f>
        <v>0</v>
      </c>
      <c r="BJ295" s="18" t="s">
        <v>83</v>
      </c>
      <c r="BK295" s="191">
        <f>ROUND(I295*H295,2)</f>
        <v>0</v>
      </c>
      <c r="BL295" s="18" t="s">
        <v>183</v>
      </c>
      <c r="BM295" s="190" t="s">
        <v>2452</v>
      </c>
    </row>
    <row r="296" spans="1:65" s="2" customFormat="1">
      <c r="A296" s="35"/>
      <c r="B296" s="36"/>
      <c r="C296" s="37"/>
      <c r="D296" s="192" t="s">
        <v>170</v>
      </c>
      <c r="E296" s="37"/>
      <c r="F296" s="193" t="s">
        <v>750</v>
      </c>
      <c r="G296" s="37"/>
      <c r="H296" s="37"/>
      <c r="I296" s="194"/>
      <c r="J296" s="37"/>
      <c r="K296" s="37"/>
      <c r="L296" s="40"/>
      <c r="M296" s="195"/>
      <c r="N296" s="196"/>
      <c r="O296" s="65"/>
      <c r="P296" s="65"/>
      <c r="Q296" s="65"/>
      <c r="R296" s="65"/>
      <c r="S296" s="65"/>
      <c r="T296" s="66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T296" s="18" t="s">
        <v>170</v>
      </c>
      <c r="AU296" s="18" t="s">
        <v>85</v>
      </c>
    </row>
    <row r="297" spans="1:65" s="13" customFormat="1">
      <c r="B297" s="199"/>
      <c r="C297" s="200"/>
      <c r="D297" s="197" t="s">
        <v>212</v>
      </c>
      <c r="E297" s="201" t="s">
        <v>19</v>
      </c>
      <c r="F297" s="202" t="s">
        <v>83</v>
      </c>
      <c r="G297" s="200"/>
      <c r="H297" s="203">
        <v>1</v>
      </c>
      <c r="I297" s="204"/>
      <c r="J297" s="200"/>
      <c r="K297" s="200"/>
      <c r="L297" s="205"/>
      <c r="M297" s="206"/>
      <c r="N297" s="207"/>
      <c r="O297" s="207"/>
      <c r="P297" s="207"/>
      <c r="Q297" s="207"/>
      <c r="R297" s="207"/>
      <c r="S297" s="207"/>
      <c r="T297" s="208"/>
      <c r="AT297" s="209" t="s">
        <v>212</v>
      </c>
      <c r="AU297" s="209" t="s">
        <v>85</v>
      </c>
      <c r="AV297" s="13" t="s">
        <v>85</v>
      </c>
      <c r="AW297" s="13" t="s">
        <v>36</v>
      </c>
      <c r="AX297" s="13" t="s">
        <v>83</v>
      </c>
      <c r="AY297" s="209" t="s">
        <v>160</v>
      </c>
    </row>
    <row r="298" spans="1:65" s="2" customFormat="1" ht="16.5" customHeight="1">
      <c r="A298" s="35"/>
      <c r="B298" s="36"/>
      <c r="C298" s="225" t="s">
        <v>663</v>
      </c>
      <c r="D298" s="225" t="s">
        <v>495</v>
      </c>
      <c r="E298" s="226" t="s">
        <v>753</v>
      </c>
      <c r="F298" s="227" t="s">
        <v>754</v>
      </c>
      <c r="G298" s="228" t="s">
        <v>289</v>
      </c>
      <c r="H298" s="229">
        <v>1.03</v>
      </c>
      <c r="I298" s="230"/>
      <c r="J298" s="231">
        <f>ROUND(I298*H298,2)</f>
        <v>0</v>
      </c>
      <c r="K298" s="227" t="s">
        <v>167</v>
      </c>
      <c r="L298" s="232"/>
      <c r="M298" s="233" t="s">
        <v>19</v>
      </c>
      <c r="N298" s="234" t="s">
        <v>46</v>
      </c>
      <c r="O298" s="65"/>
      <c r="P298" s="188">
        <f>O298*H298</f>
        <v>0</v>
      </c>
      <c r="Q298" s="188">
        <v>2.683E-2</v>
      </c>
      <c r="R298" s="188">
        <f>Q298*H298</f>
        <v>2.76349E-2</v>
      </c>
      <c r="S298" s="188">
        <v>0</v>
      </c>
      <c r="T298" s="189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190" t="s">
        <v>206</v>
      </c>
      <c r="AT298" s="190" t="s">
        <v>495</v>
      </c>
      <c r="AU298" s="190" t="s">
        <v>85</v>
      </c>
      <c r="AY298" s="18" t="s">
        <v>160</v>
      </c>
      <c r="BE298" s="191">
        <f>IF(N298="základní",J298,0)</f>
        <v>0</v>
      </c>
      <c r="BF298" s="191">
        <f>IF(N298="snížená",J298,0)</f>
        <v>0</v>
      </c>
      <c r="BG298" s="191">
        <f>IF(N298="zákl. přenesená",J298,0)</f>
        <v>0</v>
      </c>
      <c r="BH298" s="191">
        <f>IF(N298="sníž. přenesená",J298,0)</f>
        <v>0</v>
      </c>
      <c r="BI298" s="191">
        <f>IF(N298="nulová",J298,0)</f>
        <v>0</v>
      </c>
      <c r="BJ298" s="18" t="s">
        <v>83</v>
      </c>
      <c r="BK298" s="191">
        <f>ROUND(I298*H298,2)</f>
        <v>0</v>
      </c>
      <c r="BL298" s="18" t="s">
        <v>183</v>
      </c>
      <c r="BM298" s="190" t="s">
        <v>2453</v>
      </c>
    </row>
    <row r="299" spans="1:65" s="13" customFormat="1">
      <c r="B299" s="199"/>
      <c r="C299" s="200"/>
      <c r="D299" s="197" t="s">
        <v>212</v>
      </c>
      <c r="E299" s="200"/>
      <c r="F299" s="202" t="s">
        <v>2454</v>
      </c>
      <c r="G299" s="200"/>
      <c r="H299" s="203">
        <v>1.03</v>
      </c>
      <c r="I299" s="204"/>
      <c r="J299" s="200"/>
      <c r="K299" s="200"/>
      <c r="L299" s="205"/>
      <c r="M299" s="206"/>
      <c r="N299" s="207"/>
      <c r="O299" s="207"/>
      <c r="P299" s="207"/>
      <c r="Q299" s="207"/>
      <c r="R299" s="207"/>
      <c r="S299" s="207"/>
      <c r="T299" s="208"/>
      <c r="AT299" s="209" t="s">
        <v>212</v>
      </c>
      <c r="AU299" s="209" t="s">
        <v>85</v>
      </c>
      <c r="AV299" s="13" t="s">
        <v>85</v>
      </c>
      <c r="AW299" s="13" t="s">
        <v>4</v>
      </c>
      <c r="AX299" s="13" t="s">
        <v>83</v>
      </c>
      <c r="AY299" s="209" t="s">
        <v>160</v>
      </c>
    </row>
    <row r="300" spans="1:65" s="2" customFormat="1" ht="24.2" customHeight="1">
      <c r="A300" s="35"/>
      <c r="B300" s="36"/>
      <c r="C300" s="179" t="s">
        <v>668</v>
      </c>
      <c r="D300" s="179" t="s">
        <v>163</v>
      </c>
      <c r="E300" s="180" t="s">
        <v>769</v>
      </c>
      <c r="F300" s="181" t="s">
        <v>770</v>
      </c>
      <c r="G300" s="182" t="s">
        <v>166</v>
      </c>
      <c r="H300" s="183">
        <v>24</v>
      </c>
      <c r="I300" s="184"/>
      <c r="J300" s="185">
        <f>ROUND(I300*H300,2)</f>
        <v>0</v>
      </c>
      <c r="K300" s="181" t="s">
        <v>167</v>
      </c>
      <c r="L300" s="40"/>
      <c r="M300" s="186" t="s">
        <v>19</v>
      </c>
      <c r="N300" s="187" t="s">
        <v>46</v>
      </c>
      <c r="O300" s="65"/>
      <c r="P300" s="188">
        <f>O300*H300</f>
        <v>0</v>
      </c>
      <c r="Q300" s="188">
        <v>0</v>
      </c>
      <c r="R300" s="188">
        <f>Q300*H300</f>
        <v>0</v>
      </c>
      <c r="S300" s="188">
        <v>0</v>
      </c>
      <c r="T300" s="189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190" t="s">
        <v>183</v>
      </c>
      <c r="AT300" s="190" t="s">
        <v>163</v>
      </c>
      <c r="AU300" s="190" t="s">
        <v>85</v>
      </c>
      <c r="AY300" s="18" t="s">
        <v>160</v>
      </c>
      <c r="BE300" s="191">
        <f>IF(N300="základní",J300,0)</f>
        <v>0</v>
      </c>
      <c r="BF300" s="191">
        <f>IF(N300="snížená",J300,0)</f>
        <v>0</v>
      </c>
      <c r="BG300" s="191">
        <f>IF(N300="zákl. přenesená",J300,0)</f>
        <v>0</v>
      </c>
      <c r="BH300" s="191">
        <f>IF(N300="sníž. přenesená",J300,0)</f>
        <v>0</v>
      </c>
      <c r="BI300" s="191">
        <f>IF(N300="nulová",J300,0)</f>
        <v>0</v>
      </c>
      <c r="BJ300" s="18" t="s">
        <v>83</v>
      </c>
      <c r="BK300" s="191">
        <f>ROUND(I300*H300,2)</f>
        <v>0</v>
      </c>
      <c r="BL300" s="18" t="s">
        <v>183</v>
      </c>
      <c r="BM300" s="190" t="s">
        <v>2455</v>
      </c>
    </row>
    <row r="301" spans="1:65" s="2" customFormat="1">
      <c r="A301" s="35"/>
      <c r="B301" s="36"/>
      <c r="C301" s="37"/>
      <c r="D301" s="192" t="s">
        <v>170</v>
      </c>
      <c r="E301" s="37"/>
      <c r="F301" s="193" t="s">
        <v>772</v>
      </c>
      <c r="G301" s="37"/>
      <c r="H301" s="37"/>
      <c r="I301" s="194"/>
      <c r="J301" s="37"/>
      <c r="K301" s="37"/>
      <c r="L301" s="40"/>
      <c r="M301" s="195"/>
      <c r="N301" s="196"/>
      <c r="O301" s="65"/>
      <c r="P301" s="65"/>
      <c r="Q301" s="65"/>
      <c r="R301" s="65"/>
      <c r="S301" s="65"/>
      <c r="T301" s="66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T301" s="18" t="s">
        <v>170</v>
      </c>
      <c r="AU301" s="18" t="s">
        <v>85</v>
      </c>
    </row>
    <row r="302" spans="1:65" s="13" customFormat="1">
      <c r="B302" s="199"/>
      <c r="C302" s="200"/>
      <c r="D302" s="197" t="s">
        <v>212</v>
      </c>
      <c r="E302" s="201" t="s">
        <v>19</v>
      </c>
      <c r="F302" s="202" t="s">
        <v>2456</v>
      </c>
      <c r="G302" s="200"/>
      <c r="H302" s="203">
        <v>24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212</v>
      </c>
      <c r="AU302" s="209" t="s">
        <v>85</v>
      </c>
      <c r="AV302" s="13" t="s">
        <v>85</v>
      </c>
      <c r="AW302" s="13" t="s">
        <v>36</v>
      </c>
      <c r="AX302" s="13" t="s">
        <v>83</v>
      </c>
      <c r="AY302" s="209" t="s">
        <v>160</v>
      </c>
    </row>
    <row r="303" spans="1:65" s="2" customFormat="1" ht="16.5" customHeight="1">
      <c r="A303" s="35"/>
      <c r="B303" s="36"/>
      <c r="C303" s="225" t="s">
        <v>673</v>
      </c>
      <c r="D303" s="225" t="s">
        <v>495</v>
      </c>
      <c r="E303" s="226" t="s">
        <v>775</v>
      </c>
      <c r="F303" s="227" t="s">
        <v>776</v>
      </c>
      <c r="G303" s="228" t="s">
        <v>166</v>
      </c>
      <c r="H303" s="229">
        <v>8.08</v>
      </c>
      <c r="I303" s="230"/>
      <c r="J303" s="231">
        <f>ROUND(I303*H303,2)</f>
        <v>0</v>
      </c>
      <c r="K303" s="227" t="s">
        <v>167</v>
      </c>
      <c r="L303" s="232"/>
      <c r="M303" s="233" t="s">
        <v>19</v>
      </c>
      <c r="N303" s="234" t="s">
        <v>46</v>
      </c>
      <c r="O303" s="65"/>
      <c r="P303" s="188">
        <f>O303*H303</f>
        <v>0</v>
      </c>
      <c r="Q303" s="188">
        <v>5.4000000000000001E-4</v>
      </c>
      <c r="R303" s="188">
        <f>Q303*H303</f>
        <v>4.3632000000000002E-3</v>
      </c>
      <c r="S303" s="188">
        <v>0</v>
      </c>
      <c r="T303" s="189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190" t="s">
        <v>206</v>
      </c>
      <c r="AT303" s="190" t="s">
        <v>495</v>
      </c>
      <c r="AU303" s="190" t="s">
        <v>85</v>
      </c>
      <c r="AY303" s="18" t="s">
        <v>160</v>
      </c>
      <c r="BE303" s="191">
        <f>IF(N303="základní",J303,0)</f>
        <v>0</v>
      </c>
      <c r="BF303" s="191">
        <f>IF(N303="snížená",J303,0)</f>
        <v>0</v>
      </c>
      <c r="BG303" s="191">
        <f>IF(N303="zákl. přenesená",J303,0)</f>
        <v>0</v>
      </c>
      <c r="BH303" s="191">
        <f>IF(N303="sníž. přenesená",J303,0)</f>
        <v>0</v>
      </c>
      <c r="BI303" s="191">
        <f>IF(N303="nulová",J303,0)</f>
        <v>0</v>
      </c>
      <c r="BJ303" s="18" t="s">
        <v>83</v>
      </c>
      <c r="BK303" s="191">
        <f>ROUND(I303*H303,2)</f>
        <v>0</v>
      </c>
      <c r="BL303" s="18" t="s">
        <v>183</v>
      </c>
      <c r="BM303" s="190" t="s">
        <v>2457</v>
      </c>
    </row>
    <row r="304" spans="1:65" s="13" customFormat="1">
      <c r="B304" s="199"/>
      <c r="C304" s="200"/>
      <c r="D304" s="197" t="s">
        <v>212</v>
      </c>
      <c r="E304" s="200"/>
      <c r="F304" s="202" t="s">
        <v>620</v>
      </c>
      <c r="G304" s="200"/>
      <c r="H304" s="203">
        <v>8.08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212</v>
      </c>
      <c r="AU304" s="209" t="s">
        <v>85</v>
      </c>
      <c r="AV304" s="13" t="s">
        <v>85</v>
      </c>
      <c r="AW304" s="13" t="s">
        <v>4</v>
      </c>
      <c r="AX304" s="13" t="s">
        <v>83</v>
      </c>
      <c r="AY304" s="209" t="s">
        <v>160</v>
      </c>
    </row>
    <row r="305" spans="1:65" s="2" customFormat="1" ht="16.5" customHeight="1">
      <c r="A305" s="35"/>
      <c r="B305" s="36"/>
      <c r="C305" s="225" t="s">
        <v>679</v>
      </c>
      <c r="D305" s="225" t="s">
        <v>495</v>
      </c>
      <c r="E305" s="226" t="s">
        <v>780</v>
      </c>
      <c r="F305" s="227" t="s">
        <v>781</v>
      </c>
      <c r="G305" s="228" t="s">
        <v>166</v>
      </c>
      <c r="H305" s="229">
        <v>16.16</v>
      </c>
      <c r="I305" s="230"/>
      <c r="J305" s="231">
        <f>ROUND(I305*H305,2)</f>
        <v>0</v>
      </c>
      <c r="K305" s="227" t="s">
        <v>167</v>
      </c>
      <c r="L305" s="232"/>
      <c r="M305" s="233" t="s">
        <v>19</v>
      </c>
      <c r="N305" s="234" t="s">
        <v>46</v>
      </c>
      <c r="O305" s="65"/>
      <c r="P305" s="188">
        <f>O305*H305</f>
        <v>0</v>
      </c>
      <c r="Q305" s="188">
        <v>6.4999999999999997E-4</v>
      </c>
      <c r="R305" s="188">
        <f>Q305*H305</f>
        <v>1.0503999999999999E-2</v>
      </c>
      <c r="S305" s="188">
        <v>0</v>
      </c>
      <c r="T305" s="189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190" t="s">
        <v>206</v>
      </c>
      <c r="AT305" s="190" t="s">
        <v>495</v>
      </c>
      <c r="AU305" s="190" t="s">
        <v>85</v>
      </c>
      <c r="AY305" s="18" t="s">
        <v>160</v>
      </c>
      <c r="BE305" s="191">
        <f>IF(N305="základní",J305,0)</f>
        <v>0</v>
      </c>
      <c r="BF305" s="191">
        <f>IF(N305="snížená",J305,0)</f>
        <v>0</v>
      </c>
      <c r="BG305" s="191">
        <f>IF(N305="zákl. přenesená",J305,0)</f>
        <v>0</v>
      </c>
      <c r="BH305" s="191">
        <f>IF(N305="sníž. přenesená",J305,0)</f>
        <v>0</v>
      </c>
      <c r="BI305" s="191">
        <f>IF(N305="nulová",J305,0)</f>
        <v>0</v>
      </c>
      <c r="BJ305" s="18" t="s">
        <v>83</v>
      </c>
      <c r="BK305" s="191">
        <f>ROUND(I305*H305,2)</f>
        <v>0</v>
      </c>
      <c r="BL305" s="18" t="s">
        <v>183</v>
      </c>
      <c r="BM305" s="190" t="s">
        <v>2458</v>
      </c>
    </row>
    <row r="306" spans="1:65" s="13" customFormat="1">
      <c r="B306" s="199"/>
      <c r="C306" s="200"/>
      <c r="D306" s="197" t="s">
        <v>212</v>
      </c>
      <c r="E306" s="200"/>
      <c r="F306" s="202" t="s">
        <v>1631</v>
      </c>
      <c r="G306" s="200"/>
      <c r="H306" s="203">
        <v>16.16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212</v>
      </c>
      <c r="AU306" s="209" t="s">
        <v>85</v>
      </c>
      <c r="AV306" s="13" t="s">
        <v>85</v>
      </c>
      <c r="AW306" s="13" t="s">
        <v>4</v>
      </c>
      <c r="AX306" s="13" t="s">
        <v>83</v>
      </c>
      <c r="AY306" s="209" t="s">
        <v>160</v>
      </c>
    </row>
    <row r="307" spans="1:65" s="2" customFormat="1" ht="24.2" customHeight="1">
      <c r="A307" s="35"/>
      <c r="B307" s="36"/>
      <c r="C307" s="179" t="s">
        <v>683</v>
      </c>
      <c r="D307" s="179" t="s">
        <v>163</v>
      </c>
      <c r="E307" s="180" t="s">
        <v>795</v>
      </c>
      <c r="F307" s="181" t="s">
        <v>796</v>
      </c>
      <c r="G307" s="182" t="s">
        <v>166</v>
      </c>
      <c r="H307" s="183">
        <v>24</v>
      </c>
      <c r="I307" s="184"/>
      <c r="J307" s="185">
        <f>ROUND(I307*H307,2)</f>
        <v>0</v>
      </c>
      <c r="K307" s="181" t="s">
        <v>167</v>
      </c>
      <c r="L307" s="40"/>
      <c r="M307" s="186" t="s">
        <v>19</v>
      </c>
      <c r="N307" s="187" t="s">
        <v>46</v>
      </c>
      <c r="O307" s="65"/>
      <c r="P307" s="188">
        <f>O307*H307</f>
        <v>0</v>
      </c>
      <c r="Q307" s="188">
        <v>0</v>
      </c>
      <c r="R307" s="188">
        <f>Q307*H307</f>
        <v>0</v>
      </c>
      <c r="S307" s="188">
        <v>0</v>
      </c>
      <c r="T307" s="189">
        <f>S307*H307</f>
        <v>0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190" t="s">
        <v>183</v>
      </c>
      <c r="AT307" s="190" t="s">
        <v>163</v>
      </c>
      <c r="AU307" s="190" t="s">
        <v>85</v>
      </c>
      <c r="AY307" s="18" t="s">
        <v>160</v>
      </c>
      <c r="BE307" s="191">
        <f>IF(N307="základní",J307,0)</f>
        <v>0</v>
      </c>
      <c r="BF307" s="191">
        <f>IF(N307="snížená",J307,0)</f>
        <v>0</v>
      </c>
      <c r="BG307" s="191">
        <f>IF(N307="zákl. přenesená",J307,0)</f>
        <v>0</v>
      </c>
      <c r="BH307" s="191">
        <f>IF(N307="sníž. přenesená",J307,0)</f>
        <v>0</v>
      </c>
      <c r="BI307" s="191">
        <f>IF(N307="nulová",J307,0)</f>
        <v>0</v>
      </c>
      <c r="BJ307" s="18" t="s">
        <v>83</v>
      </c>
      <c r="BK307" s="191">
        <f>ROUND(I307*H307,2)</f>
        <v>0</v>
      </c>
      <c r="BL307" s="18" t="s">
        <v>183</v>
      </c>
      <c r="BM307" s="190" t="s">
        <v>2459</v>
      </c>
    </row>
    <row r="308" spans="1:65" s="2" customFormat="1">
      <c r="A308" s="35"/>
      <c r="B308" s="36"/>
      <c r="C308" s="37"/>
      <c r="D308" s="192" t="s">
        <v>170</v>
      </c>
      <c r="E308" s="37"/>
      <c r="F308" s="193" t="s">
        <v>798</v>
      </c>
      <c r="G308" s="37"/>
      <c r="H308" s="37"/>
      <c r="I308" s="194"/>
      <c r="J308" s="37"/>
      <c r="K308" s="37"/>
      <c r="L308" s="40"/>
      <c r="M308" s="195"/>
      <c r="N308" s="196"/>
      <c r="O308" s="65"/>
      <c r="P308" s="65"/>
      <c r="Q308" s="65"/>
      <c r="R308" s="65"/>
      <c r="S308" s="65"/>
      <c r="T308" s="66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T308" s="18" t="s">
        <v>170</v>
      </c>
      <c r="AU308" s="18" t="s">
        <v>85</v>
      </c>
    </row>
    <row r="309" spans="1:65" s="2" customFormat="1" ht="16.5" customHeight="1">
      <c r="A309" s="35"/>
      <c r="B309" s="36"/>
      <c r="C309" s="225" t="s">
        <v>687</v>
      </c>
      <c r="D309" s="225" t="s">
        <v>495</v>
      </c>
      <c r="E309" s="226" t="s">
        <v>801</v>
      </c>
      <c r="F309" s="227" t="s">
        <v>802</v>
      </c>
      <c r="G309" s="228" t="s">
        <v>166</v>
      </c>
      <c r="H309" s="229">
        <v>12.12</v>
      </c>
      <c r="I309" s="230"/>
      <c r="J309" s="231">
        <f>ROUND(I309*H309,2)</f>
        <v>0</v>
      </c>
      <c r="K309" s="227" t="s">
        <v>167</v>
      </c>
      <c r="L309" s="232"/>
      <c r="M309" s="233" t="s">
        <v>19</v>
      </c>
      <c r="N309" s="234" t="s">
        <v>46</v>
      </c>
      <c r="O309" s="65"/>
      <c r="P309" s="188">
        <f>O309*H309</f>
        <v>0</v>
      </c>
      <c r="Q309" s="188">
        <v>1.1000000000000001E-3</v>
      </c>
      <c r="R309" s="188">
        <f>Q309*H309</f>
        <v>1.3332E-2</v>
      </c>
      <c r="S309" s="188">
        <v>0</v>
      </c>
      <c r="T309" s="189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190" t="s">
        <v>206</v>
      </c>
      <c r="AT309" s="190" t="s">
        <v>495</v>
      </c>
      <c r="AU309" s="190" t="s">
        <v>85</v>
      </c>
      <c r="AY309" s="18" t="s">
        <v>160</v>
      </c>
      <c r="BE309" s="191">
        <f>IF(N309="základní",J309,0)</f>
        <v>0</v>
      </c>
      <c r="BF309" s="191">
        <f>IF(N309="snížená",J309,0)</f>
        <v>0</v>
      </c>
      <c r="BG309" s="191">
        <f>IF(N309="zákl. přenesená",J309,0)</f>
        <v>0</v>
      </c>
      <c r="BH309" s="191">
        <f>IF(N309="sníž. přenesená",J309,0)</f>
        <v>0</v>
      </c>
      <c r="BI309" s="191">
        <f>IF(N309="nulová",J309,0)</f>
        <v>0</v>
      </c>
      <c r="BJ309" s="18" t="s">
        <v>83</v>
      </c>
      <c r="BK309" s="191">
        <f>ROUND(I309*H309,2)</f>
        <v>0</v>
      </c>
      <c r="BL309" s="18" t="s">
        <v>183</v>
      </c>
      <c r="BM309" s="190" t="s">
        <v>2460</v>
      </c>
    </row>
    <row r="310" spans="1:65" s="13" customFormat="1">
      <c r="B310" s="199"/>
      <c r="C310" s="200"/>
      <c r="D310" s="197" t="s">
        <v>212</v>
      </c>
      <c r="E310" s="200"/>
      <c r="F310" s="202" t="s">
        <v>1387</v>
      </c>
      <c r="G310" s="200"/>
      <c r="H310" s="203">
        <v>12.12</v>
      </c>
      <c r="I310" s="204"/>
      <c r="J310" s="200"/>
      <c r="K310" s="200"/>
      <c r="L310" s="205"/>
      <c r="M310" s="206"/>
      <c r="N310" s="207"/>
      <c r="O310" s="207"/>
      <c r="P310" s="207"/>
      <c r="Q310" s="207"/>
      <c r="R310" s="207"/>
      <c r="S310" s="207"/>
      <c r="T310" s="208"/>
      <c r="AT310" s="209" t="s">
        <v>212</v>
      </c>
      <c r="AU310" s="209" t="s">
        <v>85</v>
      </c>
      <c r="AV310" s="13" t="s">
        <v>85</v>
      </c>
      <c r="AW310" s="13" t="s">
        <v>4</v>
      </c>
      <c r="AX310" s="13" t="s">
        <v>83</v>
      </c>
      <c r="AY310" s="209" t="s">
        <v>160</v>
      </c>
    </row>
    <row r="311" spans="1:65" s="2" customFormat="1" ht="16.5" customHeight="1">
      <c r="A311" s="35"/>
      <c r="B311" s="36"/>
      <c r="C311" s="225" t="s">
        <v>691</v>
      </c>
      <c r="D311" s="225" t="s">
        <v>495</v>
      </c>
      <c r="E311" s="226" t="s">
        <v>806</v>
      </c>
      <c r="F311" s="227" t="s">
        <v>807</v>
      </c>
      <c r="G311" s="228" t="s">
        <v>166</v>
      </c>
      <c r="H311" s="229">
        <v>12.12</v>
      </c>
      <c r="I311" s="230"/>
      <c r="J311" s="231">
        <f>ROUND(I311*H311,2)</f>
        <v>0</v>
      </c>
      <c r="K311" s="227" t="s">
        <v>167</v>
      </c>
      <c r="L311" s="232"/>
      <c r="M311" s="233" t="s">
        <v>19</v>
      </c>
      <c r="N311" s="234" t="s">
        <v>46</v>
      </c>
      <c r="O311" s="65"/>
      <c r="P311" s="188">
        <f>O311*H311</f>
        <v>0</v>
      </c>
      <c r="Q311" s="188">
        <v>1.4E-3</v>
      </c>
      <c r="R311" s="188">
        <f>Q311*H311</f>
        <v>1.6968E-2</v>
      </c>
      <c r="S311" s="188">
        <v>0</v>
      </c>
      <c r="T311" s="189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190" t="s">
        <v>206</v>
      </c>
      <c r="AT311" s="190" t="s">
        <v>495</v>
      </c>
      <c r="AU311" s="190" t="s">
        <v>85</v>
      </c>
      <c r="AY311" s="18" t="s">
        <v>160</v>
      </c>
      <c r="BE311" s="191">
        <f>IF(N311="základní",J311,0)</f>
        <v>0</v>
      </c>
      <c r="BF311" s="191">
        <f>IF(N311="snížená",J311,0)</f>
        <v>0</v>
      </c>
      <c r="BG311" s="191">
        <f>IF(N311="zákl. přenesená",J311,0)</f>
        <v>0</v>
      </c>
      <c r="BH311" s="191">
        <f>IF(N311="sníž. přenesená",J311,0)</f>
        <v>0</v>
      </c>
      <c r="BI311" s="191">
        <f>IF(N311="nulová",J311,0)</f>
        <v>0</v>
      </c>
      <c r="BJ311" s="18" t="s">
        <v>83</v>
      </c>
      <c r="BK311" s="191">
        <f>ROUND(I311*H311,2)</f>
        <v>0</v>
      </c>
      <c r="BL311" s="18" t="s">
        <v>183</v>
      </c>
      <c r="BM311" s="190" t="s">
        <v>2461</v>
      </c>
    </row>
    <row r="312" spans="1:65" s="13" customFormat="1">
      <c r="B312" s="199"/>
      <c r="C312" s="200"/>
      <c r="D312" s="197" t="s">
        <v>212</v>
      </c>
      <c r="E312" s="200"/>
      <c r="F312" s="202" t="s">
        <v>1387</v>
      </c>
      <c r="G312" s="200"/>
      <c r="H312" s="203">
        <v>12.12</v>
      </c>
      <c r="I312" s="204"/>
      <c r="J312" s="200"/>
      <c r="K312" s="200"/>
      <c r="L312" s="205"/>
      <c r="M312" s="206"/>
      <c r="N312" s="207"/>
      <c r="O312" s="207"/>
      <c r="P312" s="207"/>
      <c r="Q312" s="207"/>
      <c r="R312" s="207"/>
      <c r="S312" s="207"/>
      <c r="T312" s="208"/>
      <c r="AT312" s="209" t="s">
        <v>212</v>
      </c>
      <c r="AU312" s="209" t="s">
        <v>85</v>
      </c>
      <c r="AV312" s="13" t="s">
        <v>85</v>
      </c>
      <c r="AW312" s="13" t="s">
        <v>4</v>
      </c>
      <c r="AX312" s="13" t="s">
        <v>83</v>
      </c>
      <c r="AY312" s="209" t="s">
        <v>160</v>
      </c>
    </row>
    <row r="313" spans="1:65" s="2" customFormat="1" ht="24.2" customHeight="1">
      <c r="A313" s="35"/>
      <c r="B313" s="36"/>
      <c r="C313" s="179" t="s">
        <v>697</v>
      </c>
      <c r="D313" s="179" t="s">
        <v>163</v>
      </c>
      <c r="E313" s="180" t="s">
        <v>820</v>
      </c>
      <c r="F313" s="181" t="s">
        <v>821</v>
      </c>
      <c r="G313" s="182" t="s">
        <v>166</v>
      </c>
      <c r="H313" s="183">
        <v>12</v>
      </c>
      <c r="I313" s="184"/>
      <c r="J313" s="185">
        <f>ROUND(I313*H313,2)</f>
        <v>0</v>
      </c>
      <c r="K313" s="181" t="s">
        <v>167</v>
      </c>
      <c r="L313" s="40"/>
      <c r="M313" s="186" t="s">
        <v>19</v>
      </c>
      <c r="N313" s="187" t="s">
        <v>46</v>
      </c>
      <c r="O313" s="65"/>
      <c r="P313" s="188">
        <f>O313*H313</f>
        <v>0</v>
      </c>
      <c r="Q313" s="188">
        <v>0</v>
      </c>
      <c r="R313" s="188">
        <f>Q313*H313</f>
        <v>0</v>
      </c>
      <c r="S313" s="188">
        <v>0</v>
      </c>
      <c r="T313" s="189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190" t="s">
        <v>183</v>
      </c>
      <c r="AT313" s="190" t="s">
        <v>163</v>
      </c>
      <c r="AU313" s="190" t="s">
        <v>85</v>
      </c>
      <c r="AY313" s="18" t="s">
        <v>160</v>
      </c>
      <c r="BE313" s="191">
        <f>IF(N313="základní",J313,0)</f>
        <v>0</v>
      </c>
      <c r="BF313" s="191">
        <f>IF(N313="snížená",J313,0)</f>
        <v>0</v>
      </c>
      <c r="BG313" s="191">
        <f>IF(N313="zákl. přenesená",J313,0)</f>
        <v>0</v>
      </c>
      <c r="BH313" s="191">
        <f>IF(N313="sníž. přenesená",J313,0)</f>
        <v>0</v>
      </c>
      <c r="BI313" s="191">
        <f>IF(N313="nulová",J313,0)</f>
        <v>0</v>
      </c>
      <c r="BJ313" s="18" t="s">
        <v>83</v>
      </c>
      <c r="BK313" s="191">
        <f>ROUND(I313*H313,2)</f>
        <v>0</v>
      </c>
      <c r="BL313" s="18" t="s">
        <v>183</v>
      </c>
      <c r="BM313" s="190" t="s">
        <v>2462</v>
      </c>
    </row>
    <row r="314" spans="1:65" s="2" customFormat="1">
      <c r="A314" s="35"/>
      <c r="B314" s="36"/>
      <c r="C314" s="37"/>
      <c r="D314" s="192" t="s">
        <v>170</v>
      </c>
      <c r="E314" s="37"/>
      <c r="F314" s="193" t="s">
        <v>823</v>
      </c>
      <c r="G314" s="37"/>
      <c r="H314" s="37"/>
      <c r="I314" s="194"/>
      <c r="J314" s="37"/>
      <c r="K314" s="37"/>
      <c r="L314" s="40"/>
      <c r="M314" s="195"/>
      <c r="N314" s="196"/>
      <c r="O314" s="65"/>
      <c r="P314" s="65"/>
      <c r="Q314" s="65"/>
      <c r="R314" s="65"/>
      <c r="S314" s="65"/>
      <c r="T314" s="66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T314" s="18" t="s">
        <v>170</v>
      </c>
      <c r="AU314" s="18" t="s">
        <v>85</v>
      </c>
    </row>
    <row r="315" spans="1:65" s="2" customFormat="1" ht="16.5" customHeight="1">
      <c r="A315" s="35"/>
      <c r="B315" s="36"/>
      <c r="C315" s="225" t="s">
        <v>703</v>
      </c>
      <c r="D315" s="225" t="s">
        <v>495</v>
      </c>
      <c r="E315" s="226" t="s">
        <v>826</v>
      </c>
      <c r="F315" s="227" t="s">
        <v>827</v>
      </c>
      <c r="G315" s="228" t="s">
        <v>166</v>
      </c>
      <c r="H315" s="229">
        <v>12.12</v>
      </c>
      <c r="I315" s="230"/>
      <c r="J315" s="231">
        <f>ROUND(I315*H315,2)</f>
        <v>0</v>
      </c>
      <c r="K315" s="227" t="s">
        <v>19</v>
      </c>
      <c r="L315" s="232"/>
      <c r="M315" s="233" t="s">
        <v>19</v>
      </c>
      <c r="N315" s="234" t="s">
        <v>46</v>
      </c>
      <c r="O315" s="65"/>
      <c r="P315" s="188">
        <f>O315*H315</f>
        <v>0</v>
      </c>
      <c r="Q315" s="188">
        <v>2E-3</v>
      </c>
      <c r="R315" s="188">
        <f>Q315*H315</f>
        <v>2.4239999999999998E-2</v>
      </c>
      <c r="S315" s="188">
        <v>0</v>
      </c>
      <c r="T315" s="189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190" t="s">
        <v>206</v>
      </c>
      <c r="AT315" s="190" t="s">
        <v>495</v>
      </c>
      <c r="AU315" s="190" t="s">
        <v>85</v>
      </c>
      <c r="AY315" s="18" t="s">
        <v>160</v>
      </c>
      <c r="BE315" s="191">
        <f>IF(N315="základní",J315,0)</f>
        <v>0</v>
      </c>
      <c r="BF315" s="191">
        <f>IF(N315="snížená",J315,0)</f>
        <v>0</v>
      </c>
      <c r="BG315" s="191">
        <f>IF(N315="zákl. přenesená",J315,0)</f>
        <v>0</v>
      </c>
      <c r="BH315" s="191">
        <f>IF(N315="sníž. přenesená",J315,0)</f>
        <v>0</v>
      </c>
      <c r="BI315" s="191">
        <f>IF(N315="nulová",J315,0)</f>
        <v>0</v>
      </c>
      <c r="BJ315" s="18" t="s">
        <v>83</v>
      </c>
      <c r="BK315" s="191">
        <f>ROUND(I315*H315,2)</f>
        <v>0</v>
      </c>
      <c r="BL315" s="18" t="s">
        <v>183</v>
      </c>
      <c r="BM315" s="190" t="s">
        <v>2463</v>
      </c>
    </row>
    <row r="316" spans="1:65" s="2" customFormat="1" ht="48.75">
      <c r="A316" s="35"/>
      <c r="B316" s="36"/>
      <c r="C316" s="37"/>
      <c r="D316" s="197" t="s">
        <v>172</v>
      </c>
      <c r="E316" s="37"/>
      <c r="F316" s="198" t="s">
        <v>829</v>
      </c>
      <c r="G316" s="37"/>
      <c r="H316" s="37"/>
      <c r="I316" s="194"/>
      <c r="J316" s="37"/>
      <c r="K316" s="37"/>
      <c r="L316" s="40"/>
      <c r="M316" s="195"/>
      <c r="N316" s="196"/>
      <c r="O316" s="65"/>
      <c r="P316" s="65"/>
      <c r="Q316" s="65"/>
      <c r="R316" s="65"/>
      <c r="S316" s="65"/>
      <c r="T316" s="66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T316" s="18" t="s">
        <v>172</v>
      </c>
      <c r="AU316" s="18" t="s">
        <v>85</v>
      </c>
    </row>
    <row r="317" spans="1:65" s="13" customFormat="1">
      <c r="B317" s="199"/>
      <c r="C317" s="200"/>
      <c r="D317" s="197" t="s">
        <v>212</v>
      </c>
      <c r="E317" s="200"/>
      <c r="F317" s="202" t="s">
        <v>1387</v>
      </c>
      <c r="G317" s="200"/>
      <c r="H317" s="203">
        <v>12.12</v>
      </c>
      <c r="I317" s="204"/>
      <c r="J317" s="200"/>
      <c r="K317" s="200"/>
      <c r="L317" s="205"/>
      <c r="M317" s="206"/>
      <c r="N317" s="207"/>
      <c r="O317" s="207"/>
      <c r="P317" s="207"/>
      <c r="Q317" s="207"/>
      <c r="R317" s="207"/>
      <c r="S317" s="207"/>
      <c r="T317" s="208"/>
      <c r="AT317" s="209" t="s">
        <v>212</v>
      </c>
      <c r="AU317" s="209" t="s">
        <v>85</v>
      </c>
      <c r="AV317" s="13" t="s">
        <v>85</v>
      </c>
      <c r="AW317" s="13" t="s">
        <v>4</v>
      </c>
      <c r="AX317" s="13" t="s">
        <v>83</v>
      </c>
      <c r="AY317" s="209" t="s">
        <v>160</v>
      </c>
    </row>
    <row r="318" spans="1:65" s="2" customFormat="1" ht="24.2" customHeight="1">
      <c r="A318" s="35"/>
      <c r="B318" s="36"/>
      <c r="C318" s="179" t="s">
        <v>709</v>
      </c>
      <c r="D318" s="179" t="s">
        <v>163</v>
      </c>
      <c r="E318" s="180" t="s">
        <v>835</v>
      </c>
      <c r="F318" s="181" t="s">
        <v>836</v>
      </c>
      <c r="G318" s="182" t="s">
        <v>166</v>
      </c>
      <c r="H318" s="183">
        <v>18</v>
      </c>
      <c r="I318" s="184"/>
      <c r="J318" s="185">
        <f>ROUND(I318*H318,2)</f>
        <v>0</v>
      </c>
      <c r="K318" s="181" t="s">
        <v>167</v>
      </c>
      <c r="L318" s="40"/>
      <c r="M318" s="186" t="s">
        <v>19</v>
      </c>
      <c r="N318" s="187" t="s">
        <v>46</v>
      </c>
      <c r="O318" s="65"/>
      <c r="P318" s="188">
        <f>O318*H318</f>
        <v>0</v>
      </c>
      <c r="Q318" s="188">
        <v>0</v>
      </c>
      <c r="R318" s="188">
        <f>Q318*H318</f>
        <v>0</v>
      </c>
      <c r="S318" s="188">
        <v>0</v>
      </c>
      <c r="T318" s="189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190" t="s">
        <v>183</v>
      </c>
      <c r="AT318" s="190" t="s">
        <v>163</v>
      </c>
      <c r="AU318" s="190" t="s">
        <v>85</v>
      </c>
      <c r="AY318" s="18" t="s">
        <v>160</v>
      </c>
      <c r="BE318" s="191">
        <f>IF(N318="základní",J318,0)</f>
        <v>0</v>
      </c>
      <c r="BF318" s="191">
        <f>IF(N318="snížená",J318,0)</f>
        <v>0</v>
      </c>
      <c r="BG318" s="191">
        <f>IF(N318="zákl. přenesená",J318,0)</f>
        <v>0</v>
      </c>
      <c r="BH318" s="191">
        <f>IF(N318="sníž. přenesená",J318,0)</f>
        <v>0</v>
      </c>
      <c r="BI318" s="191">
        <f>IF(N318="nulová",J318,0)</f>
        <v>0</v>
      </c>
      <c r="BJ318" s="18" t="s">
        <v>83</v>
      </c>
      <c r="BK318" s="191">
        <f>ROUND(I318*H318,2)</f>
        <v>0</v>
      </c>
      <c r="BL318" s="18" t="s">
        <v>183</v>
      </c>
      <c r="BM318" s="190" t="s">
        <v>2464</v>
      </c>
    </row>
    <row r="319" spans="1:65" s="2" customFormat="1">
      <c r="A319" s="35"/>
      <c r="B319" s="36"/>
      <c r="C319" s="37"/>
      <c r="D319" s="192" t="s">
        <v>170</v>
      </c>
      <c r="E319" s="37"/>
      <c r="F319" s="193" t="s">
        <v>838</v>
      </c>
      <c r="G319" s="37"/>
      <c r="H319" s="37"/>
      <c r="I319" s="194"/>
      <c r="J319" s="37"/>
      <c r="K319" s="37"/>
      <c r="L319" s="40"/>
      <c r="M319" s="195"/>
      <c r="N319" s="196"/>
      <c r="O319" s="65"/>
      <c r="P319" s="65"/>
      <c r="Q319" s="65"/>
      <c r="R319" s="65"/>
      <c r="S319" s="65"/>
      <c r="T319" s="66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T319" s="18" t="s">
        <v>170</v>
      </c>
      <c r="AU319" s="18" t="s">
        <v>85</v>
      </c>
    </row>
    <row r="320" spans="1:65" s="13" customFormat="1">
      <c r="B320" s="199"/>
      <c r="C320" s="200"/>
      <c r="D320" s="197" t="s">
        <v>212</v>
      </c>
      <c r="E320" s="201" t="s">
        <v>19</v>
      </c>
      <c r="F320" s="202" t="s">
        <v>2465</v>
      </c>
      <c r="G320" s="200"/>
      <c r="H320" s="203">
        <v>18</v>
      </c>
      <c r="I320" s="204"/>
      <c r="J320" s="200"/>
      <c r="K320" s="200"/>
      <c r="L320" s="205"/>
      <c r="M320" s="206"/>
      <c r="N320" s="207"/>
      <c r="O320" s="207"/>
      <c r="P320" s="207"/>
      <c r="Q320" s="207"/>
      <c r="R320" s="207"/>
      <c r="S320" s="207"/>
      <c r="T320" s="208"/>
      <c r="AT320" s="209" t="s">
        <v>212</v>
      </c>
      <c r="AU320" s="209" t="s">
        <v>85</v>
      </c>
      <c r="AV320" s="13" t="s">
        <v>85</v>
      </c>
      <c r="AW320" s="13" t="s">
        <v>36</v>
      </c>
      <c r="AX320" s="13" t="s">
        <v>83</v>
      </c>
      <c r="AY320" s="209" t="s">
        <v>160</v>
      </c>
    </row>
    <row r="321" spans="1:65" s="2" customFormat="1" ht="16.5" customHeight="1">
      <c r="A321" s="35"/>
      <c r="B321" s="36"/>
      <c r="C321" s="225" t="s">
        <v>714</v>
      </c>
      <c r="D321" s="225" t="s">
        <v>495</v>
      </c>
      <c r="E321" s="226" t="s">
        <v>846</v>
      </c>
      <c r="F321" s="227" t="s">
        <v>847</v>
      </c>
      <c r="G321" s="228" t="s">
        <v>166</v>
      </c>
      <c r="H321" s="229">
        <v>6.06</v>
      </c>
      <c r="I321" s="230"/>
      <c r="J321" s="231">
        <f>ROUND(I321*H321,2)</f>
        <v>0</v>
      </c>
      <c r="K321" s="227" t="s">
        <v>167</v>
      </c>
      <c r="L321" s="232"/>
      <c r="M321" s="233" t="s">
        <v>19</v>
      </c>
      <c r="N321" s="234" t="s">
        <v>46</v>
      </c>
      <c r="O321" s="65"/>
      <c r="P321" s="188">
        <f>O321*H321</f>
        <v>0</v>
      </c>
      <c r="Q321" s="188">
        <v>8.5000000000000006E-3</v>
      </c>
      <c r="R321" s="188">
        <f>Q321*H321</f>
        <v>5.151E-2</v>
      </c>
      <c r="S321" s="188">
        <v>0</v>
      </c>
      <c r="T321" s="189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190" t="s">
        <v>206</v>
      </c>
      <c r="AT321" s="190" t="s">
        <v>495</v>
      </c>
      <c r="AU321" s="190" t="s">
        <v>85</v>
      </c>
      <c r="AY321" s="18" t="s">
        <v>160</v>
      </c>
      <c r="BE321" s="191">
        <f>IF(N321="základní",J321,0)</f>
        <v>0</v>
      </c>
      <c r="BF321" s="191">
        <f>IF(N321="snížená",J321,0)</f>
        <v>0</v>
      </c>
      <c r="BG321" s="191">
        <f>IF(N321="zákl. přenesená",J321,0)</f>
        <v>0</v>
      </c>
      <c r="BH321" s="191">
        <f>IF(N321="sníž. přenesená",J321,0)</f>
        <v>0</v>
      </c>
      <c r="BI321" s="191">
        <f>IF(N321="nulová",J321,0)</f>
        <v>0</v>
      </c>
      <c r="BJ321" s="18" t="s">
        <v>83</v>
      </c>
      <c r="BK321" s="191">
        <f>ROUND(I321*H321,2)</f>
        <v>0</v>
      </c>
      <c r="BL321" s="18" t="s">
        <v>183</v>
      </c>
      <c r="BM321" s="190" t="s">
        <v>2466</v>
      </c>
    </row>
    <row r="322" spans="1:65" s="13" customFormat="1">
      <c r="B322" s="199"/>
      <c r="C322" s="200"/>
      <c r="D322" s="197" t="s">
        <v>212</v>
      </c>
      <c r="E322" s="200"/>
      <c r="F322" s="202" t="s">
        <v>976</v>
      </c>
      <c r="G322" s="200"/>
      <c r="H322" s="203">
        <v>6.06</v>
      </c>
      <c r="I322" s="204"/>
      <c r="J322" s="200"/>
      <c r="K322" s="200"/>
      <c r="L322" s="205"/>
      <c r="M322" s="206"/>
      <c r="N322" s="207"/>
      <c r="O322" s="207"/>
      <c r="P322" s="207"/>
      <c r="Q322" s="207"/>
      <c r="R322" s="207"/>
      <c r="S322" s="207"/>
      <c r="T322" s="208"/>
      <c r="AT322" s="209" t="s">
        <v>212</v>
      </c>
      <c r="AU322" s="209" t="s">
        <v>85</v>
      </c>
      <c r="AV322" s="13" t="s">
        <v>85</v>
      </c>
      <c r="AW322" s="13" t="s">
        <v>4</v>
      </c>
      <c r="AX322" s="13" t="s">
        <v>83</v>
      </c>
      <c r="AY322" s="209" t="s">
        <v>160</v>
      </c>
    </row>
    <row r="323" spans="1:65" s="2" customFormat="1" ht="16.5" customHeight="1">
      <c r="A323" s="35"/>
      <c r="B323" s="36"/>
      <c r="C323" s="225" t="s">
        <v>720</v>
      </c>
      <c r="D323" s="225" t="s">
        <v>495</v>
      </c>
      <c r="E323" s="226" t="s">
        <v>841</v>
      </c>
      <c r="F323" s="227" t="s">
        <v>842</v>
      </c>
      <c r="G323" s="228" t="s">
        <v>166</v>
      </c>
      <c r="H323" s="229">
        <v>12.12</v>
      </c>
      <c r="I323" s="230"/>
      <c r="J323" s="231">
        <f>ROUND(I323*H323,2)</f>
        <v>0</v>
      </c>
      <c r="K323" s="227" t="s">
        <v>167</v>
      </c>
      <c r="L323" s="232"/>
      <c r="M323" s="233" t="s">
        <v>19</v>
      </c>
      <c r="N323" s="234" t="s">
        <v>46</v>
      </c>
      <c r="O323" s="65"/>
      <c r="P323" s="188">
        <f>O323*H323</f>
        <v>0</v>
      </c>
      <c r="Q323" s="188">
        <v>1.01E-2</v>
      </c>
      <c r="R323" s="188">
        <f>Q323*H323</f>
        <v>0.12241199999999999</v>
      </c>
      <c r="S323" s="188">
        <v>0</v>
      </c>
      <c r="T323" s="189">
        <f>S323*H323</f>
        <v>0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190" t="s">
        <v>206</v>
      </c>
      <c r="AT323" s="190" t="s">
        <v>495</v>
      </c>
      <c r="AU323" s="190" t="s">
        <v>85</v>
      </c>
      <c r="AY323" s="18" t="s">
        <v>160</v>
      </c>
      <c r="BE323" s="191">
        <f>IF(N323="základní",J323,0)</f>
        <v>0</v>
      </c>
      <c r="BF323" s="191">
        <f>IF(N323="snížená",J323,0)</f>
        <v>0</v>
      </c>
      <c r="BG323" s="191">
        <f>IF(N323="zákl. přenesená",J323,0)</f>
        <v>0</v>
      </c>
      <c r="BH323" s="191">
        <f>IF(N323="sníž. přenesená",J323,0)</f>
        <v>0</v>
      </c>
      <c r="BI323" s="191">
        <f>IF(N323="nulová",J323,0)</f>
        <v>0</v>
      </c>
      <c r="BJ323" s="18" t="s">
        <v>83</v>
      </c>
      <c r="BK323" s="191">
        <f>ROUND(I323*H323,2)</f>
        <v>0</v>
      </c>
      <c r="BL323" s="18" t="s">
        <v>183</v>
      </c>
      <c r="BM323" s="190" t="s">
        <v>2467</v>
      </c>
    </row>
    <row r="324" spans="1:65" s="13" customFormat="1">
      <c r="B324" s="199"/>
      <c r="C324" s="200"/>
      <c r="D324" s="197" t="s">
        <v>212</v>
      </c>
      <c r="E324" s="200"/>
      <c r="F324" s="202" t="s">
        <v>1387</v>
      </c>
      <c r="G324" s="200"/>
      <c r="H324" s="203">
        <v>12.12</v>
      </c>
      <c r="I324" s="204"/>
      <c r="J324" s="200"/>
      <c r="K324" s="200"/>
      <c r="L324" s="205"/>
      <c r="M324" s="206"/>
      <c r="N324" s="207"/>
      <c r="O324" s="207"/>
      <c r="P324" s="207"/>
      <c r="Q324" s="207"/>
      <c r="R324" s="207"/>
      <c r="S324" s="207"/>
      <c r="T324" s="208"/>
      <c r="AT324" s="209" t="s">
        <v>212</v>
      </c>
      <c r="AU324" s="209" t="s">
        <v>85</v>
      </c>
      <c r="AV324" s="13" t="s">
        <v>85</v>
      </c>
      <c r="AW324" s="13" t="s">
        <v>4</v>
      </c>
      <c r="AX324" s="13" t="s">
        <v>83</v>
      </c>
      <c r="AY324" s="209" t="s">
        <v>160</v>
      </c>
    </row>
    <row r="325" spans="1:65" s="2" customFormat="1" ht="24.2" customHeight="1">
      <c r="A325" s="35"/>
      <c r="B325" s="36"/>
      <c r="C325" s="179" t="s">
        <v>725</v>
      </c>
      <c r="D325" s="179" t="s">
        <v>163</v>
      </c>
      <c r="E325" s="180" t="s">
        <v>870</v>
      </c>
      <c r="F325" s="181" t="s">
        <v>871</v>
      </c>
      <c r="G325" s="182" t="s">
        <v>166</v>
      </c>
      <c r="H325" s="183">
        <v>1</v>
      </c>
      <c r="I325" s="184"/>
      <c r="J325" s="185">
        <f>ROUND(I325*H325,2)</f>
        <v>0</v>
      </c>
      <c r="K325" s="181" t="s">
        <v>167</v>
      </c>
      <c r="L325" s="40"/>
      <c r="M325" s="186" t="s">
        <v>19</v>
      </c>
      <c r="N325" s="187" t="s">
        <v>46</v>
      </c>
      <c r="O325" s="65"/>
      <c r="P325" s="188">
        <f>O325*H325</f>
        <v>0</v>
      </c>
      <c r="Q325" s="188">
        <v>0</v>
      </c>
      <c r="R325" s="188">
        <f>Q325*H325</f>
        <v>0</v>
      </c>
      <c r="S325" s="188">
        <v>0</v>
      </c>
      <c r="T325" s="189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190" t="s">
        <v>183</v>
      </c>
      <c r="AT325" s="190" t="s">
        <v>163</v>
      </c>
      <c r="AU325" s="190" t="s">
        <v>85</v>
      </c>
      <c r="AY325" s="18" t="s">
        <v>160</v>
      </c>
      <c r="BE325" s="191">
        <f>IF(N325="základní",J325,0)</f>
        <v>0</v>
      </c>
      <c r="BF325" s="191">
        <f>IF(N325="snížená",J325,0)</f>
        <v>0</v>
      </c>
      <c r="BG325" s="191">
        <f>IF(N325="zákl. přenesená",J325,0)</f>
        <v>0</v>
      </c>
      <c r="BH325" s="191">
        <f>IF(N325="sníž. přenesená",J325,0)</f>
        <v>0</v>
      </c>
      <c r="BI325" s="191">
        <f>IF(N325="nulová",J325,0)</f>
        <v>0</v>
      </c>
      <c r="BJ325" s="18" t="s">
        <v>83</v>
      </c>
      <c r="BK325" s="191">
        <f>ROUND(I325*H325,2)</f>
        <v>0</v>
      </c>
      <c r="BL325" s="18" t="s">
        <v>183</v>
      </c>
      <c r="BM325" s="190" t="s">
        <v>2468</v>
      </c>
    </row>
    <row r="326" spans="1:65" s="2" customFormat="1">
      <c r="A326" s="35"/>
      <c r="B326" s="36"/>
      <c r="C326" s="37"/>
      <c r="D326" s="192" t="s">
        <v>170</v>
      </c>
      <c r="E326" s="37"/>
      <c r="F326" s="193" t="s">
        <v>873</v>
      </c>
      <c r="G326" s="37"/>
      <c r="H326" s="37"/>
      <c r="I326" s="194"/>
      <c r="J326" s="37"/>
      <c r="K326" s="37"/>
      <c r="L326" s="40"/>
      <c r="M326" s="195"/>
      <c r="N326" s="196"/>
      <c r="O326" s="65"/>
      <c r="P326" s="65"/>
      <c r="Q326" s="65"/>
      <c r="R326" s="65"/>
      <c r="S326" s="65"/>
      <c r="T326" s="66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T326" s="18" t="s">
        <v>170</v>
      </c>
      <c r="AU326" s="18" t="s">
        <v>85</v>
      </c>
    </row>
    <row r="327" spans="1:65" s="2" customFormat="1" ht="16.5" customHeight="1">
      <c r="A327" s="35"/>
      <c r="B327" s="36"/>
      <c r="C327" s="225" t="s">
        <v>731</v>
      </c>
      <c r="D327" s="225" t="s">
        <v>495</v>
      </c>
      <c r="E327" s="226" t="s">
        <v>875</v>
      </c>
      <c r="F327" s="227" t="s">
        <v>876</v>
      </c>
      <c r="G327" s="228" t="s">
        <v>166</v>
      </c>
      <c r="H327" s="229">
        <v>1.01</v>
      </c>
      <c r="I327" s="230"/>
      <c r="J327" s="231">
        <f>ROUND(I327*H327,2)</f>
        <v>0</v>
      </c>
      <c r="K327" s="227" t="s">
        <v>19</v>
      </c>
      <c r="L327" s="232"/>
      <c r="M327" s="233" t="s">
        <v>19</v>
      </c>
      <c r="N327" s="234" t="s">
        <v>46</v>
      </c>
      <c r="O327" s="65"/>
      <c r="P327" s="188">
        <f>O327*H327</f>
        <v>0</v>
      </c>
      <c r="Q327" s="188">
        <v>4.7999999999999996E-3</v>
      </c>
      <c r="R327" s="188">
        <f>Q327*H327</f>
        <v>4.8479999999999999E-3</v>
      </c>
      <c r="S327" s="188">
        <v>0</v>
      </c>
      <c r="T327" s="189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190" t="s">
        <v>206</v>
      </c>
      <c r="AT327" s="190" t="s">
        <v>495</v>
      </c>
      <c r="AU327" s="190" t="s">
        <v>85</v>
      </c>
      <c r="AY327" s="18" t="s">
        <v>160</v>
      </c>
      <c r="BE327" s="191">
        <f>IF(N327="základní",J327,0)</f>
        <v>0</v>
      </c>
      <c r="BF327" s="191">
        <f>IF(N327="snížená",J327,0)</f>
        <v>0</v>
      </c>
      <c r="BG327" s="191">
        <f>IF(N327="zákl. přenesená",J327,0)</f>
        <v>0</v>
      </c>
      <c r="BH327" s="191">
        <f>IF(N327="sníž. přenesená",J327,0)</f>
        <v>0</v>
      </c>
      <c r="BI327" s="191">
        <f>IF(N327="nulová",J327,0)</f>
        <v>0</v>
      </c>
      <c r="BJ327" s="18" t="s">
        <v>83</v>
      </c>
      <c r="BK327" s="191">
        <f>ROUND(I327*H327,2)</f>
        <v>0</v>
      </c>
      <c r="BL327" s="18" t="s">
        <v>183</v>
      </c>
      <c r="BM327" s="190" t="s">
        <v>2469</v>
      </c>
    </row>
    <row r="328" spans="1:65" s="2" customFormat="1" ht="68.25">
      <c r="A328" s="35"/>
      <c r="B328" s="36"/>
      <c r="C328" s="37"/>
      <c r="D328" s="197" t="s">
        <v>172</v>
      </c>
      <c r="E328" s="37"/>
      <c r="F328" s="198" t="s">
        <v>2470</v>
      </c>
      <c r="G328" s="37"/>
      <c r="H328" s="37"/>
      <c r="I328" s="194"/>
      <c r="J328" s="37"/>
      <c r="K328" s="37"/>
      <c r="L328" s="40"/>
      <c r="M328" s="195"/>
      <c r="N328" s="196"/>
      <c r="O328" s="65"/>
      <c r="P328" s="65"/>
      <c r="Q328" s="65"/>
      <c r="R328" s="65"/>
      <c r="S328" s="65"/>
      <c r="T328" s="66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T328" s="18" t="s">
        <v>172</v>
      </c>
      <c r="AU328" s="18" t="s">
        <v>85</v>
      </c>
    </row>
    <row r="329" spans="1:65" s="13" customFormat="1">
      <c r="B329" s="199"/>
      <c r="C329" s="200"/>
      <c r="D329" s="197" t="s">
        <v>212</v>
      </c>
      <c r="E329" s="200"/>
      <c r="F329" s="202" t="s">
        <v>606</v>
      </c>
      <c r="G329" s="200"/>
      <c r="H329" s="203">
        <v>1.01</v>
      </c>
      <c r="I329" s="204"/>
      <c r="J329" s="200"/>
      <c r="K329" s="200"/>
      <c r="L329" s="205"/>
      <c r="M329" s="206"/>
      <c r="N329" s="207"/>
      <c r="O329" s="207"/>
      <c r="P329" s="207"/>
      <c r="Q329" s="207"/>
      <c r="R329" s="207"/>
      <c r="S329" s="207"/>
      <c r="T329" s="208"/>
      <c r="AT329" s="209" t="s">
        <v>212</v>
      </c>
      <c r="AU329" s="209" t="s">
        <v>85</v>
      </c>
      <c r="AV329" s="13" t="s">
        <v>85</v>
      </c>
      <c r="AW329" s="13" t="s">
        <v>4</v>
      </c>
      <c r="AX329" s="13" t="s">
        <v>83</v>
      </c>
      <c r="AY329" s="209" t="s">
        <v>160</v>
      </c>
    </row>
    <row r="330" spans="1:65" s="2" customFormat="1" ht="16.5" customHeight="1">
      <c r="A330" s="35"/>
      <c r="B330" s="36"/>
      <c r="C330" s="179" t="s">
        <v>736</v>
      </c>
      <c r="D330" s="179" t="s">
        <v>163</v>
      </c>
      <c r="E330" s="180" t="s">
        <v>909</v>
      </c>
      <c r="F330" s="181" t="s">
        <v>910</v>
      </c>
      <c r="G330" s="182" t="s">
        <v>166</v>
      </c>
      <c r="H330" s="183">
        <v>9</v>
      </c>
      <c r="I330" s="184"/>
      <c r="J330" s="185">
        <f>ROUND(I330*H330,2)</f>
        <v>0</v>
      </c>
      <c r="K330" s="181" t="s">
        <v>167</v>
      </c>
      <c r="L330" s="40"/>
      <c r="M330" s="186" t="s">
        <v>19</v>
      </c>
      <c r="N330" s="187" t="s">
        <v>46</v>
      </c>
      <c r="O330" s="65"/>
      <c r="P330" s="188">
        <f>O330*H330</f>
        <v>0</v>
      </c>
      <c r="Q330" s="188">
        <v>3.5749999999999997E-2</v>
      </c>
      <c r="R330" s="188">
        <f>Q330*H330</f>
        <v>0.32174999999999998</v>
      </c>
      <c r="S330" s="188">
        <v>0</v>
      </c>
      <c r="T330" s="189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190" t="s">
        <v>183</v>
      </c>
      <c r="AT330" s="190" t="s">
        <v>163</v>
      </c>
      <c r="AU330" s="190" t="s">
        <v>85</v>
      </c>
      <c r="AY330" s="18" t="s">
        <v>160</v>
      </c>
      <c r="BE330" s="191">
        <f>IF(N330="základní",J330,0)</f>
        <v>0</v>
      </c>
      <c r="BF330" s="191">
        <f>IF(N330="snížená",J330,0)</f>
        <v>0</v>
      </c>
      <c r="BG330" s="191">
        <f>IF(N330="zákl. přenesená",J330,0)</f>
        <v>0</v>
      </c>
      <c r="BH330" s="191">
        <f>IF(N330="sníž. přenesená",J330,0)</f>
        <v>0</v>
      </c>
      <c r="BI330" s="191">
        <f>IF(N330="nulová",J330,0)</f>
        <v>0</v>
      </c>
      <c r="BJ330" s="18" t="s">
        <v>83</v>
      </c>
      <c r="BK330" s="191">
        <f>ROUND(I330*H330,2)</f>
        <v>0</v>
      </c>
      <c r="BL330" s="18" t="s">
        <v>183</v>
      </c>
      <c r="BM330" s="190" t="s">
        <v>2471</v>
      </c>
    </row>
    <row r="331" spans="1:65" s="2" customFormat="1">
      <c r="A331" s="35"/>
      <c r="B331" s="36"/>
      <c r="C331" s="37"/>
      <c r="D331" s="192" t="s">
        <v>170</v>
      </c>
      <c r="E331" s="37"/>
      <c r="F331" s="193" t="s">
        <v>912</v>
      </c>
      <c r="G331" s="37"/>
      <c r="H331" s="37"/>
      <c r="I331" s="194"/>
      <c r="J331" s="37"/>
      <c r="K331" s="37"/>
      <c r="L331" s="40"/>
      <c r="M331" s="195"/>
      <c r="N331" s="196"/>
      <c r="O331" s="65"/>
      <c r="P331" s="65"/>
      <c r="Q331" s="65"/>
      <c r="R331" s="65"/>
      <c r="S331" s="65"/>
      <c r="T331" s="66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T331" s="18" t="s">
        <v>170</v>
      </c>
      <c r="AU331" s="18" t="s">
        <v>85</v>
      </c>
    </row>
    <row r="332" spans="1:65" s="2" customFormat="1" ht="24.2" customHeight="1">
      <c r="A332" s="35"/>
      <c r="B332" s="36"/>
      <c r="C332" s="179" t="s">
        <v>741</v>
      </c>
      <c r="D332" s="179" t="s">
        <v>163</v>
      </c>
      <c r="E332" s="180" t="s">
        <v>914</v>
      </c>
      <c r="F332" s="181" t="s">
        <v>915</v>
      </c>
      <c r="G332" s="182" t="s">
        <v>166</v>
      </c>
      <c r="H332" s="183">
        <v>7</v>
      </c>
      <c r="I332" s="184"/>
      <c r="J332" s="185">
        <f>ROUND(I332*H332,2)</f>
        <v>0</v>
      </c>
      <c r="K332" s="181" t="s">
        <v>167</v>
      </c>
      <c r="L332" s="40"/>
      <c r="M332" s="186" t="s">
        <v>19</v>
      </c>
      <c r="N332" s="187" t="s">
        <v>46</v>
      </c>
      <c r="O332" s="65"/>
      <c r="P332" s="188">
        <f>O332*H332</f>
        <v>0</v>
      </c>
      <c r="Q332" s="188">
        <v>2.1158700000000001</v>
      </c>
      <c r="R332" s="188">
        <f>Q332*H332</f>
        <v>14.81109</v>
      </c>
      <c r="S332" s="188">
        <v>0</v>
      </c>
      <c r="T332" s="189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190" t="s">
        <v>183</v>
      </c>
      <c r="AT332" s="190" t="s">
        <v>163</v>
      </c>
      <c r="AU332" s="190" t="s">
        <v>85</v>
      </c>
      <c r="AY332" s="18" t="s">
        <v>160</v>
      </c>
      <c r="BE332" s="191">
        <f>IF(N332="základní",J332,0)</f>
        <v>0</v>
      </c>
      <c r="BF332" s="191">
        <f>IF(N332="snížená",J332,0)</f>
        <v>0</v>
      </c>
      <c r="BG332" s="191">
        <f>IF(N332="zákl. přenesená",J332,0)</f>
        <v>0</v>
      </c>
      <c r="BH332" s="191">
        <f>IF(N332="sníž. přenesená",J332,0)</f>
        <v>0</v>
      </c>
      <c r="BI332" s="191">
        <f>IF(N332="nulová",J332,0)</f>
        <v>0</v>
      </c>
      <c r="BJ332" s="18" t="s">
        <v>83</v>
      </c>
      <c r="BK332" s="191">
        <f>ROUND(I332*H332,2)</f>
        <v>0</v>
      </c>
      <c r="BL332" s="18" t="s">
        <v>183</v>
      </c>
      <c r="BM332" s="190" t="s">
        <v>2472</v>
      </c>
    </row>
    <row r="333" spans="1:65" s="2" customFormat="1">
      <c r="A333" s="35"/>
      <c r="B333" s="36"/>
      <c r="C333" s="37"/>
      <c r="D333" s="192" t="s">
        <v>170</v>
      </c>
      <c r="E333" s="37"/>
      <c r="F333" s="193" t="s">
        <v>917</v>
      </c>
      <c r="G333" s="37"/>
      <c r="H333" s="37"/>
      <c r="I333" s="194"/>
      <c r="J333" s="37"/>
      <c r="K333" s="37"/>
      <c r="L333" s="40"/>
      <c r="M333" s="195"/>
      <c r="N333" s="196"/>
      <c r="O333" s="65"/>
      <c r="P333" s="65"/>
      <c r="Q333" s="65"/>
      <c r="R333" s="65"/>
      <c r="S333" s="65"/>
      <c r="T333" s="66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T333" s="18" t="s">
        <v>170</v>
      </c>
      <c r="AU333" s="18" t="s">
        <v>85</v>
      </c>
    </row>
    <row r="334" spans="1:65" s="13" customFormat="1">
      <c r="B334" s="199"/>
      <c r="C334" s="200"/>
      <c r="D334" s="197" t="s">
        <v>212</v>
      </c>
      <c r="E334" s="201" t="s">
        <v>19</v>
      </c>
      <c r="F334" s="202" t="s">
        <v>200</v>
      </c>
      <c r="G334" s="200"/>
      <c r="H334" s="203">
        <v>7</v>
      </c>
      <c r="I334" s="204"/>
      <c r="J334" s="200"/>
      <c r="K334" s="200"/>
      <c r="L334" s="205"/>
      <c r="M334" s="206"/>
      <c r="N334" s="207"/>
      <c r="O334" s="207"/>
      <c r="P334" s="207"/>
      <c r="Q334" s="207"/>
      <c r="R334" s="207"/>
      <c r="S334" s="207"/>
      <c r="T334" s="208"/>
      <c r="AT334" s="209" t="s">
        <v>212</v>
      </c>
      <c r="AU334" s="209" t="s">
        <v>85</v>
      </c>
      <c r="AV334" s="13" t="s">
        <v>85</v>
      </c>
      <c r="AW334" s="13" t="s">
        <v>36</v>
      </c>
      <c r="AX334" s="13" t="s">
        <v>83</v>
      </c>
      <c r="AY334" s="209" t="s">
        <v>160</v>
      </c>
    </row>
    <row r="335" spans="1:65" s="2" customFormat="1" ht="16.5" customHeight="1">
      <c r="A335" s="35"/>
      <c r="B335" s="36"/>
      <c r="C335" s="225" t="s">
        <v>746</v>
      </c>
      <c r="D335" s="225" t="s">
        <v>495</v>
      </c>
      <c r="E335" s="226" t="s">
        <v>919</v>
      </c>
      <c r="F335" s="227" t="s">
        <v>920</v>
      </c>
      <c r="G335" s="228" t="s">
        <v>166</v>
      </c>
      <c r="H335" s="229">
        <v>7.07</v>
      </c>
      <c r="I335" s="230"/>
      <c r="J335" s="231">
        <f>ROUND(I335*H335,2)</f>
        <v>0</v>
      </c>
      <c r="K335" s="227" t="s">
        <v>167</v>
      </c>
      <c r="L335" s="232"/>
      <c r="M335" s="233" t="s">
        <v>19</v>
      </c>
      <c r="N335" s="234" t="s">
        <v>46</v>
      </c>
      <c r="O335" s="65"/>
      <c r="P335" s="188">
        <f>O335*H335</f>
        <v>0</v>
      </c>
      <c r="Q335" s="188">
        <v>0.58499999999999996</v>
      </c>
      <c r="R335" s="188">
        <f>Q335*H335</f>
        <v>4.1359500000000002</v>
      </c>
      <c r="S335" s="188">
        <v>0</v>
      </c>
      <c r="T335" s="189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190" t="s">
        <v>206</v>
      </c>
      <c r="AT335" s="190" t="s">
        <v>495</v>
      </c>
      <c r="AU335" s="190" t="s">
        <v>85</v>
      </c>
      <c r="AY335" s="18" t="s">
        <v>160</v>
      </c>
      <c r="BE335" s="191">
        <f>IF(N335="základní",J335,0)</f>
        <v>0</v>
      </c>
      <c r="BF335" s="191">
        <f>IF(N335="snížená",J335,0)</f>
        <v>0</v>
      </c>
      <c r="BG335" s="191">
        <f>IF(N335="zákl. přenesená",J335,0)</f>
        <v>0</v>
      </c>
      <c r="BH335" s="191">
        <f>IF(N335="sníž. přenesená",J335,0)</f>
        <v>0</v>
      </c>
      <c r="BI335" s="191">
        <f>IF(N335="nulová",J335,0)</f>
        <v>0</v>
      </c>
      <c r="BJ335" s="18" t="s">
        <v>83</v>
      </c>
      <c r="BK335" s="191">
        <f>ROUND(I335*H335,2)</f>
        <v>0</v>
      </c>
      <c r="BL335" s="18" t="s">
        <v>183</v>
      </c>
      <c r="BM335" s="190" t="s">
        <v>2473</v>
      </c>
    </row>
    <row r="336" spans="1:65" s="13" customFormat="1">
      <c r="B336" s="199"/>
      <c r="C336" s="200"/>
      <c r="D336" s="197" t="s">
        <v>212</v>
      </c>
      <c r="E336" s="200"/>
      <c r="F336" s="202" t="s">
        <v>1410</v>
      </c>
      <c r="G336" s="200"/>
      <c r="H336" s="203">
        <v>7.07</v>
      </c>
      <c r="I336" s="204"/>
      <c r="J336" s="200"/>
      <c r="K336" s="200"/>
      <c r="L336" s="205"/>
      <c r="M336" s="206"/>
      <c r="N336" s="207"/>
      <c r="O336" s="207"/>
      <c r="P336" s="207"/>
      <c r="Q336" s="207"/>
      <c r="R336" s="207"/>
      <c r="S336" s="207"/>
      <c r="T336" s="208"/>
      <c r="AT336" s="209" t="s">
        <v>212</v>
      </c>
      <c r="AU336" s="209" t="s">
        <v>85</v>
      </c>
      <c r="AV336" s="13" t="s">
        <v>85</v>
      </c>
      <c r="AW336" s="13" t="s">
        <v>4</v>
      </c>
      <c r="AX336" s="13" t="s">
        <v>83</v>
      </c>
      <c r="AY336" s="209" t="s">
        <v>160</v>
      </c>
    </row>
    <row r="337" spans="1:65" s="2" customFormat="1" ht="16.5" customHeight="1">
      <c r="A337" s="35"/>
      <c r="B337" s="36"/>
      <c r="C337" s="225" t="s">
        <v>752</v>
      </c>
      <c r="D337" s="225" t="s">
        <v>495</v>
      </c>
      <c r="E337" s="226" t="s">
        <v>2474</v>
      </c>
      <c r="F337" s="227" t="s">
        <v>2475</v>
      </c>
      <c r="G337" s="228" t="s">
        <v>166</v>
      </c>
      <c r="H337" s="229">
        <v>6.06</v>
      </c>
      <c r="I337" s="230"/>
      <c r="J337" s="231">
        <f>ROUND(I337*H337,2)</f>
        <v>0</v>
      </c>
      <c r="K337" s="227" t="s">
        <v>19</v>
      </c>
      <c r="L337" s="232"/>
      <c r="M337" s="233" t="s">
        <v>19</v>
      </c>
      <c r="N337" s="234" t="s">
        <v>46</v>
      </c>
      <c r="O337" s="65"/>
      <c r="P337" s="188">
        <f>O337*H337</f>
        <v>0</v>
      </c>
      <c r="Q337" s="188">
        <v>1.363</v>
      </c>
      <c r="R337" s="188">
        <f>Q337*H337</f>
        <v>8.2597799999999992</v>
      </c>
      <c r="S337" s="188">
        <v>0</v>
      </c>
      <c r="T337" s="189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190" t="s">
        <v>206</v>
      </c>
      <c r="AT337" s="190" t="s">
        <v>495</v>
      </c>
      <c r="AU337" s="190" t="s">
        <v>85</v>
      </c>
      <c r="AY337" s="18" t="s">
        <v>160</v>
      </c>
      <c r="BE337" s="191">
        <f>IF(N337="základní",J337,0)</f>
        <v>0</v>
      </c>
      <c r="BF337" s="191">
        <f>IF(N337="snížená",J337,0)</f>
        <v>0</v>
      </c>
      <c r="BG337" s="191">
        <f>IF(N337="zákl. přenesená",J337,0)</f>
        <v>0</v>
      </c>
      <c r="BH337" s="191">
        <f>IF(N337="sníž. přenesená",J337,0)</f>
        <v>0</v>
      </c>
      <c r="BI337" s="191">
        <f>IF(N337="nulová",J337,0)</f>
        <v>0</v>
      </c>
      <c r="BJ337" s="18" t="s">
        <v>83</v>
      </c>
      <c r="BK337" s="191">
        <f>ROUND(I337*H337,2)</f>
        <v>0</v>
      </c>
      <c r="BL337" s="18" t="s">
        <v>183</v>
      </c>
      <c r="BM337" s="190" t="s">
        <v>2476</v>
      </c>
    </row>
    <row r="338" spans="1:65" s="13" customFormat="1">
      <c r="B338" s="199"/>
      <c r="C338" s="200"/>
      <c r="D338" s="197" t="s">
        <v>212</v>
      </c>
      <c r="E338" s="200"/>
      <c r="F338" s="202" t="s">
        <v>976</v>
      </c>
      <c r="G338" s="200"/>
      <c r="H338" s="203">
        <v>6.06</v>
      </c>
      <c r="I338" s="204"/>
      <c r="J338" s="200"/>
      <c r="K338" s="200"/>
      <c r="L338" s="205"/>
      <c r="M338" s="206"/>
      <c r="N338" s="207"/>
      <c r="O338" s="207"/>
      <c r="P338" s="207"/>
      <c r="Q338" s="207"/>
      <c r="R338" s="207"/>
      <c r="S338" s="207"/>
      <c r="T338" s="208"/>
      <c r="AT338" s="209" t="s">
        <v>212</v>
      </c>
      <c r="AU338" s="209" t="s">
        <v>85</v>
      </c>
      <c r="AV338" s="13" t="s">
        <v>85</v>
      </c>
      <c r="AW338" s="13" t="s">
        <v>4</v>
      </c>
      <c r="AX338" s="13" t="s">
        <v>83</v>
      </c>
      <c r="AY338" s="209" t="s">
        <v>160</v>
      </c>
    </row>
    <row r="339" spans="1:65" s="2" customFormat="1" ht="16.5" customHeight="1">
      <c r="A339" s="35"/>
      <c r="B339" s="36"/>
      <c r="C339" s="225" t="s">
        <v>757</v>
      </c>
      <c r="D339" s="225" t="s">
        <v>495</v>
      </c>
      <c r="E339" s="226" t="s">
        <v>2477</v>
      </c>
      <c r="F339" s="227" t="s">
        <v>2478</v>
      </c>
      <c r="G339" s="228" t="s">
        <v>166</v>
      </c>
      <c r="H339" s="229">
        <v>1.01</v>
      </c>
      <c r="I339" s="230"/>
      <c r="J339" s="231">
        <f>ROUND(I339*H339,2)</f>
        <v>0</v>
      </c>
      <c r="K339" s="227" t="s">
        <v>19</v>
      </c>
      <c r="L339" s="232"/>
      <c r="M339" s="233" t="s">
        <v>19</v>
      </c>
      <c r="N339" s="234" t="s">
        <v>46</v>
      </c>
      <c r="O339" s="65"/>
      <c r="P339" s="188">
        <f>O339*H339</f>
        <v>0</v>
      </c>
      <c r="Q339" s="188">
        <v>2.5659999999999998</v>
      </c>
      <c r="R339" s="188">
        <f>Q339*H339</f>
        <v>2.5916600000000001</v>
      </c>
      <c r="S339" s="188">
        <v>0</v>
      </c>
      <c r="T339" s="189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190" t="s">
        <v>206</v>
      </c>
      <c r="AT339" s="190" t="s">
        <v>495</v>
      </c>
      <c r="AU339" s="190" t="s">
        <v>85</v>
      </c>
      <c r="AY339" s="18" t="s">
        <v>160</v>
      </c>
      <c r="BE339" s="191">
        <f>IF(N339="základní",J339,0)</f>
        <v>0</v>
      </c>
      <c r="BF339" s="191">
        <f>IF(N339="snížená",J339,0)</f>
        <v>0</v>
      </c>
      <c r="BG339" s="191">
        <f>IF(N339="zákl. přenesená",J339,0)</f>
        <v>0</v>
      </c>
      <c r="BH339" s="191">
        <f>IF(N339="sníž. přenesená",J339,0)</f>
        <v>0</v>
      </c>
      <c r="BI339" s="191">
        <f>IF(N339="nulová",J339,0)</f>
        <v>0</v>
      </c>
      <c r="BJ339" s="18" t="s">
        <v>83</v>
      </c>
      <c r="BK339" s="191">
        <f>ROUND(I339*H339,2)</f>
        <v>0</v>
      </c>
      <c r="BL339" s="18" t="s">
        <v>183</v>
      </c>
      <c r="BM339" s="190" t="s">
        <v>2479</v>
      </c>
    </row>
    <row r="340" spans="1:65" s="13" customFormat="1">
      <c r="B340" s="199"/>
      <c r="C340" s="200"/>
      <c r="D340" s="197" t="s">
        <v>212</v>
      </c>
      <c r="E340" s="200"/>
      <c r="F340" s="202" t="s">
        <v>606</v>
      </c>
      <c r="G340" s="200"/>
      <c r="H340" s="203">
        <v>1.01</v>
      </c>
      <c r="I340" s="204"/>
      <c r="J340" s="200"/>
      <c r="K340" s="200"/>
      <c r="L340" s="205"/>
      <c r="M340" s="206"/>
      <c r="N340" s="207"/>
      <c r="O340" s="207"/>
      <c r="P340" s="207"/>
      <c r="Q340" s="207"/>
      <c r="R340" s="207"/>
      <c r="S340" s="207"/>
      <c r="T340" s="208"/>
      <c r="AT340" s="209" t="s">
        <v>212</v>
      </c>
      <c r="AU340" s="209" t="s">
        <v>85</v>
      </c>
      <c r="AV340" s="13" t="s">
        <v>85</v>
      </c>
      <c r="AW340" s="13" t="s">
        <v>4</v>
      </c>
      <c r="AX340" s="13" t="s">
        <v>83</v>
      </c>
      <c r="AY340" s="209" t="s">
        <v>160</v>
      </c>
    </row>
    <row r="341" spans="1:65" s="2" customFormat="1" ht="16.5" customHeight="1">
      <c r="A341" s="35"/>
      <c r="B341" s="36"/>
      <c r="C341" s="225" t="s">
        <v>763</v>
      </c>
      <c r="D341" s="225" t="s">
        <v>495</v>
      </c>
      <c r="E341" s="226" t="s">
        <v>960</v>
      </c>
      <c r="F341" s="227" t="s">
        <v>961</v>
      </c>
      <c r="G341" s="228" t="s">
        <v>166</v>
      </c>
      <c r="H341" s="229">
        <v>15.15</v>
      </c>
      <c r="I341" s="230"/>
      <c r="J341" s="231">
        <f>ROUND(I341*H341,2)</f>
        <v>0</v>
      </c>
      <c r="K341" s="227" t="s">
        <v>167</v>
      </c>
      <c r="L341" s="232"/>
      <c r="M341" s="233" t="s">
        <v>19</v>
      </c>
      <c r="N341" s="234" t="s">
        <v>46</v>
      </c>
      <c r="O341" s="65"/>
      <c r="P341" s="188">
        <f>O341*H341</f>
        <v>0</v>
      </c>
      <c r="Q341" s="188">
        <v>2E-3</v>
      </c>
      <c r="R341" s="188">
        <f>Q341*H341</f>
        <v>3.0300000000000001E-2</v>
      </c>
      <c r="S341" s="188">
        <v>0</v>
      </c>
      <c r="T341" s="189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190" t="s">
        <v>206</v>
      </c>
      <c r="AT341" s="190" t="s">
        <v>495</v>
      </c>
      <c r="AU341" s="190" t="s">
        <v>85</v>
      </c>
      <c r="AY341" s="18" t="s">
        <v>160</v>
      </c>
      <c r="BE341" s="191">
        <f>IF(N341="základní",J341,0)</f>
        <v>0</v>
      </c>
      <c r="BF341" s="191">
        <f>IF(N341="snížená",J341,0)</f>
        <v>0</v>
      </c>
      <c r="BG341" s="191">
        <f>IF(N341="zákl. přenesená",J341,0)</f>
        <v>0</v>
      </c>
      <c r="BH341" s="191">
        <f>IF(N341="sníž. přenesená",J341,0)</f>
        <v>0</v>
      </c>
      <c r="BI341" s="191">
        <f>IF(N341="nulová",J341,0)</f>
        <v>0</v>
      </c>
      <c r="BJ341" s="18" t="s">
        <v>83</v>
      </c>
      <c r="BK341" s="191">
        <f>ROUND(I341*H341,2)</f>
        <v>0</v>
      </c>
      <c r="BL341" s="18" t="s">
        <v>183</v>
      </c>
      <c r="BM341" s="190" t="s">
        <v>2480</v>
      </c>
    </row>
    <row r="342" spans="1:65" s="13" customFormat="1">
      <c r="B342" s="199"/>
      <c r="C342" s="200"/>
      <c r="D342" s="197" t="s">
        <v>212</v>
      </c>
      <c r="E342" s="200"/>
      <c r="F342" s="202" t="s">
        <v>888</v>
      </c>
      <c r="G342" s="200"/>
      <c r="H342" s="203">
        <v>15.15</v>
      </c>
      <c r="I342" s="204"/>
      <c r="J342" s="200"/>
      <c r="K342" s="200"/>
      <c r="L342" s="205"/>
      <c r="M342" s="206"/>
      <c r="N342" s="207"/>
      <c r="O342" s="207"/>
      <c r="P342" s="207"/>
      <c r="Q342" s="207"/>
      <c r="R342" s="207"/>
      <c r="S342" s="207"/>
      <c r="T342" s="208"/>
      <c r="AT342" s="209" t="s">
        <v>212</v>
      </c>
      <c r="AU342" s="209" t="s">
        <v>85</v>
      </c>
      <c r="AV342" s="13" t="s">
        <v>85</v>
      </c>
      <c r="AW342" s="13" t="s">
        <v>4</v>
      </c>
      <c r="AX342" s="13" t="s">
        <v>83</v>
      </c>
      <c r="AY342" s="209" t="s">
        <v>160</v>
      </c>
    </row>
    <row r="343" spans="1:65" s="2" customFormat="1" ht="16.5" customHeight="1">
      <c r="A343" s="35"/>
      <c r="B343" s="36"/>
      <c r="C343" s="225" t="s">
        <v>768</v>
      </c>
      <c r="D343" s="225" t="s">
        <v>495</v>
      </c>
      <c r="E343" s="226" t="s">
        <v>969</v>
      </c>
      <c r="F343" s="227" t="s">
        <v>970</v>
      </c>
      <c r="G343" s="228" t="s">
        <v>166</v>
      </c>
      <c r="H343" s="229">
        <v>1.01</v>
      </c>
      <c r="I343" s="230"/>
      <c r="J343" s="231">
        <f>ROUND(I343*H343,2)</f>
        <v>0</v>
      </c>
      <c r="K343" s="227" t="s">
        <v>167</v>
      </c>
      <c r="L343" s="232"/>
      <c r="M343" s="233" t="s">
        <v>19</v>
      </c>
      <c r="N343" s="234" t="s">
        <v>46</v>
      </c>
      <c r="O343" s="65"/>
      <c r="P343" s="188">
        <f>O343*H343</f>
        <v>0</v>
      </c>
      <c r="Q343" s="188">
        <v>0.254</v>
      </c>
      <c r="R343" s="188">
        <f>Q343*H343</f>
        <v>0.25653999999999999</v>
      </c>
      <c r="S343" s="188">
        <v>0</v>
      </c>
      <c r="T343" s="189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190" t="s">
        <v>206</v>
      </c>
      <c r="AT343" s="190" t="s">
        <v>495</v>
      </c>
      <c r="AU343" s="190" t="s">
        <v>85</v>
      </c>
      <c r="AY343" s="18" t="s">
        <v>160</v>
      </c>
      <c r="BE343" s="191">
        <f>IF(N343="základní",J343,0)</f>
        <v>0</v>
      </c>
      <c r="BF343" s="191">
        <f>IF(N343="snížená",J343,0)</f>
        <v>0</v>
      </c>
      <c r="BG343" s="191">
        <f>IF(N343="zákl. přenesená",J343,0)</f>
        <v>0</v>
      </c>
      <c r="BH343" s="191">
        <f>IF(N343="sníž. přenesená",J343,0)</f>
        <v>0</v>
      </c>
      <c r="BI343" s="191">
        <f>IF(N343="nulová",J343,0)</f>
        <v>0</v>
      </c>
      <c r="BJ343" s="18" t="s">
        <v>83</v>
      </c>
      <c r="BK343" s="191">
        <f>ROUND(I343*H343,2)</f>
        <v>0</v>
      </c>
      <c r="BL343" s="18" t="s">
        <v>183</v>
      </c>
      <c r="BM343" s="190" t="s">
        <v>2481</v>
      </c>
    </row>
    <row r="344" spans="1:65" s="13" customFormat="1">
      <c r="B344" s="199"/>
      <c r="C344" s="200"/>
      <c r="D344" s="197" t="s">
        <v>212</v>
      </c>
      <c r="E344" s="200"/>
      <c r="F344" s="202" t="s">
        <v>606</v>
      </c>
      <c r="G344" s="200"/>
      <c r="H344" s="203">
        <v>1.01</v>
      </c>
      <c r="I344" s="204"/>
      <c r="J344" s="200"/>
      <c r="K344" s="200"/>
      <c r="L344" s="205"/>
      <c r="M344" s="206"/>
      <c r="N344" s="207"/>
      <c r="O344" s="207"/>
      <c r="P344" s="207"/>
      <c r="Q344" s="207"/>
      <c r="R344" s="207"/>
      <c r="S344" s="207"/>
      <c r="T344" s="208"/>
      <c r="AT344" s="209" t="s">
        <v>212</v>
      </c>
      <c r="AU344" s="209" t="s">
        <v>85</v>
      </c>
      <c r="AV344" s="13" t="s">
        <v>85</v>
      </c>
      <c r="AW344" s="13" t="s">
        <v>4</v>
      </c>
      <c r="AX344" s="13" t="s">
        <v>83</v>
      </c>
      <c r="AY344" s="209" t="s">
        <v>160</v>
      </c>
    </row>
    <row r="345" spans="1:65" s="2" customFormat="1" ht="16.5" customHeight="1">
      <c r="A345" s="35"/>
      <c r="B345" s="36"/>
      <c r="C345" s="225" t="s">
        <v>774</v>
      </c>
      <c r="D345" s="225" t="s">
        <v>495</v>
      </c>
      <c r="E345" s="226" t="s">
        <v>973</v>
      </c>
      <c r="F345" s="227" t="s">
        <v>974</v>
      </c>
      <c r="G345" s="228" t="s">
        <v>166</v>
      </c>
      <c r="H345" s="229">
        <v>6.06</v>
      </c>
      <c r="I345" s="230"/>
      <c r="J345" s="231">
        <f>ROUND(I345*H345,2)</f>
        <v>0</v>
      </c>
      <c r="K345" s="227" t="s">
        <v>167</v>
      </c>
      <c r="L345" s="232"/>
      <c r="M345" s="233" t="s">
        <v>19</v>
      </c>
      <c r="N345" s="234" t="s">
        <v>46</v>
      </c>
      <c r="O345" s="65"/>
      <c r="P345" s="188">
        <f>O345*H345</f>
        <v>0</v>
      </c>
      <c r="Q345" s="188">
        <v>0.50600000000000001</v>
      </c>
      <c r="R345" s="188">
        <f>Q345*H345</f>
        <v>3.06636</v>
      </c>
      <c r="S345" s="188">
        <v>0</v>
      </c>
      <c r="T345" s="189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190" t="s">
        <v>206</v>
      </c>
      <c r="AT345" s="190" t="s">
        <v>495</v>
      </c>
      <c r="AU345" s="190" t="s">
        <v>85</v>
      </c>
      <c r="AY345" s="18" t="s">
        <v>160</v>
      </c>
      <c r="BE345" s="191">
        <f>IF(N345="základní",J345,0)</f>
        <v>0</v>
      </c>
      <c r="BF345" s="191">
        <f>IF(N345="snížená",J345,0)</f>
        <v>0</v>
      </c>
      <c r="BG345" s="191">
        <f>IF(N345="zákl. přenesená",J345,0)</f>
        <v>0</v>
      </c>
      <c r="BH345" s="191">
        <f>IF(N345="sníž. přenesená",J345,0)</f>
        <v>0</v>
      </c>
      <c r="BI345" s="191">
        <f>IF(N345="nulová",J345,0)</f>
        <v>0</v>
      </c>
      <c r="BJ345" s="18" t="s">
        <v>83</v>
      </c>
      <c r="BK345" s="191">
        <f>ROUND(I345*H345,2)</f>
        <v>0</v>
      </c>
      <c r="BL345" s="18" t="s">
        <v>183</v>
      </c>
      <c r="BM345" s="190" t="s">
        <v>2482</v>
      </c>
    </row>
    <row r="346" spans="1:65" s="13" customFormat="1">
      <c r="B346" s="199"/>
      <c r="C346" s="200"/>
      <c r="D346" s="197" t="s">
        <v>212</v>
      </c>
      <c r="E346" s="200"/>
      <c r="F346" s="202" t="s">
        <v>976</v>
      </c>
      <c r="G346" s="200"/>
      <c r="H346" s="203">
        <v>6.06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212</v>
      </c>
      <c r="AU346" s="209" t="s">
        <v>85</v>
      </c>
      <c r="AV346" s="13" t="s">
        <v>85</v>
      </c>
      <c r="AW346" s="13" t="s">
        <v>4</v>
      </c>
      <c r="AX346" s="13" t="s">
        <v>83</v>
      </c>
      <c r="AY346" s="209" t="s">
        <v>160</v>
      </c>
    </row>
    <row r="347" spans="1:65" s="2" customFormat="1" ht="16.5" customHeight="1">
      <c r="A347" s="35"/>
      <c r="B347" s="36"/>
      <c r="C347" s="225" t="s">
        <v>779</v>
      </c>
      <c r="D347" s="225" t="s">
        <v>495</v>
      </c>
      <c r="E347" s="226" t="s">
        <v>978</v>
      </c>
      <c r="F347" s="227" t="s">
        <v>979</v>
      </c>
      <c r="G347" s="228" t="s">
        <v>166</v>
      </c>
      <c r="H347" s="229">
        <v>1.01</v>
      </c>
      <c r="I347" s="230"/>
      <c r="J347" s="231">
        <f>ROUND(I347*H347,2)</f>
        <v>0</v>
      </c>
      <c r="K347" s="227" t="s">
        <v>167</v>
      </c>
      <c r="L347" s="232"/>
      <c r="M347" s="233" t="s">
        <v>19</v>
      </c>
      <c r="N347" s="234" t="s">
        <v>46</v>
      </c>
      <c r="O347" s="65"/>
      <c r="P347" s="188">
        <f>O347*H347</f>
        <v>0</v>
      </c>
      <c r="Q347" s="188">
        <v>1.0129999999999999</v>
      </c>
      <c r="R347" s="188">
        <f>Q347*H347</f>
        <v>1.0231299999999999</v>
      </c>
      <c r="S347" s="188">
        <v>0</v>
      </c>
      <c r="T347" s="189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190" t="s">
        <v>206</v>
      </c>
      <c r="AT347" s="190" t="s">
        <v>495</v>
      </c>
      <c r="AU347" s="190" t="s">
        <v>85</v>
      </c>
      <c r="AY347" s="18" t="s">
        <v>160</v>
      </c>
      <c r="BE347" s="191">
        <f>IF(N347="základní",J347,0)</f>
        <v>0</v>
      </c>
      <c r="BF347" s="191">
        <f>IF(N347="snížená",J347,0)</f>
        <v>0</v>
      </c>
      <c r="BG347" s="191">
        <f>IF(N347="zákl. přenesená",J347,0)</f>
        <v>0</v>
      </c>
      <c r="BH347" s="191">
        <f>IF(N347="sníž. přenesená",J347,0)</f>
        <v>0</v>
      </c>
      <c r="BI347" s="191">
        <f>IF(N347="nulová",J347,0)</f>
        <v>0</v>
      </c>
      <c r="BJ347" s="18" t="s">
        <v>83</v>
      </c>
      <c r="BK347" s="191">
        <f>ROUND(I347*H347,2)</f>
        <v>0</v>
      </c>
      <c r="BL347" s="18" t="s">
        <v>183</v>
      </c>
      <c r="BM347" s="190" t="s">
        <v>2483</v>
      </c>
    </row>
    <row r="348" spans="1:65" s="13" customFormat="1">
      <c r="B348" s="199"/>
      <c r="C348" s="200"/>
      <c r="D348" s="197" t="s">
        <v>212</v>
      </c>
      <c r="E348" s="200"/>
      <c r="F348" s="202" t="s">
        <v>606</v>
      </c>
      <c r="G348" s="200"/>
      <c r="H348" s="203">
        <v>1.01</v>
      </c>
      <c r="I348" s="204"/>
      <c r="J348" s="200"/>
      <c r="K348" s="200"/>
      <c r="L348" s="205"/>
      <c r="M348" s="206"/>
      <c r="N348" s="207"/>
      <c r="O348" s="207"/>
      <c r="P348" s="207"/>
      <c r="Q348" s="207"/>
      <c r="R348" s="207"/>
      <c r="S348" s="207"/>
      <c r="T348" s="208"/>
      <c r="AT348" s="209" t="s">
        <v>212</v>
      </c>
      <c r="AU348" s="209" t="s">
        <v>85</v>
      </c>
      <c r="AV348" s="13" t="s">
        <v>85</v>
      </c>
      <c r="AW348" s="13" t="s">
        <v>4</v>
      </c>
      <c r="AX348" s="13" t="s">
        <v>83</v>
      </c>
      <c r="AY348" s="209" t="s">
        <v>160</v>
      </c>
    </row>
    <row r="349" spans="1:65" s="2" customFormat="1" ht="16.5" customHeight="1">
      <c r="A349" s="35"/>
      <c r="B349" s="36"/>
      <c r="C349" s="179" t="s">
        <v>783</v>
      </c>
      <c r="D349" s="179" t="s">
        <v>163</v>
      </c>
      <c r="E349" s="180" t="s">
        <v>2484</v>
      </c>
      <c r="F349" s="181" t="s">
        <v>2485</v>
      </c>
      <c r="G349" s="182" t="s">
        <v>166</v>
      </c>
      <c r="H349" s="183">
        <v>8</v>
      </c>
      <c r="I349" s="184"/>
      <c r="J349" s="185">
        <f>ROUND(I349*H349,2)</f>
        <v>0</v>
      </c>
      <c r="K349" s="181" t="s">
        <v>167</v>
      </c>
      <c r="L349" s="40"/>
      <c r="M349" s="186" t="s">
        <v>19</v>
      </c>
      <c r="N349" s="187" t="s">
        <v>46</v>
      </c>
      <c r="O349" s="65"/>
      <c r="P349" s="188">
        <f>O349*H349</f>
        <v>0</v>
      </c>
      <c r="Q349" s="188">
        <v>0.12526000000000001</v>
      </c>
      <c r="R349" s="188">
        <f>Q349*H349</f>
        <v>1.0020800000000001</v>
      </c>
      <c r="S349" s="188">
        <v>0</v>
      </c>
      <c r="T349" s="189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190" t="s">
        <v>183</v>
      </c>
      <c r="AT349" s="190" t="s">
        <v>163</v>
      </c>
      <c r="AU349" s="190" t="s">
        <v>85</v>
      </c>
      <c r="AY349" s="18" t="s">
        <v>160</v>
      </c>
      <c r="BE349" s="191">
        <f>IF(N349="základní",J349,0)</f>
        <v>0</v>
      </c>
      <c r="BF349" s="191">
        <f>IF(N349="snížená",J349,0)</f>
        <v>0</v>
      </c>
      <c r="BG349" s="191">
        <f>IF(N349="zákl. přenesená",J349,0)</f>
        <v>0</v>
      </c>
      <c r="BH349" s="191">
        <f>IF(N349="sníž. přenesená",J349,0)</f>
        <v>0</v>
      </c>
      <c r="BI349" s="191">
        <f>IF(N349="nulová",J349,0)</f>
        <v>0</v>
      </c>
      <c r="BJ349" s="18" t="s">
        <v>83</v>
      </c>
      <c r="BK349" s="191">
        <f>ROUND(I349*H349,2)</f>
        <v>0</v>
      </c>
      <c r="BL349" s="18" t="s">
        <v>183</v>
      </c>
      <c r="BM349" s="190" t="s">
        <v>2486</v>
      </c>
    </row>
    <row r="350" spans="1:65" s="2" customFormat="1">
      <c r="A350" s="35"/>
      <c r="B350" s="36"/>
      <c r="C350" s="37"/>
      <c r="D350" s="192" t="s">
        <v>170</v>
      </c>
      <c r="E350" s="37"/>
      <c r="F350" s="193" t="s">
        <v>2487</v>
      </c>
      <c r="G350" s="37"/>
      <c r="H350" s="37"/>
      <c r="I350" s="194"/>
      <c r="J350" s="37"/>
      <c r="K350" s="37"/>
      <c r="L350" s="40"/>
      <c r="M350" s="195"/>
      <c r="N350" s="196"/>
      <c r="O350" s="65"/>
      <c r="P350" s="65"/>
      <c r="Q350" s="65"/>
      <c r="R350" s="65"/>
      <c r="S350" s="65"/>
      <c r="T350" s="66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T350" s="18" t="s">
        <v>170</v>
      </c>
      <c r="AU350" s="18" t="s">
        <v>85</v>
      </c>
    </row>
    <row r="351" spans="1:65" s="2" customFormat="1" ht="16.5" customHeight="1">
      <c r="A351" s="35"/>
      <c r="B351" s="36"/>
      <c r="C351" s="225" t="s">
        <v>788</v>
      </c>
      <c r="D351" s="225" t="s">
        <v>495</v>
      </c>
      <c r="E351" s="226" t="s">
        <v>2488</v>
      </c>
      <c r="F351" s="227" t="s">
        <v>2489</v>
      </c>
      <c r="G351" s="228" t="s">
        <v>166</v>
      </c>
      <c r="H351" s="229">
        <v>8.08</v>
      </c>
      <c r="I351" s="230"/>
      <c r="J351" s="231">
        <f>ROUND(I351*H351,2)</f>
        <v>0</v>
      </c>
      <c r="K351" s="227" t="s">
        <v>167</v>
      </c>
      <c r="L351" s="232"/>
      <c r="M351" s="233" t="s">
        <v>19</v>
      </c>
      <c r="N351" s="234" t="s">
        <v>46</v>
      </c>
      <c r="O351" s="65"/>
      <c r="P351" s="188">
        <f>O351*H351</f>
        <v>0</v>
      </c>
      <c r="Q351" s="188">
        <v>0.28000000000000003</v>
      </c>
      <c r="R351" s="188">
        <f>Q351*H351</f>
        <v>2.2624000000000004</v>
      </c>
      <c r="S351" s="188">
        <v>0</v>
      </c>
      <c r="T351" s="189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190" t="s">
        <v>206</v>
      </c>
      <c r="AT351" s="190" t="s">
        <v>495</v>
      </c>
      <c r="AU351" s="190" t="s">
        <v>85</v>
      </c>
      <c r="AY351" s="18" t="s">
        <v>160</v>
      </c>
      <c r="BE351" s="191">
        <f>IF(N351="základní",J351,0)</f>
        <v>0</v>
      </c>
      <c r="BF351" s="191">
        <f>IF(N351="snížená",J351,0)</f>
        <v>0</v>
      </c>
      <c r="BG351" s="191">
        <f>IF(N351="zákl. přenesená",J351,0)</f>
        <v>0</v>
      </c>
      <c r="BH351" s="191">
        <f>IF(N351="sníž. přenesená",J351,0)</f>
        <v>0</v>
      </c>
      <c r="BI351" s="191">
        <f>IF(N351="nulová",J351,0)</f>
        <v>0</v>
      </c>
      <c r="BJ351" s="18" t="s">
        <v>83</v>
      </c>
      <c r="BK351" s="191">
        <f>ROUND(I351*H351,2)</f>
        <v>0</v>
      </c>
      <c r="BL351" s="18" t="s">
        <v>183</v>
      </c>
      <c r="BM351" s="190" t="s">
        <v>2490</v>
      </c>
    </row>
    <row r="352" spans="1:65" s="13" customFormat="1">
      <c r="B352" s="199"/>
      <c r="C352" s="200"/>
      <c r="D352" s="197" t="s">
        <v>212</v>
      </c>
      <c r="E352" s="200"/>
      <c r="F352" s="202" t="s">
        <v>620</v>
      </c>
      <c r="G352" s="200"/>
      <c r="H352" s="203">
        <v>8.08</v>
      </c>
      <c r="I352" s="204"/>
      <c r="J352" s="200"/>
      <c r="K352" s="200"/>
      <c r="L352" s="205"/>
      <c r="M352" s="206"/>
      <c r="N352" s="207"/>
      <c r="O352" s="207"/>
      <c r="P352" s="207"/>
      <c r="Q352" s="207"/>
      <c r="R352" s="207"/>
      <c r="S352" s="207"/>
      <c r="T352" s="208"/>
      <c r="AT352" s="209" t="s">
        <v>212</v>
      </c>
      <c r="AU352" s="209" t="s">
        <v>85</v>
      </c>
      <c r="AV352" s="13" t="s">
        <v>85</v>
      </c>
      <c r="AW352" s="13" t="s">
        <v>4</v>
      </c>
      <c r="AX352" s="13" t="s">
        <v>83</v>
      </c>
      <c r="AY352" s="209" t="s">
        <v>160</v>
      </c>
    </row>
    <row r="353" spans="1:65" s="2" customFormat="1" ht="16.5" customHeight="1">
      <c r="A353" s="35"/>
      <c r="B353" s="36"/>
      <c r="C353" s="179" t="s">
        <v>794</v>
      </c>
      <c r="D353" s="179" t="s">
        <v>163</v>
      </c>
      <c r="E353" s="180" t="s">
        <v>1031</v>
      </c>
      <c r="F353" s="181" t="s">
        <v>1032</v>
      </c>
      <c r="G353" s="182" t="s">
        <v>166</v>
      </c>
      <c r="H353" s="183">
        <v>8</v>
      </c>
      <c r="I353" s="184"/>
      <c r="J353" s="185">
        <f>ROUND(I353*H353,2)</f>
        <v>0</v>
      </c>
      <c r="K353" s="181" t="s">
        <v>167</v>
      </c>
      <c r="L353" s="40"/>
      <c r="M353" s="186" t="s">
        <v>19</v>
      </c>
      <c r="N353" s="187" t="s">
        <v>46</v>
      </c>
      <c r="O353" s="65"/>
      <c r="P353" s="188">
        <f>O353*H353</f>
        <v>0</v>
      </c>
      <c r="Q353" s="188">
        <v>3.0759999999999999E-2</v>
      </c>
      <c r="R353" s="188">
        <f>Q353*H353</f>
        <v>0.24607999999999999</v>
      </c>
      <c r="S353" s="188">
        <v>0</v>
      </c>
      <c r="T353" s="189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190" t="s">
        <v>183</v>
      </c>
      <c r="AT353" s="190" t="s">
        <v>163</v>
      </c>
      <c r="AU353" s="190" t="s">
        <v>85</v>
      </c>
      <c r="AY353" s="18" t="s">
        <v>160</v>
      </c>
      <c r="BE353" s="191">
        <f>IF(N353="základní",J353,0)</f>
        <v>0</v>
      </c>
      <c r="BF353" s="191">
        <f>IF(N353="snížená",J353,0)</f>
        <v>0</v>
      </c>
      <c r="BG353" s="191">
        <f>IF(N353="zákl. přenesená",J353,0)</f>
        <v>0</v>
      </c>
      <c r="BH353" s="191">
        <f>IF(N353="sníž. přenesená",J353,0)</f>
        <v>0</v>
      </c>
      <c r="BI353" s="191">
        <f>IF(N353="nulová",J353,0)</f>
        <v>0</v>
      </c>
      <c r="BJ353" s="18" t="s">
        <v>83</v>
      </c>
      <c r="BK353" s="191">
        <f>ROUND(I353*H353,2)</f>
        <v>0</v>
      </c>
      <c r="BL353" s="18" t="s">
        <v>183</v>
      </c>
      <c r="BM353" s="190" t="s">
        <v>2491</v>
      </c>
    </row>
    <row r="354" spans="1:65" s="2" customFormat="1">
      <c r="A354" s="35"/>
      <c r="B354" s="36"/>
      <c r="C354" s="37"/>
      <c r="D354" s="192" t="s">
        <v>170</v>
      </c>
      <c r="E354" s="37"/>
      <c r="F354" s="193" t="s">
        <v>1034</v>
      </c>
      <c r="G354" s="37"/>
      <c r="H354" s="37"/>
      <c r="I354" s="194"/>
      <c r="J354" s="37"/>
      <c r="K354" s="37"/>
      <c r="L354" s="40"/>
      <c r="M354" s="195"/>
      <c r="N354" s="196"/>
      <c r="O354" s="65"/>
      <c r="P354" s="65"/>
      <c r="Q354" s="65"/>
      <c r="R354" s="65"/>
      <c r="S354" s="65"/>
      <c r="T354" s="66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T354" s="18" t="s">
        <v>170</v>
      </c>
      <c r="AU354" s="18" t="s">
        <v>85</v>
      </c>
    </row>
    <row r="355" spans="1:65" s="2" customFormat="1" ht="16.5" customHeight="1">
      <c r="A355" s="35"/>
      <c r="B355" s="36"/>
      <c r="C355" s="225" t="s">
        <v>800</v>
      </c>
      <c r="D355" s="225" t="s">
        <v>495</v>
      </c>
      <c r="E355" s="226" t="s">
        <v>1036</v>
      </c>
      <c r="F355" s="227" t="s">
        <v>1037</v>
      </c>
      <c r="G355" s="228" t="s">
        <v>166</v>
      </c>
      <c r="H355" s="229">
        <v>8.08</v>
      </c>
      <c r="I355" s="230"/>
      <c r="J355" s="231">
        <f>ROUND(I355*H355,2)</f>
        <v>0</v>
      </c>
      <c r="K355" s="227" t="s">
        <v>19</v>
      </c>
      <c r="L355" s="232"/>
      <c r="M355" s="233" t="s">
        <v>19</v>
      </c>
      <c r="N355" s="234" t="s">
        <v>46</v>
      </c>
      <c r="O355" s="65"/>
      <c r="P355" s="188">
        <f>O355*H355</f>
        <v>0</v>
      </c>
      <c r="Q355" s="188">
        <v>7.0000000000000007E-2</v>
      </c>
      <c r="R355" s="188">
        <f>Q355*H355</f>
        <v>0.5656000000000001</v>
      </c>
      <c r="S355" s="188">
        <v>0</v>
      </c>
      <c r="T355" s="189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190" t="s">
        <v>206</v>
      </c>
      <c r="AT355" s="190" t="s">
        <v>495</v>
      </c>
      <c r="AU355" s="190" t="s">
        <v>85</v>
      </c>
      <c r="AY355" s="18" t="s">
        <v>160</v>
      </c>
      <c r="BE355" s="191">
        <f>IF(N355="základní",J355,0)</f>
        <v>0</v>
      </c>
      <c r="BF355" s="191">
        <f>IF(N355="snížená",J355,0)</f>
        <v>0</v>
      </c>
      <c r="BG355" s="191">
        <f>IF(N355="zákl. přenesená",J355,0)</f>
        <v>0</v>
      </c>
      <c r="BH355" s="191">
        <f>IF(N355="sníž. přenesená",J355,0)</f>
        <v>0</v>
      </c>
      <c r="BI355" s="191">
        <f>IF(N355="nulová",J355,0)</f>
        <v>0</v>
      </c>
      <c r="BJ355" s="18" t="s">
        <v>83</v>
      </c>
      <c r="BK355" s="191">
        <f>ROUND(I355*H355,2)</f>
        <v>0</v>
      </c>
      <c r="BL355" s="18" t="s">
        <v>183</v>
      </c>
      <c r="BM355" s="190" t="s">
        <v>2492</v>
      </c>
    </row>
    <row r="356" spans="1:65" s="13" customFormat="1">
      <c r="B356" s="199"/>
      <c r="C356" s="200"/>
      <c r="D356" s="197" t="s">
        <v>212</v>
      </c>
      <c r="E356" s="200"/>
      <c r="F356" s="202" t="s">
        <v>620</v>
      </c>
      <c r="G356" s="200"/>
      <c r="H356" s="203">
        <v>8.08</v>
      </c>
      <c r="I356" s="204"/>
      <c r="J356" s="200"/>
      <c r="K356" s="200"/>
      <c r="L356" s="205"/>
      <c r="M356" s="206"/>
      <c r="N356" s="207"/>
      <c r="O356" s="207"/>
      <c r="P356" s="207"/>
      <c r="Q356" s="207"/>
      <c r="R356" s="207"/>
      <c r="S356" s="207"/>
      <c r="T356" s="208"/>
      <c r="AT356" s="209" t="s">
        <v>212</v>
      </c>
      <c r="AU356" s="209" t="s">
        <v>85</v>
      </c>
      <c r="AV356" s="13" t="s">
        <v>85</v>
      </c>
      <c r="AW356" s="13" t="s">
        <v>4</v>
      </c>
      <c r="AX356" s="13" t="s">
        <v>83</v>
      </c>
      <c r="AY356" s="209" t="s">
        <v>160</v>
      </c>
    </row>
    <row r="357" spans="1:65" s="2" customFormat="1" ht="16.5" customHeight="1">
      <c r="A357" s="35"/>
      <c r="B357" s="36"/>
      <c r="C357" s="179" t="s">
        <v>805</v>
      </c>
      <c r="D357" s="179" t="s">
        <v>163</v>
      </c>
      <c r="E357" s="180" t="s">
        <v>1040</v>
      </c>
      <c r="F357" s="181" t="s">
        <v>1041</v>
      </c>
      <c r="G357" s="182" t="s">
        <v>166</v>
      </c>
      <c r="H357" s="183">
        <v>8</v>
      </c>
      <c r="I357" s="184"/>
      <c r="J357" s="185">
        <f>ROUND(I357*H357,2)</f>
        <v>0</v>
      </c>
      <c r="K357" s="181" t="s">
        <v>167</v>
      </c>
      <c r="L357" s="40"/>
      <c r="M357" s="186" t="s">
        <v>19</v>
      </c>
      <c r="N357" s="187" t="s">
        <v>46</v>
      </c>
      <c r="O357" s="65"/>
      <c r="P357" s="188">
        <f>O357*H357</f>
        <v>0</v>
      </c>
      <c r="Q357" s="188">
        <v>3.0759999999999999E-2</v>
      </c>
      <c r="R357" s="188">
        <f>Q357*H357</f>
        <v>0.24607999999999999</v>
      </c>
      <c r="S357" s="188">
        <v>0</v>
      </c>
      <c r="T357" s="189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190" t="s">
        <v>183</v>
      </c>
      <c r="AT357" s="190" t="s">
        <v>163</v>
      </c>
      <c r="AU357" s="190" t="s">
        <v>85</v>
      </c>
      <c r="AY357" s="18" t="s">
        <v>160</v>
      </c>
      <c r="BE357" s="191">
        <f>IF(N357="základní",J357,0)</f>
        <v>0</v>
      </c>
      <c r="BF357" s="191">
        <f>IF(N357="snížená",J357,0)</f>
        <v>0</v>
      </c>
      <c r="BG357" s="191">
        <f>IF(N357="zákl. přenesená",J357,0)</f>
        <v>0</v>
      </c>
      <c r="BH357" s="191">
        <f>IF(N357="sníž. přenesená",J357,0)</f>
        <v>0</v>
      </c>
      <c r="BI357" s="191">
        <f>IF(N357="nulová",J357,0)</f>
        <v>0</v>
      </c>
      <c r="BJ357" s="18" t="s">
        <v>83</v>
      </c>
      <c r="BK357" s="191">
        <f>ROUND(I357*H357,2)</f>
        <v>0</v>
      </c>
      <c r="BL357" s="18" t="s">
        <v>183</v>
      </c>
      <c r="BM357" s="190" t="s">
        <v>2493</v>
      </c>
    </row>
    <row r="358" spans="1:65" s="2" customFormat="1">
      <c r="A358" s="35"/>
      <c r="B358" s="36"/>
      <c r="C358" s="37"/>
      <c r="D358" s="192" t="s">
        <v>170</v>
      </c>
      <c r="E358" s="37"/>
      <c r="F358" s="193" t="s">
        <v>1043</v>
      </c>
      <c r="G358" s="37"/>
      <c r="H358" s="37"/>
      <c r="I358" s="194"/>
      <c r="J358" s="37"/>
      <c r="K358" s="37"/>
      <c r="L358" s="40"/>
      <c r="M358" s="195"/>
      <c r="N358" s="196"/>
      <c r="O358" s="65"/>
      <c r="P358" s="65"/>
      <c r="Q358" s="65"/>
      <c r="R358" s="65"/>
      <c r="S358" s="65"/>
      <c r="T358" s="66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T358" s="18" t="s">
        <v>170</v>
      </c>
      <c r="AU358" s="18" t="s">
        <v>85</v>
      </c>
    </row>
    <row r="359" spans="1:65" s="2" customFormat="1" ht="16.5" customHeight="1">
      <c r="A359" s="35"/>
      <c r="B359" s="36"/>
      <c r="C359" s="225" t="s">
        <v>810</v>
      </c>
      <c r="D359" s="225" t="s">
        <v>495</v>
      </c>
      <c r="E359" s="226" t="s">
        <v>1045</v>
      </c>
      <c r="F359" s="227" t="s">
        <v>1046</v>
      </c>
      <c r="G359" s="228" t="s">
        <v>166</v>
      </c>
      <c r="H359" s="229">
        <v>8.08</v>
      </c>
      <c r="I359" s="230"/>
      <c r="J359" s="231">
        <f>ROUND(I359*H359,2)</f>
        <v>0</v>
      </c>
      <c r="K359" s="227" t="s">
        <v>167</v>
      </c>
      <c r="L359" s="232"/>
      <c r="M359" s="233" t="s">
        <v>19</v>
      </c>
      <c r="N359" s="234" t="s">
        <v>46</v>
      </c>
      <c r="O359" s="65"/>
      <c r="P359" s="188">
        <f>O359*H359</f>
        <v>0</v>
      </c>
      <c r="Q359" s="188">
        <v>0.155</v>
      </c>
      <c r="R359" s="188">
        <f>Q359*H359</f>
        <v>1.2524</v>
      </c>
      <c r="S359" s="188">
        <v>0</v>
      </c>
      <c r="T359" s="189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190" t="s">
        <v>206</v>
      </c>
      <c r="AT359" s="190" t="s">
        <v>495</v>
      </c>
      <c r="AU359" s="190" t="s">
        <v>85</v>
      </c>
      <c r="AY359" s="18" t="s">
        <v>160</v>
      </c>
      <c r="BE359" s="191">
        <f>IF(N359="základní",J359,0)</f>
        <v>0</v>
      </c>
      <c r="BF359" s="191">
        <f>IF(N359="snížená",J359,0)</f>
        <v>0</v>
      </c>
      <c r="BG359" s="191">
        <f>IF(N359="zákl. přenesená",J359,0)</f>
        <v>0</v>
      </c>
      <c r="BH359" s="191">
        <f>IF(N359="sníž. přenesená",J359,0)</f>
        <v>0</v>
      </c>
      <c r="BI359" s="191">
        <f>IF(N359="nulová",J359,0)</f>
        <v>0</v>
      </c>
      <c r="BJ359" s="18" t="s">
        <v>83</v>
      </c>
      <c r="BK359" s="191">
        <f>ROUND(I359*H359,2)</f>
        <v>0</v>
      </c>
      <c r="BL359" s="18" t="s">
        <v>183</v>
      </c>
      <c r="BM359" s="190" t="s">
        <v>2494</v>
      </c>
    </row>
    <row r="360" spans="1:65" s="13" customFormat="1">
      <c r="B360" s="199"/>
      <c r="C360" s="200"/>
      <c r="D360" s="197" t="s">
        <v>212</v>
      </c>
      <c r="E360" s="200"/>
      <c r="F360" s="202" t="s">
        <v>620</v>
      </c>
      <c r="G360" s="200"/>
      <c r="H360" s="203">
        <v>8.08</v>
      </c>
      <c r="I360" s="204"/>
      <c r="J360" s="200"/>
      <c r="K360" s="200"/>
      <c r="L360" s="205"/>
      <c r="M360" s="206"/>
      <c r="N360" s="207"/>
      <c r="O360" s="207"/>
      <c r="P360" s="207"/>
      <c r="Q360" s="207"/>
      <c r="R360" s="207"/>
      <c r="S360" s="207"/>
      <c r="T360" s="208"/>
      <c r="AT360" s="209" t="s">
        <v>212</v>
      </c>
      <c r="AU360" s="209" t="s">
        <v>85</v>
      </c>
      <c r="AV360" s="13" t="s">
        <v>85</v>
      </c>
      <c r="AW360" s="13" t="s">
        <v>4</v>
      </c>
      <c r="AX360" s="13" t="s">
        <v>83</v>
      </c>
      <c r="AY360" s="209" t="s">
        <v>160</v>
      </c>
    </row>
    <row r="361" spans="1:65" s="2" customFormat="1" ht="24.2" customHeight="1">
      <c r="A361" s="35"/>
      <c r="B361" s="36"/>
      <c r="C361" s="179" t="s">
        <v>815</v>
      </c>
      <c r="D361" s="179" t="s">
        <v>163</v>
      </c>
      <c r="E361" s="180" t="s">
        <v>1058</v>
      </c>
      <c r="F361" s="181" t="s">
        <v>1059</v>
      </c>
      <c r="G361" s="182" t="s">
        <v>166</v>
      </c>
      <c r="H361" s="183">
        <v>7</v>
      </c>
      <c r="I361" s="184"/>
      <c r="J361" s="185">
        <f>ROUND(I361*H361,2)</f>
        <v>0</v>
      </c>
      <c r="K361" s="181" t="s">
        <v>167</v>
      </c>
      <c r="L361" s="40"/>
      <c r="M361" s="186" t="s">
        <v>19</v>
      </c>
      <c r="N361" s="187" t="s">
        <v>46</v>
      </c>
      <c r="O361" s="65"/>
      <c r="P361" s="188">
        <f>O361*H361</f>
        <v>0</v>
      </c>
      <c r="Q361" s="188">
        <v>0.09</v>
      </c>
      <c r="R361" s="188">
        <f>Q361*H361</f>
        <v>0.63</v>
      </c>
      <c r="S361" s="188">
        <v>0</v>
      </c>
      <c r="T361" s="189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190" t="s">
        <v>183</v>
      </c>
      <c r="AT361" s="190" t="s">
        <v>163</v>
      </c>
      <c r="AU361" s="190" t="s">
        <v>85</v>
      </c>
      <c r="AY361" s="18" t="s">
        <v>160</v>
      </c>
      <c r="BE361" s="191">
        <f>IF(N361="základní",J361,0)</f>
        <v>0</v>
      </c>
      <c r="BF361" s="191">
        <f>IF(N361="snížená",J361,0)</f>
        <v>0</v>
      </c>
      <c r="BG361" s="191">
        <f>IF(N361="zákl. přenesená",J361,0)</f>
        <v>0</v>
      </c>
      <c r="BH361" s="191">
        <f>IF(N361="sníž. přenesená",J361,0)</f>
        <v>0</v>
      </c>
      <c r="BI361" s="191">
        <f>IF(N361="nulová",J361,0)</f>
        <v>0</v>
      </c>
      <c r="BJ361" s="18" t="s">
        <v>83</v>
      </c>
      <c r="BK361" s="191">
        <f>ROUND(I361*H361,2)</f>
        <v>0</v>
      </c>
      <c r="BL361" s="18" t="s">
        <v>183</v>
      </c>
      <c r="BM361" s="190" t="s">
        <v>2495</v>
      </c>
    </row>
    <row r="362" spans="1:65" s="2" customFormat="1">
      <c r="A362" s="35"/>
      <c r="B362" s="36"/>
      <c r="C362" s="37"/>
      <c r="D362" s="192" t="s">
        <v>170</v>
      </c>
      <c r="E362" s="37"/>
      <c r="F362" s="193" t="s">
        <v>1061</v>
      </c>
      <c r="G362" s="37"/>
      <c r="H362" s="37"/>
      <c r="I362" s="194"/>
      <c r="J362" s="37"/>
      <c r="K362" s="37"/>
      <c r="L362" s="40"/>
      <c r="M362" s="195"/>
      <c r="N362" s="196"/>
      <c r="O362" s="65"/>
      <c r="P362" s="65"/>
      <c r="Q362" s="65"/>
      <c r="R362" s="65"/>
      <c r="S362" s="65"/>
      <c r="T362" s="66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T362" s="18" t="s">
        <v>170</v>
      </c>
      <c r="AU362" s="18" t="s">
        <v>85</v>
      </c>
    </row>
    <row r="363" spans="1:65" s="2" customFormat="1" ht="16.5" customHeight="1">
      <c r="A363" s="35"/>
      <c r="B363" s="36"/>
      <c r="C363" s="225" t="s">
        <v>819</v>
      </c>
      <c r="D363" s="225" t="s">
        <v>495</v>
      </c>
      <c r="E363" s="226" t="s">
        <v>2496</v>
      </c>
      <c r="F363" s="227" t="s">
        <v>2497</v>
      </c>
      <c r="G363" s="228" t="s">
        <v>166</v>
      </c>
      <c r="H363" s="229">
        <v>7.07</v>
      </c>
      <c r="I363" s="230"/>
      <c r="J363" s="231">
        <f>ROUND(I363*H363,2)</f>
        <v>0</v>
      </c>
      <c r="K363" s="227" t="s">
        <v>167</v>
      </c>
      <c r="L363" s="232"/>
      <c r="M363" s="233" t="s">
        <v>19</v>
      </c>
      <c r="N363" s="234" t="s">
        <v>46</v>
      </c>
      <c r="O363" s="65"/>
      <c r="P363" s="188">
        <f>O363*H363</f>
        <v>0</v>
      </c>
      <c r="Q363" s="188">
        <v>0.16500000000000001</v>
      </c>
      <c r="R363" s="188">
        <f>Q363*H363</f>
        <v>1.1665500000000002</v>
      </c>
      <c r="S363" s="188">
        <v>0</v>
      </c>
      <c r="T363" s="189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190" t="s">
        <v>206</v>
      </c>
      <c r="AT363" s="190" t="s">
        <v>495</v>
      </c>
      <c r="AU363" s="190" t="s">
        <v>85</v>
      </c>
      <c r="AY363" s="18" t="s">
        <v>160</v>
      </c>
      <c r="BE363" s="191">
        <f>IF(N363="základní",J363,0)</f>
        <v>0</v>
      </c>
      <c r="BF363" s="191">
        <f>IF(N363="snížená",J363,0)</f>
        <v>0</v>
      </c>
      <c r="BG363" s="191">
        <f>IF(N363="zákl. přenesená",J363,0)</f>
        <v>0</v>
      </c>
      <c r="BH363" s="191">
        <f>IF(N363="sníž. přenesená",J363,0)</f>
        <v>0</v>
      </c>
      <c r="BI363" s="191">
        <f>IF(N363="nulová",J363,0)</f>
        <v>0</v>
      </c>
      <c r="BJ363" s="18" t="s">
        <v>83</v>
      </c>
      <c r="BK363" s="191">
        <f>ROUND(I363*H363,2)</f>
        <v>0</v>
      </c>
      <c r="BL363" s="18" t="s">
        <v>183</v>
      </c>
      <c r="BM363" s="190" t="s">
        <v>2498</v>
      </c>
    </row>
    <row r="364" spans="1:65" s="13" customFormat="1">
      <c r="B364" s="199"/>
      <c r="C364" s="200"/>
      <c r="D364" s="197" t="s">
        <v>212</v>
      </c>
      <c r="E364" s="200"/>
      <c r="F364" s="202" t="s">
        <v>1410</v>
      </c>
      <c r="G364" s="200"/>
      <c r="H364" s="203">
        <v>7.07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212</v>
      </c>
      <c r="AU364" s="209" t="s">
        <v>85</v>
      </c>
      <c r="AV364" s="13" t="s">
        <v>85</v>
      </c>
      <c r="AW364" s="13" t="s">
        <v>4</v>
      </c>
      <c r="AX364" s="13" t="s">
        <v>83</v>
      </c>
      <c r="AY364" s="209" t="s">
        <v>160</v>
      </c>
    </row>
    <row r="365" spans="1:65" s="2" customFormat="1" ht="16.5" customHeight="1">
      <c r="A365" s="35"/>
      <c r="B365" s="36"/>
      <c r="C365" s="179" t="s">
        <v>825</v>
      </c>
      <c r="D365" s="179" t="s">
        <v>163</v>
      </c>
      <c r="E365" s="180" t="s">
        <v>1068</v>
      </c>
      <c r="F365" s="181" t="s">
        <v>1069</v>
      </c>
      <c r="G365" s="182" t="s">
        <v>166</v>
      </c>
      <c r="H365" s="183">
        <v>8</v>
      </c>
      <c r="I365" s="184"/>
      <c r="J365" s="185">
        <f>ROUND(I365*H365,2)</f>
        <v>0</v>
      </c>
      <c r="K365" s="181" t="s">
        <v>167</v>
      </c>
      <c r="L365" s="40"/>
      <c r="M365" s="186" t="s">
        <v>19</v>
      </c>
      <c r="N365" s="187" t="s">
        <v>46</v>
      </c>
      <c r="O365" s="65"/>
      <c r="P365" s="188">
        <f>O365*H365</f>
        <v>0</v>
      </c>
      <c r="Q365" s="188">
        <v>0.21734000000000001</v>
      </c>
      <c r="R365" s="188">
        <f>Q365*H365</f>
        <v>1.73872</v>
      </c>
      <c r="S365" s="188">
        <v>0</v>
      </c>
      <c r="T365" s="189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190" t="s">
        <v>183</v>
      </c>
      <c r="AT365" s="190" t="s">
        <v>163</v>
      </c>
      <c r="AU365" s="190" t="s">
        <v>85</v>
      </c>
      <c r="AY365" s="18" t="s">
        <v>160</v>
      </c>
      <c r="BE365" s="191">
        <f>IF(N365="základní",J365,0)</f>
        <v>0</v>
      </c>
      <c r="BF365" s="191">
        <f>IF(N365="snížená",J365,0)</f>
        <v>0</v>
      </c>
      <c r="BG365" s="191">
        <f>IF(N365="zákl. přenesená",J365,0)</f>
        <v>0</v>
      </c>
      <c r="BH365" s="191">
        <f>IF(N365="sníž. přenesená",J365,0)</f>
        <v>0</v>
      </c>
      <c r="BI365" s="191">
        <f>IF(N365="nulová",J365,0)</f>
        <v>0</v>
      </c>
      <c r="BJ365" s="18" t="s">
        <v>83</v>
      </c>
      <c r="BK365" s="191">
        <f>ROUND(I365*H365,2)</f>
        <v>0</v>
      </c>
      <c r="BL365" s="18" t="s">
        <v>183</v>
      </c>
      <c r="BM365" s="190" t="s">
        <v>2499</v>
      </c>
    </row>
    <row r="366" spans="1:65" s="2" customFormat="1">
      <c r="A366" s="35"/>
      <c r="B366" s="36"/>
      <c r="C366" s="37"/>
      <c r="D366" s="192" t="s">
        <v>170</v>
      </c>
      <c r="E366" s="37"/>
      <c r="F366" s="193" t="s">
        <v>1071</v>
      </c>
      <c r="G366" s="37"/>
      <c r="H366" s="37"/>
      <c r="I366" s="194"/>
      <c r="J366" s="37"/>
      <c r="K366" s="37"/>
      <c r="L366" s="40"/>
      <c r="M366" s="195"/>
      <c r="N366" s="196"/>
      <c r="O366" s="65"/>
      <c r="P366" s="65"/>
      <c r="Q366" s="65"/>
      <c r="R366" s="65"/>
      <c r="S366" s="65"/>
      <c r="T366" s="66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T366" s="18" t="s">
        <v>170</v>
      </c>
      <c r="AU366" s="18" t="s">
        <v>85</v>
      </c>
    </row>
    <row r="367" spans="1:65" s="2" customFormat="1" ht="16.5" customHeight="1">
      <c r="A367" s="35"/>
      <c r="B367" s="36"/>
      <c r="C367" s="225" t="s">
        <v>329</v>
      </c>
      <c r="D367" s="225" t="s">
        <v>495</v>
      </c>
      <c r="E367" s="226" t="s">
        <v>1073</v>
      </c>
      <c r="F367" s="227" t="s">
        <v>1074</v>
      </c>
      <c r="G367" s="228" t="s">
        <v>166</v>
      </c>
      <c r="H367" s="229">
        <v>8.08</v>
      </c>
      <c r="I367" s="230"/>
      <c r="J367" s="231">
        <f>ROUND(I367*H367,2)</f>
        <v>0</v>
      </c>
      <c r="K367" s="227" t="s">
        <v>167</v>
      </c>
      <c r="L367" s="232"/>
      <c r="M367" s="233" t="s">
        <v>19</v>
      </c>
      <c r="N367" s="234" t="s">
        <v>46</v>
      </c>
      <c r="O367" s="65"/>
      <c r="P367" s="188">
        <f>O367*H367</f>
        <v>0</v>
      </c>
      <c r="Q367" s="188">
        <v>5.0599999999999999E-2</v>
      </c>
      <c r="R367" s="188">
        <f>Q367*H367</f>
        <v>0.40884799999999999</v>
      </c>
      <c r="S367" s="188">
        <v>0</v>
      </c>
      <c r="T367" s="189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190" t="s">
        <v>206</v>
      </c>
      <c r="AT367" s="190" t="s">
        <v>495</v>
      </c>
      <c r="AU367" s="190" t="s">
        <v>85</v>
      </c>
      <c r="AY367" s="18" t="s">
        <v>160</v>
      </c>
      <c r="BE367" s="191">
        <f>IF(N367="základní",J367,0)</f>
        <v>0</v>
      </c>
      <c r="BF367" s="191">
        <f>IF(N367="snížená",J367,0)</f>
        <v>0</v>
      </c>
      <c r="BG367" s="191">
        <f>IF(N367="zákl. přenesená",J367,0)</f>
        <v>0</v>
      </c>
      <c r="BH367" s="191">
        <f>IF(N367="sníž. přenesená",J367,0)</f>
        <v>0</v>
      </c>
      <c r="BI367" s="191">
        <f>IF(N367="nulová",J367,0)</f>
        <v>0</v>
      </c>
      <c r="BJ367" s="18" t="s">
        <v>83</v>
      </c>
      <c r="BK367" s="191">
        <f>ROUND(I367*H367,2)</f>
        <v>0</v>
      </c>
      <c r="BL367" s="18" t="s">
        <v>183</v>
      </c>
      <c r="BM367" s="190" t="s">
        <v>2500</v>
      </c>
    </row>
    <row r="368" spans="1:65" s="13" customFormat="1">
      <c r="B368" s="199"/>
      <c r="C368" s="200"/>
      <c r="D368" s="197" t="s">
        <v>212</v>
      </c>
      <c r="E368" s="200"/>
      <c r="F368" s="202" t="s">
        <v>620</v>
      </c>
      <c r="G368" s="200"/>
      <c r="H368" s="203">
        <v>8.08</v>
      </c>
      <c r="I368" s="204"/>
      <c r="J368" s="200"/>
      <c r="K368" s="200"/>
      <c r="L368" s="205"/>
      <c r="M368" s="206"/>
      <c r="N368" s="207"/>
      <c r="O368" s="207"/>
      <c r="P368" s="207"/>
      <c r="Q368" s="207"/>
      <c r="R368" s="207"/>
      <c r="S368" s="207"/>
      <c r="T368" s="208"/>
      <c r="AT368" s="209" t="s">
        <v>212</v>
      </c>
      <c r="AU368" s="209" t="s">
        <v>85</v>
      </c>
      <c r="AV368" s="13" t="s">
        <v>85</v>
      </c>
      <c r="AW368" s="13" t="s">
        <v>4</v>
      </c>
      <c r="AX368" s="13" t="s">
        <v>83</v>
      </c>
      <c r="AY368" s="209" t="s">
        <v>160</v>
      </c>
    </row>
    <row r="369" spans="1:65" s="2" customFormat="1" ht="16.5" customHeight="1">
      <c r="A369" s="35"/>
      <c r="B369" s="36"/>
      <c r="C369" s="225" t="s">
        <v>834</v>
      </c>
      <c r="D369" s="225" t="s">
        <v>495</v>
      </c>
      <c r="E369" s="226" t="s">
        <v>1081</v>
      </c>
      <c r="F369" s="227" t="s">
        <v>1082</v>
      </c>
      <c r="G369" s="228" t="s">
        <v>166</v>
      </c>
      <c r="H369" s="229">
        <v>8.08</v>
      </c>
      <c r="I369" s="230"/>
      <c r="J369" s="231">
        <f>ROUND(I369*H369,2)</f>
        <v>0</v>
      </c>
      <c r="K369" s="227" t="s">
        <v>19</v>
      </c>
      <c r="L369" s="232"/>
      <c r="M369" s="233" t="s">
        <v>19</v>
      </c>
      <c r="N369" s="234" t="s">
        <v>46</v>
      </c>
      <c r="O369" s="65"/>
      <c r="P369" s="188">
        <f>O369*H369</f>
        <v>0</v>
      </c>
      <c r="Q369" s="188">
        <v>6.4999999999999997E-3</v>
      </c>
      <c r="R369" s="188">
        <f>Q369*H369</f>
        <v>5.2519999999999997E-2</v>
      </c>
      <c r="S369" s="188">
        <v>0</v>
      </c>
      <c r="T369" s="189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190" t="s">
        <v>206</v>
      </c>
      <c r="AT369" s="190" t="s">
        <v>495</v>
      </c>
      <c r="AU369" s="190" t="s">
        <v>85</v>
      </c>
      <c r="AY369" s="18" t="s">
        <v>160</v>
      </c>
      <c r="BE369" s="191">
        <f>IF(N369="základní",J369,0)</f>
        <v>0</v>
      </c>
      <c r="BF369" s="191">
        <f>IF(N369="snížená",J369,0)</f>
        <v>0</v>
      </c>
      <c r="BG369" s="191">
        <f>IF(N369="zákl. přenesená",J369,0)</f>
        <v>0</v>
      </c>
      <c r="BH369" s="191">
        <f>IF(N369="sníž. přenesená",J369,0)</f>
        <v>0</v>
      </c>
      <c r="BI369" s="191">
        <f>IF(N369="nulová",J369,0)</f>
        <v>0</v>
      </c>
      <c r="BJ369" s="18" t="s">
        <v>83</v>
      </c>
      <c r="BK369" s="191">
        <f>ROUND(I369*H369,2)</f>
        <v>0</v>
      </c>
      <c r="BL369" s="18" t="s">
        <v>183</v>
      </c>
      <c r="BM369" s="190" t="s">
        <v>2501</v>
      </c>
    </row>
    <row r="370" spans="1:65" s="13" customFormat="1">
      <c r="B370" s="199"/>
      <c r="C370" s="200"/>
      <c r="D370" s="197" t="s">
        <v>212</v>
      </c>
      <c r="E370" s="200"/>
      <c r="F370" s="202" t="s">
        <v>620</v>
      </c>
      <c r="G370" s="200"/>
      <c r="H370" s="203">
        <v>8.08</v>
      </c>
      <c r="I370" s="204"/>
      <c r="J370" s="200"/>
      <c r="K370" s="200"/>
      <c r="L370" s="205"/>
      <c r="M370" s="206"/>
      <c r="N370" s="207"/>
      <c r="O370" s="207"/>
      <c r="P370" s="207"/>
      <c r="Q370" s="207"/>
      <c r="R370" s="207"/>
      <c r="S370" s="207"/>
      <c r="T370" s="208"/>
      <c r="AT370" s="209" t="s">
        <v>212</v>
      </c>
      <c r="AU370" s="209" t="s">
        <v>85</v>
      </c>
      <c r="AV370" s="13" t="s">
        <v>85</v>
      </c>
      <c r="AW370" s="13" t="s">
        <v>4</v>
      </c>
      <c r="AX370" s="13" t="s">
        <v>83</v>
      </c>
      <c r="AY370" s="209" t="s">
        <v>160</v>
      </c>
    </row>
    <row r="371" spans="1:65" s="2" customFormat="1" ht="16.5" customHeight="1">
      <c r="A371" s="35"/>
      <c r="B371" s="36"/>
      <c r="C371" s="179" t="s">
        <v>840</v>
      </c>
      <c r="D371" s="179" t="s">
        <v>163</v>
      </c>
      <c r="E371" s="180" t="s">
        <v>1085</v>
      </c>
      <c r="F371" s="181" t="s">
        <v>1086</v>
      </c>
      <c r="G371" s="182" t="s">
        <v>166</v>
      </c>
      <c r="H371" s="183">
        <v>1</v>
      </c>
      <c r="I371" s="184"/>
      <c r="J371" s="185">
        <f>ROUND(I371*H371,2)</f>
        <v>0</v>
      </c>
      <c r="K371" s="181" t="s">
        <v>167</v>
      </c>
      <c r="L371" s="40"/>
      <c r="M371" s="186" t="s">
        <v>19</v>
      </c>
      <c r="N371" s="187" t="s">
        <v>46</v>
      </c>
      <c r="O371" s="65"/>
      <c r="P371" s="188">
        <f>O371*H371</f>
        <v>0</v>
      </c>
      <c r="Q371" s="188">
        <v>1.6000000000000001E-4</v>
      </c>
      <c r="R371" s="188">
        <f>Q371*H371</f>
        <v>1.6000000000000001E-4</v>
      </c>
      <c r="S371" s="188">
        <v>0</v>
      </c>
      <c r="T371" s="189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190" t="s">
        <v>183</v>
      </c>
      <c r="AT371" s="190" t="s">
        <v>163</v>
      </c>
      <c r="AU371" s="190" t="s">
        <v>85</v>
      </c>
      <c r="AY371" s="18" t="s">
        <v>160</v>
      </c>
      <c r="BE371" s="191">
        <f>IF(N371="základní",J371,0)</f>
        <v>0</v>
      </c>
      <c r="BF371" s="191">
        <f>IF(N371="snížená",J371,0)</f>
        <v>0</v>
      </c>
      <c r="BG371" s="191">
        <f>IF(N371="zákl. přenesená",J371,0)</f>
        <v>0</v>
      </c>
      <c r="BH371" s="191">
        <f>IF(N371="sníž. přenesená",J371,0)</f>
        <v>0</v>
      </c>
      <c r="BI371" s="191">
        <f>IF(N371="nulová",J371,0)</f>
        <v>0</v>
      </c>
      <c r="BJ371" s="18" t="s">
        <v>83</v>
      </c>
      <c r="BK371" s="191">
        <f>ROUND(I371*H371,2)</f>
        <v>0</v>
      </c>
      <c r="BL371" s="18" t="s">
        <v>183</v>
      </c>
      <c r="BM371" s="190" t="s">
        <v>2502</v>
      </c>
    </row>
    <row r="372" spans="1:65" s="2" customFormat="1">
      <c r="A372" s="35"/>
      <c r="B372" s="36"/>
      <c r="C372" s="37"/>
      <c r="D372" s="192" t="s">
        <v>170</v>
      </c>
      <c r="E372" s="37"/>
      <c r="F372" s="193" t="s">
        <v>1088</v>
      </c>
      <c r="G372" s="37"/>
      <c r="H372" s="37"/>
      <c r="I372" s="194"/>
      <c r="J372" s="37"/>
      <c r="K372" s="37"/>
      <c r="L372" s="40"/>
      <c r="M372" s="195"/>
      <c r="N372" s="196"/>
      <c r="O372" s="65"/>
      <c r="P372" s="65"/>
      <c r="Q372" s="65"/>
      <c r="R372" s="65"/>
      <c r="S372" s="65"/>
      <c r="T372" s="66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T372" s="18" t="s">
        <v>170</v>
      </c>
      <c r="AU372" s="18" t="s">
        <v>85</v>
      </c>
    </row>
    <row r="373" spans="1:65" s="2" customFormat="1" ht="16.5" customHeight="1">
      <c r="A373" s="35"/>
      <c r="B373" s="36"/>
      <c r="C373" s="179" t="s">
        <v>845</v>
      </c>
      <c r="D373" s="179" t="s">
        <v>163</v>
      </c>
      <c r="E373" s="180" t="s">
        <v>1090</v>
      </c>
      <c r="F373" s="181" t="s">
        <v>1091</v>
      </c>
      <c r="G373" s="182" t="s">
        <v>289</v>
      </c>
      <c r="H373" s="183">
        <v>208.5</v>
      </c>
      <c r="I373" s="184"/>
      <c r="J373" s="185">
        <f>ROUND(I373*H373,2)</f>
        <v>0</v>
      </c>
      <c r="K373" s="181" t="s">
        <v>167</v>
      </c>
      <c r="L373" s="40"/>
      <c r="M373" s="186" t="s">
        <v>19</v>
      </c>
      <c r="N373" s="187" t="s">
        <v>46</v>
      </c>
      <c r="O373" s="65"/>
      <c r="P373" s="188">
        <f>O373*H373</f>
        <v>0</v>
      </c>
      <c r="Q373" s="188">
        <v>9.0000000000000006E-5</v>
      </c>
      <c r="R373" s="188">
        <f>Q373*H373</f>
        <v>1.8765E-2</v>
      </c>
      <c r="S373" s="188">
        <v>0</v>
      </c>
      <c r="T373" s="189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190" t="s">
        <v>183</v>
      </c>
      <c r="AT373" s="190" t="s">
        <v>163</v>
      </c>
      <c r="AU373" s="190" t="s">
        <v>85</v>
      </c>
      <c r="AY373" s="18" t="s">
        <v>160</v>
      </c>
      <c r="BE373" s="191">
        <f>IF(N373="základní",J373,0)</f>
        <v>0</v>
      </c>
      <c r="BF373" s="191">
        <f>IF(N373="snížená",J373,0)</f>
        <v>0</v>
      </c>
      <c r="BG373" s="191">
        <f>IF(N373="zákl. přenesená",J373,0)</f>
        <v>0</v>
      </c>
      <c r="BH373" s="191">
        <f>IF(N373="sníž. přenesená",J373,0)</f>
        <v>0</v>
      </c>
      <c r="BI373" s="191">
        <f>IF(N373="nulová",J373,0)</f>
        <v>0</v>
      </c>
      <c r="BJ373" s="18" t="s">
        <v>83</v>
      </c>
      <c r="BK373" s="191">
        <f>ROUND(I373*H373,2)</f>
        <v>0</v>
      </c>
      <c r="BL373" s="18" t="s">
        <v>183</v>
      </c>
      <c r="BM373" s="190" t="s">
        <v>2503</v>
      </c>
    </row>
    <row r="374" spans="1:65" s="2" customFormat="1">
      <c r="A374" s="35"/>
      <c r="B374" s="36"/>
      <c r="C374" s="37"/>
      <c r="D374" s="192" t="s">
        <v>170</v>
      </c>
      <c r="E374" s="37"/>
      <c r="F374" s="193" t="s">
        <v>1093</v>
      </c>
      <c r="G374" s="37"/>
      <c r="H374" s="37"/>
      <c r="I374" s="194"/>
      <c r="J374" s="37"/>
      <c r="K374" s="37"/>
      <c r="L374" s="40"/>
      <c r="M374" s="195"/>
      <c r="N374" s="196"/>
      <c r="O374" s="65"/>
      <c r="P374" s="65"/>
      <c r="Q374" s="65"/>
      <c r="R374" s="65"/>
      <c r="S374" s="65"/>
      <c r="T374" s="66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T374" s="18" t="s">
        <v>170</v>
      </c>
      <c r="AU374" s="18" t="s">
        <v>85</v>
      </c>
    </row>
    <row r="375" spans="1:65" s="13" customFormat="1">
      <c r="B375" s="199"/>
      <c r="C375" s="200"/>
      <c r="D375" s="197" t="s">
        <v>212</v>
      </c>
      <c r="E375" s="201" t="s">
        <v>19</v>
      </c>
      <c r="F375" s="202" t="s">
        <v>2504</v>
      </c>
      <c r="G375" s="200"/>
      <c r="H375" s="203">
        <v>208.5</v>
      </c>
      <c r="I375" s="204"/>
      <c r="J375" s="200"/>
      <c r="K375" s="200"/>
      <c r="L375" s="205"/>
      <c r="M375" s="206"/>
      <c r="N375" s="207"/>
      <c r="O375" s="207"/>
      <c r="P375" s="207"/>
      <c r="Q375" s="207"/>
      <c r="R375" s="207"/>
      <c r="S375" s="207"/>
      <c r="T375" s="208"/>
      <c r="AT375" s="209" t="s">
        <v>212</v>
      </c>
      <c r="AU375" s="209" t="s">
        <v>85</v>
      </c>
      <c r="AV375" s="13" t="s">
        <v>85</v>
      </c>
      <c r="AW375" s="13" t="s">
        <v>36</v>
      </c>
      <c r="AX375" s="13" t="s">
        <v>83</v>
      </c>
      <c r="AY375" s="209" t="s">
        <v>160</v>
      </c>
    </row>
    <row r="376" spans="1:65" s="2" customFormat="1" ht="24.2" customHeight="1">
      <c r="A376" s="35"/>
      <c r="B376" s="36"/>
      <c r="C376" s="179" t="s">
        <v>850</v>
      </c>
      <c r="D376" s="179" t="s">
        <v>163</v>
      </c>
      <c r="E376" s="180" t="s">
        <v>1096</v>
      </c>
      <c r="F376" s="181" t="s">
        <v>1097</v>
      </c>
      <c r="G376" s="182" t="s">
        <v>339</v>
      </c>
      <c r="H376" s="183">
        <v>0.08</v>
      </c>
      <c r="I376" s="184"/>
      <c r="J376" s="185">
        <f>ROUND(I376*H376,2)</f>
        <v>0</v>
      </c>
      <c r="K376" s="181" t="s">
        <v>167</v>
      </c>
      <c r="L376" s="40"/>
      <c r="M376" s="186" t="s">
        <v>19</v>
      </c>
      <c r="N376" s="187" t="s">
        <v>46</v>
      </c>
      <c r="O376" s="65"/>
      <c r="P376" s="188">
        <f>O376*H376</f>
        <v>0</v>
      </c>
      <c r="Q376" s="188">
        <v>1.5298499999999999</v>
      </c>
      <c r="R376" s="188">
        <f>Q376*H376</f>
        <v>0.122388</v>
      </c>
      <c r="S376" s="188">
        <v>0</v>
      </c>
      <c r="T376" s="189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190" t="s">
        <v>183</v>
      </c>
      <c r="AT376" s="190" t="s">
        <v>163</v>
      </c>
      <c r="AU376" s="190" t="s">
        <v>85</v>
      </c>
      <c r="AY376" s="18" t="s">
        <v>160</v>
      </c>
      <c r="BE376" s="191">
        <f>IF(N376="základní",J376,0)</f>
        <v>0</v>
      </c>
      <c r="BF376" s="191">
        <f>IF(N376="snížená",J376,0)</f>
        <v>0</v>
      </c>
      <c r="BG376" s="191">
        <f>IF(N376="zákl. přenesená",J376,0)</f>
        <v>0</v>
      </c>
      <c r="BH376" s="191">
        <f>IF(N376="sníž. přenesená",J376,0)</f>
        <v>0</v>
      </c>
      <c r="BI376" s="191">
        <f>IF(N376="nulová",J376,0)</f>
        <v>0</v>
      </c>
      <c r="BJ376" s="18" t="s">
        <v>83</v>
      </c>
      <c r="BK376" s="191">
        <f>ROUND(I376*H376,2)</f>
        <v>0</v>
      </c>
      <c r="BL376" s="18" t="s">
        <v>183</v>
      </c>
      <c r="BM376" s="190" t="s">
        <v>2505</v>
      </c>
    </row>
    <row r="377" spans="1:65" s="2" customFormat="1">
      <c r="A377" s="35"/>
      <c r="B377" s="36"/>
      <c r="C377" s="37"/>
      <c r="D377" s="192" t="s">
        <v>170</v>
      </c>
      <c r="E377" s="37"/>
      <c r="F377" s="193" t="s">
        <v>1099</v>
      </c>
      <c r="G377" s="37"/>
      <c r="H377" s="37"/>
      <c r="I377" s="194"/>
      <c r="J377" s="37"/>
      <c r="K377" s="37"/>
      <c r="L377" s="40"/>
      <c r="M377" s="195"/>
      <c r="N377" s="196"/>
      <c r="O377" s="65"/>
      <c r="P377" s="65"/>
      <c r="Q377" s="65"/>
      <c r="R377" s="65"/>
      <c r="S377" s="65"/>
      <c r="T377" s="66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T377" s="18" t="s">
        <v>170</v>
      </c>
      <c r="AU377" s="18" t="s">
        <v>85</v>
      </c>
    </row>
    <row r="378" spans="1:65" s="13" customFormat="1">
      <c r="B378" s="199"/>
      <c r="C378" s="200"/>
      <c r="D378" s="197" t="s">
        <v>212</v>
      </c>
      <c r="E378" s="201" t="s">
        <v>19</v>
      </c>
      <c r="F378" s="202" t="s">
        <v>2506</v>
      </c>
      <c r="G378" s="200"/>
      <c r="H378" s="203">
        <v>0.08</v>
      </c>
      <c r="I378" s="204"/>
      <c r="J378" s="200"/>
      <c r="K378" s="200"/>
      <c r="L378" s="205"/>
      <c r="M378" s="206"/>
      <c r="N378" s="207"/>
      <c r="O378" s="207"/>
      <c r="P378" s="207"/>
      <c r="Q378" s="207"/>
      <c r="R378" s="207"/>
      <c r="S378" s="207"/>
      <c r="T378" s="208"/>
      <c r="AT378" s="209" t="s">
        <v>212</v>
      </c>
      <c r="AU378" s="209" t="s">
        <v>85</v>
      </c>
      <c r="AV378" s="13" t="s">
        <v>85</v>
      </c>
      <c r="AW378" s="13" t="s">
        <v>36</v>
      </c>
      <c r="AX378" s="13" t="s">
        <v>83</v>
      </c>
      <c r="AY378" s="209" t="s">
        <v>160</v>
      </c>
    </row>
    <row r="379" spans="1:65" s="12" customFormat="1" ht="22.9" customHeight="1">
      <c r="B379" s="163"/>
      <c r="C379" s="164"/>
      <c r="D379" s="165" t="s">
        <v>74</v>
      </c>
      <c r="E379" s="177" t="s">
        <v>214</v>
      </c>
      <c r="F379" s="177" t="s">
        <v>1102</v>
      </c>
      <c r="G379" s="164"/>
      <c r="H379" s="164"/>
      <c r="I379" s="167"/>
      <c r="J379" s="178">
        <f>BK379</f>
        <v>0</v>
      </c>
      <c r="K379" s="164"/>
      <c r="L379" s="169"/>
      <c r="M379" s="170"/>
      <c r="N379" s="171"/>
      <c r="O379" s="171"/>
      <c r="P379" s="172">
        <f>SUM(P380:P391)</f>
        <v>0</v>
      </c>
      <c r="Q379" s="171"/>
      <c r="R379" s="172">
        <f>SUM(R380:R391)</f>
        <v>1.6712</v>
      </c>
      <c r="S379" s="171"/>
      <c r="T379" s="173">
        <f>SUM(T380:T391)</f>
        <v>0</v>
      </c>
      <c r="AR379" s="174" t="s">
        <v>83</v>
      </c>
      <c r="AT379" s="175" t="s">
        <v>74</v>
      </c>
      <c r="AU379" s="175" t="s">
        <v>83</v>
      </c>
      <c r="AY379" s="174" t="s">
        <v>160</v>
      </c>
      <c r="BK379" s="176">
        <f>SUM(BK380:BK391)</f>
        <v>0</v>
      </c>
    </row>
    <row r="380" spans="1:65" s="2" customFormat="1" ht="24.2" customHeight="1">
      <c r="A380" s="35"/>
      <c r="B380" s="36"/>
      <c r="C380" s="179" t="s">
        <v>855</v>
      </c>
      <c r="D380" s="179" t="s">
        <v>163</v>
      </c>
      <c r="E380" s="180" t="s">
        <v>1109</v>
      </c>
      <c r="F380" s="181" t="s">
        <v>1110</v>
      </c>
      <c r="G380" s="182" t="s">
        <v>289</v>
      </c>
      <c r="H380" s="183">
        <v>8</v>
      </c>
      <c r="I380" s="184"/>
      <c r="J380" s="185">
        <f>ROUND(I380*H380,2)</f>
        <v>0</v>
      </c>
      <c r="K380" s="181" t="s">
        <v>167</v>
      </c>
      <c r="L380" s="40"/>
      <c r="M380" s="186" t="s">
        <v>19</v>
      </c>
      <c r="N380" s="187" t="s">
        <v>46</v>
      </c>
      <c r="O380" s="65"/>
      <c r="P380" s="188">
        <f>O380*H380</f>
        <v>0</v>
      </c>
      <c r="Q380" s="188">
        <v>0.16850000000000001</v>
      </c>
      <c r="R380" s="188">
        <f>Q380*H380</f>
        <v>1.3480000000000001</v>
      </c>
      <c r="S380" s="188">
        <v>0</v>
      </c>
      <c r="T380" s="189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190" t="s">
        <v>183</v>
      </c>
      <c r="AT380" s="190" t="s">
        <v>163</v>
      </c>
      <c r="AU380" s="190" t="s">
        <v>85</v>
      </c>
      <c r="AY380" s="18" t="s">
        <v>160</v>
      </c>
      <c r="BE380" s="191">
        <f>IF(N380="základní",J380,0)</f>
        <v>0</v>
      </c>
      <c r="BF380" s="191">
        <f>IF(N380="snížená",J380,0)</f>
        <v>0</v>
      </c>
      <c r="BG380" s="191">
        <f>IF(N380="zákl. přenesená",J380,0)</f>
        <v>0</v>
      </c>
      <c r="BH380" s="191">
        <f>IF(N380="sníž. přenesená",J380,0)</f>
        <v>0</v>
      </c>
      <c r="BI380" s="191">
        <f>IF(N380="nulová",J380,0)</f>
        <v>0</v>
      </c>
      <c r="BJ380" s="18" t="s">
        <v>83</v>
      </c>
      <c r="BK380" s="191">
        <f>ROUND(I380*H380,2)</f>
        <v>0</v>
      </c>
      <c r="BL380" s="18" t="s">
        <v>183</v>
      </c>
      <c r="BM380" s="190" t="s">
        <v>2507</v>
      </c>
    </row>
    <row r="381" spans="1:65" s="2" customFormat="1">
      <c r="A381" s="35"/>
      <c r="B381" s="36"/>
      <c r="C381" s="37"/>
      <c r="D381" s="192" t="s">
        <v>170</v>
      </c>
      <c r="E381" s="37"/>
      <c r="F381" s="193" t="s">
        <v>1112</v>
      </c>
      <c r="G381" s="37"/>
      <c r="H381" s="37"/>
      <c r="I381" s="194"/>
      <c r="J381" s="37"/>
      <c r="K381" s="37"/>
      <c r="L381" s="40"/>
      <c r="M381" s="195"/>
      <c r="N381" s="196"/>
      <c r="O381" s="65"/>
      <c r="P381" s="65"/>
      <c r="Q381" s="65"/>
      <c r="R381" s="65"/>
      <c r="S381" s="65"/>
      <c r="T381" s="66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T381" s="18" t="s">
        <v>170</v>
      </c>
      <c r="AU381" s="18" t="s">
        <v>85</v>
      </c>
    </row>
    <row r="382" spans="1:65" s="2" customFormat="1" ht="16.5" customHeight="1">
      <c r="A382" s="35"/>
      <c r="B382" s="36"/>
      <c r="C382" s="225" t="s">
        <v>860</v>
      </c>
      <c r="D382" s="225" t="s">
        <v>495</v>
      </c>
      <c r="E382" s="226" t="s">
        <v>1114</v>
      </c>
      <c r="F382" s="227" t="s">
        <v>1115</v>
      </c>
      <c r="G382" s="228" t="s">
        <v>289</v>
      </c>
      <c r="H382" s="229">
        <v>4.04</v>
      </c>
      <c r="I382" s="230"/>
      <c r="J382" s="231">
        <f>ROUND(I382*H382,2)</f>
        <v>0</v>
      </c>
      <c r="K382" s="227" t="s">
        <v>167</v>
      </c>
      <c r="L382" s="232"/>
      <c r="M382" s="233" t="s">
        <v>19</v>
      </c>
      <c r="N382" s="234" t="s">
        <v>46</v>
      </c>
      <c r="O382" s="65"/>
      <c r="P382" s="188">
        <f>O382*H382</f>
        <v>0</v>
      </c>
      <c r="Q382" s="188">
        <v>0.08</v>
      </c>
      <c r="R382" s="188">
        <f>Q382*H382</f>
        <v>0.32319999999999999</v>
      </c>
      <c r="S382" s="188">
        <v>0</v>
      </c>
      <c r="T382" s="189">
        <f>S382*H382</f>
        <v>0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190" t="s">
        <v>206</v>
      </c>
      <c r="AT382" s="190" t="s">
        <v>495</v>
      </c>
      <c r="AU382" s="190" t="s">
        <v>85</v>
      </c>
      <c r="AY382" s="18" t="s">
        <v>160</v>
      </c>
      <c r="BE382" s="191">
        <f>IF(N382="základní",J382,0)</f>
        <v>0</v>
      </c>
      <c r="BF382" s="191">
        <f>IF(N382="snížená",J382,0)</f>
        <v>0</v>
      </c>
      <c r="BG382" s="191">
        <f>IF(N382="zákl. přenesená",J382,0)</f>
        <v>0</v>
      </c>
      <c r="BH382" s="191">
        <f>IF(N382="sníž. přenesená",J382,0)</f>
        <v>0</v>
      </c>
      <c r="BI382" s="191">
        <f>IF(N382="nulová",J382,0)</f>
        <v>0</v>
      </c>
      <c r="BJ382" s="18" t="s">
        <v>83</v>
      </c>
      <c r="BK382" s="191">
        <f>ROUND(I382*H382,2)</f>
        <v>0</v>
      </c>
      <c r="BL382" s="18" t="s">
        <v>183</v>
      </c>
      <c r="BM382" s="190" t="s">
        <v>2508</v>
      </c>
    </row>
    <row r="383" spans="1:65" s="13" customFormat="1">
      <c r="B383" s="199"/>
      <c r="C383" s="200"/>
      <c r="D383" s="197" t="s">
        <v>212</v>
      </c>
      <c r="E383" s="200"/>
      <c r="F383" s="202" t="s">
        <v>601</v>
      </c>
      <c r="G383" s="200"/>
      <c r="H383" s="203">
        <v>4.04</v>
      </c>
      <c r="I383" s="204"/>
      <c r="J383" s="200"/>
      <c r="K383" s="200"/>
      <c r="L383" s="205"/>
      <c r="M383" s="206"/>
      <c r="N383" s="207"/>
      <c r="O383" s="207"/>
      <c r="P383" s="207"/>
      <c r="Q383" s="207"/>
      <c r="R383" s="207"/>
      <c r="S383" s="207"/>
      <c r="T383" s="208"/>
      <c r="AT383" s="209" t="s">
        <v>212</v>
      </c>
      <c r="AU383" s="209" t="s">
        <v>85</v>
      </c>
      <c r="AV383" s="13" t="s">
        <v>85</v>
      </c>
      <c r="AW383" s="13" t="s">
        <v>4</v>
      </c>
      <c r="AX383" s="13" t="s">
        <v>83</v>
      </c>
      <c r="AY383" s="209" t="s">
        <v>160</v>
      </c>
    </row>
    <row r="384" spans="1:65" s="2" customFormat="1" ht="16.5" customHeight="1">
      <c r="A384" s="35"/>
      <c r="B384" s="36"/>
      <c r="C384" s="179" t="s">
        <v>865</v>
      </c>
      <c r="D384" s="179" t="s">
        <v>163</v>
      </c>
      <c r="E384" s="180" t="s">
        <v>1129</v>
      </c>
      <c r="F384" s="181" t="s">
        <v>1130</v>
      </c>
      <c r="G384" s="182" t="s">
        <v>289</v>
      </c>
      <c r="H384" s="183">
        <v>105.6</v>
      </c>
      <c r="I384" s="184"/>
      <c r="J384" s="185">
        <f>ROUND(I384*H384,2)</f>
        <v>0</v>
      </c>
      <c r="K384" s="181" t="s">
        <v>167</v>
      </c>
      <c r="L384" s="40"/>
      <c r="M384" s="186" t="s">
        <v>19</v>
      </c>
      <c r="N384" s="187" t="s">
        <v>46</v>
      </c>
      <c r="O384" s="65"/>
      <c r="P384" s="188">
        <f>O384*H384</f>
        <v>0</v>
      </c>
      <c r="Q384" s="188">
        <v>0</v>
      </c>
      <c r="R384" s="188">
        <f>Q384*H384</f>
        <v>0</v>
      </c>
      <c r="S384" s="188">
        <v>0</v>
      </c>
      <c r="T384" s="189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190" t="s">
        <v>183</v>
      </c>
      <c r="AT384" s="190" t="s">
        <v>163</v>
      </c>
      <c r="AU384" s="190" t="s">
        <v>85</v>
      </c>
      <c r="AY384" s="18" t="s">
        <v>160</v>
      </c>
      <c r="BE384" s="191">
        <f>IF(N384="základní",J384,0)</f>
        <v>0</v>
      </c>
      <c r="BF384" s="191">
        <f>IF(N384="snížená",J384,0)</f>
        <v>0</v>
      </c>
      <c r="BG384" s="191">
        <f>IF(N384="zákl. přenesená",J384,0)</f>
        <v>0</v>
      </c>
      <c r="BH384" s="191">
        <f>IF(N384="sníž. přenesená",J384,0)</f>
        <v>0</v>
      </c>
      <c r="BI384" s="191">
        <f>IF(N384="nulová",J384,0)</f>
        <v>0</v>
      </c>
      <c r="BJ384" s="18" t="s">
        <v>83</v>
      </c>
      <c r="BK384" s="191">
        <f>ROUND(I384*H384,2)</f>
        <v>0</v>
      </c>
      <c r="BL384" s="18" t="s">
        <v>183</v>
      </c>
      <c r="BM384" s="190" t="s">
        <v>2509</v>
      </c>
    </row>
    <row r="385" spans="1:65" s="2" customFormat="1">
      <c r="A385" s="35"/>
      <c r="B385" s="36"/>
      <c r="C385" s="37"/>
      <c r="D385" s="192" t="s">
        <v>170</v>
      </c>
      <c r="E385" s="37"/>
      <c r="F385" s="193" t="s">
        <v>1132</v>
      </c>
      <c r="G385" s="37"/>
      <c r="H385" s="37"/>
      <c r="I385" s="194"/>
      <c r="J385" s="37"/>
      <c r="K385" s="37"/>
      <c r="L385" s="40"/>
      <c r="M385" s="195"/>
      <c r="N385" s="196"/>
      <c r="O385" s="65"/>
      <c r="P385" s="65"/>
      <c r="Q385" s="65"/>
      <c r="R385" s="65"/>
      <c r="S385" s="65"/>
      <c r="T385" s="66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T385" s="18" t="s">
        <v>170</v>
      </c>
      <c r="AU385" s="18" t="s">
        <v>85</v>
      </c>
    </row>
    <row r="386" spans="1:65" s="13" customFormat="1">
      <c r="B386" s="199"/>
      <c r="C386" s="200"/>
      <c r="D386" s="197" t="s">
        <v>212</v>
      </c>
      <c r="E386" s="201" t="s">
        <v>19</v>
      </c>
      <c r="F386" s="202" t="s">
        <v>2510</v>
      </c>
      <c r="G386" s="200"/>
      <c r="H386" s="203">
        <v>105.6</v>
      </c>
      <c r="I386" s="204"/>
      <c r="J386" s="200"/>
      <c r="K386" s="200"/>
      <c r="L386" s="205"/>
      <c r="M386" s="206"/>
      <c r="N386" s="207"/>
      <c r="O386" s="207"/>
      <c r="P386" s="207"/>
      <c r="Q386" s="207"/>
      <c r="R386" s="207"/>
      <c r="S386" s="207"/>
      <c r="T386" s="208"/>
      <c r="AT386" s="209" t="s">
        <v>212</v>
      </c>
      <c r="AU386" s="209" t="s">
        <v>85</v>
      </c>
      <c r="AV386" s="13" t="s">
        <v>85</v>
      </c>
      <c r="AW386" s="13" t="s">
        <v>36</v>
      </c>
      <c r="AX386" s="13" t="s">
        <v>83</v>
      </c>
      <c r="AY386" s="209" t="s">
        <v>160</v>
      </c>
    </row>
    <row r="387" spans="1:65" s="2" customFormat="1" ht="37.9" customHeight="1">
      <c r="A387" s="35"/>
      <c r="B387" s="36"/>
      <c r="C387" s="179" t="s">
        <v>869</v>
      </c>
      <c r="D387" s="179" t="s">
        <v>163</v>
      </c>
      <c r="E387" s="180" t="s">
        <v>1140</v>
      </c>
      <c r="F387" s="181" t="s">
        <v>1141</v>
      </c>
      <c r="G387" s="182" t="s">
        <v>289</v>
      </c>
      <c r="H387" s="183">
        <v>8</v>
      </c>
      <c r="I387" s="184"/>
      <c r="J387" s="185">
        <f>ROUND(I387*H387,2)</f>
        <v>0</v>
      </c>
      <c r="K387" s="181" t="s">
        <v>167</v>
      </c>
      <c r="L387" s="40"/>
      <c r="M387" s="186" t="s">
        <v>19</v>
      </c>
      <c r="N387" s="187" t="s">
        <v>46</v>
      </c>
      <c r="O387" s="65"/>
      <c r="P387" s="188">
        <f>O387*H387</f>
        <v>0</v>
      </c>
      <c r="Q387" s="188">
        <v>0</v>
      </c>
      <c r="R387" s="188">
        <f>Q387*H387</f>
        <v>0</v>
      </c>
      <c r="S387" s="188">
        <v>0</v>
      </c>
      <c r="T387" s="189">
        <f>S387*H387</f>
        <v>0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190" t="s">
        <v>183</v>
      </c>
      <c r="AT387" s="190" t="s">
        <v>163</v>
      </c>
      <c r="AU387" s="190" t="s">
        <v>85</v>
      </c>
      <c r="AY387" s="18" t="s">
        <v>160</v>
      </c>
      <c r="BE387" s="191">
        <f>IF(N387="základní",J387,0)</f>
        <v>0</v>
      </c>
      <c r="BF387" s="191">
        <f>IF(N387="snížená",J387,0)</f>
        <v>0</v>
      </c>
      <c r="BG387" s="191">
        <f>IF(N387="zákl. přenesená",J387,0)</f>
        <v>0</v>
      </c>
      <c r="BH387" s="191">
        <f>IF(N387="sníž. přenesená",J387,0)</f>
        <v>0</v>
      </c>
      <c r="BI387" s="191">
        <f>IF(N387="nulová",J387,0)</f>
        <v>0</v>
      </c>
      <c r="BJ387" s="18" t="s">
        <v>83</v>
      </c>
      <c r="BK387" s="191">
        <f>ROUND(I387*H387,2)</f>
        <v>0</v>
      </c>
      <c r="BL387" s="18" t="s">
        <v>183</v>
      </c>
      <c r="BM387" s="190" t="s">
        <v>2511</v>
      </c>
    </row>
    <row r="388" spans="1:65" s="2" customFormat="1">
      <c r="A388" s="35"/>
      <c r="B388" s="36"/>
      <c r="C388" s="37"/>
      <c r="D388" s="192" t="s">
        <v>170</v>
      </c>
      <c r="E388" s="37"/>
      <c r="F388" s="193" t="s">
        <v>1143</v>
      </c>
      <c r="G388" s="37"/>
      <c r="H388" s="37"/>
      <c r="I388" s="194"/>
      <c r="J388" s="37"/>
      <c r="K388" s="37"/>
      <c r="L388" s="40"/>
      <c r="M388" s="195"/>
      <c r="N388" s="196"/>
      <c r="O388" s="65"/>
      <c r="P388" s="65"/>
      <c r="Q388" s="65"/>
      <c r="R388" s="65"/>
      <c r="S388" s="65"/>
      <c r="T388" s="66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T388" s="18" t="s">
        <v>170</v>
      </c>
      <c r="AU388" s="18" t="s">
        <v>85</v>
      </c>
    </row>
    <row r="389" spans="1:65" s="13" customFormat="1">
      <c r="B389" s="199"/>
      <c r="C389" s="200"/>
      <c r="D389" s="197" t="s">
        <v>212</v>
      </c>
      <c r="E389" s="201" t="s">
        <v>19</v>
      </c>
      <c r="F389" s="202" t="s">
        <v>206</v>
      </c>
      <c r="G389" s="200"/>
      <c r="H389" s="203">
        <v>8</v>
      </c>
      <c r="I389" s="204"/>
      <c r="J389" s="200"/>
      <c r="K389" s="200"/>
      <c r="L389" s="205"/>
      <c r="M389" s="206"/>
      <c r="N389" s="207"/>
      <c r="O389" s="207"/>
      <c r="P389" s="207"/>
      <c r="Q389" s="207"/>
      <c r="R389" s="207"/>
      <c r="S389" s="207"/>
      <c r="T389" s="208"/>
      <c r="AT389" s="209" t="s">
        <v>212</v>
      </c>
      <c r="AU389" s="209" t="s">
        <v>85</v>
      </c>
      <c r="AV389" s="13" t="s">
        <v>85</v>
      </c>
      <c r="AW389" s="13" t="s">
        <v>36</v>
      </c>
      <c r="AX389" s="13" t="s">
        <v>83</v>
      </c>
      <c r="AY389" s="209" t="s">
        <v>160</v>
      </c>
    </row>
    <row r="390" spans="1:65" s="2" customFormat="1" ht="33" customHeight="1">
      <c r="A390" s="35"/>
      <c r="B390" s="36"/>
      <c r="C390" s="179" t="s">
        <v>874</v>
      </c>
      <c r="D390" s="179" t="s">
        <v>163</v>
      </c>
      <c r="E390" s="180" t="s">
        <v>1146</v>
      </c>
      <c r="F390" s="181" t="s">
        <v>1147</v>
      </c>
      <c r="G390" s="182" t="s">
        <v>258</v>
      </c>
      <c r="H390" s="183">
        <v>11.78</v>
      </c>
      <c r="I390" s="184"/>
      <c r="J390" s="185">
        <f>ROUND(I390*H390,2)</f>
        <v>0</v>
      </c>
      <c r="K390" s="181" t="s">
        <v>167</v>
      </c>
      <c r="L390" s="40"/>
      <c r="M390" s="186" t="s">
        <v>19</v>
      </c>
      <c r="N390" s="187" t="s">
        <v>46</v>
      </c>
      <c r="O390" s="65"/>
      <c r="P390" s="188">
        <f>O390*H390</f>
        <v>0</v>
      </c>
      <c r="Q390" s="188">
        <v>0</v>
      </c>
      <c r="R390" s="188">
        <f>Q390*H390</f>
        <v>0</v>
      </c>
      <c r="S390" s="188">
        <v>0</v>
      </c>
      <c r="T390" s="189">
        <f>S390*H390</f>
        <v>0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190" t="s">
        <v>183</v>
      </c>
      <c r="AT390" s="190" t="s">
        <v>163</v>
      </c>
      <c r="AU390" s="190" t="s">
        <v>85</v>
      </c>
      <c r="AY390" s="18" t="s">
        <v>160</v>
      </c>
      <c r="BE390" s="191">
        <f>IF(N390="základní",J390,0)</f>
        <v>0</v>
      </c>
      <c r="BF390" s="191">
        <f>IF(N390="snížená",J390,0)</f>
        <v>0</v>
      </c>
      <c r="BG390" s="191">
        <f>IF(N390="zákl. přenesená",J390,0)</f>
        <v>0</v>
      </c>
      <c r="BH390" s="191">
        <f>IF(N390="sníž. přenesená",J390,0)</f>
        <v>0</v>
      </c>
      <c r="BI390" s="191">
        <f>IF(N390="nulová",J390,0)</f>
        <v>0</v>
      </c>
      <c r="BJ390" s="18" t="s">
        <v>83</v>
      </c>
      <c r="BK390" s="191">
        <f>ROUND(I390*H390,2)</f>
        <v>0</v>
      </c>
      <c r="BL390" s="18" t="s">
        <v>183</v>
      </c>
      <c r="BM390" s="190" t="s">
        <v>2512</v>
      </c>
    </row>
    <row r="391" spans="1:65" s="2" customFormat="1">
      <c r="A391" s="35"/>
      <c r="B391" s="36"/>
      <c r="C391" s="37"/>
      <c r="D391" s="192" t="s">
        <v>170</v>
      </c>
      <c r="E391" s="37"/>
      <c r="F391" s="193" t="s">
        <v>1149</v>
      </c>
      <c r="G391" s="37"/>
      <c r="H391" s="37"/>
      <c r="I391" s="194"/>
      <c r="J391" s="37"/>
      <c r="K391" s="37"/>
      <c r="L391" s="40"/>
      <c r="M391" s="195"/>
      <c r="N391" s="196"/>
      <c r="O391" s="65"/>
      <c r="P391" s="65"/>
      <c r="Q391" s="65"/>
      <c r="R391" s="65"/>
      <c r="S391" s="65"/>
      <c r="T391" s="66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T391" s="18" t="s">
        <v>170</v>
      </c>
      <c r="AU391" s="18" t="s">
        <v>85</v>
      </c>
    </row>
    <row r="392" spans="1:65" s="12" customFormat="1" ht="22.9" customHeight="1">
      <c r="B392" s="163"/>
      <c r="C392" s="164"/>
      <c r="D392" s="165" t="s">
        <v>74</v>
      </c>
      <c r="E392" s="177" t="s">
        <v>1151</v>
      </c>
      <c r="F392" s="177" t="s">
        <v>1152</v>
      </c>
      <c r="G392" s="164"/>
      <c r="H392" s="164"/>
      <c r="I392" s="167"/>
      <c r="J392" s="178">
        <f>BK392</f>
        <v>0</v>
      </c>
      <c r="K392" s="164"/>
      <c r="L392" s="169"/>
      <c r="M392" s="170"/>
      <c r="N392" s="171"/>
      <c r="O392" s="171"/>
      <c r="P392" s="172">
        <f>SUM(P393:P411)</f>
        <v>0</v>
      </c>
      <c r="Q392" s="171"/>
      <c r="R392" s="172">
        <f>SUM(R393:R411)</f>
        <v>0</v>
      </c>
      <c r="S392" s="171"/>
      <c r="T392" s="173">
        <f>SUM(T393:T411)</f>
        <v>0</v>
      </c>
      <c r="AR392" s="174" t="s">
        <v>83</v>
      </c>
      <c r="AT392" s="175" t="s">
        <v>74</v>
      </c>
      <c r="AU392" s="175" t="s">
        <v>83</v>
      </c>
      <c r="AY392" s="174" t="s">
        <v>160</v>
      </c>
      <c r="BK392" s="176">
        <f>SUM(BK393:BK411)</f>
        <v>0</v>
      </c>
    </row>
    <row r="393" spans="1:65" s="2" customFormat="1" ht="21.75" customHeight="1">
      <c r="A393" s="35"/>
      <c r="B393" s="36"/>
      <c r="C393" s="179" t="s">
        <v>879</v>
      </c>
      <c r="D393" s="179" t="s">
        <v>163</v>
      </c>
      <c r="E393" s="180" t="s">
        <v>1154</v>
      </c>
      <c r="F393" s="181" t="s">
        <v>1155</v>
      </c>
      <c r="G393" s="182" t="s">
        <v>483</v>
      </c>
      <c r="H393" s="183">
        <v>98.995999999999995</v>
      </c>
      <c r="I393" s="184"/>
      <c r="J393" s="185">
        <f>ROUND(I393*H393,2)</f>
        <v>0</v>
      </c>
      <c r="K393" s="181" t="s">
        <v>167</v>
      </c>
      <c r="L393" s="40"/>
      <c r="M393" s="186" t="s">
        <v>19</v>
      </c>
      <c r="N393" s="187" t="s">
        <v>46</v>
      </c>
      <c r="O393" s="65"/>
      <c r="P393" s="188">
        <f>O393*H393</f>
        <v>0</v>
      </c>
      <c r="Q393" s="188">
        <v>0</v>
      </c>
      <c r="R393" s="188">
        <f>Q393*H393</f>
        <v>0</v>
      </c>
      <c r="S393" s="188">
        <v>0</v>
      </c>
      <c r="T393" s="189">
        <f>S393*H393</f>
        <v>0</v>
      </c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R393" s="190" t="s">
        <v>183</v>
      </c>
      <c r="AT393" s="190" t="s">
        <v>163</v>
      </c>
      <c r="AU393" s="190" t="s">
        <v>85</v>
      </c>
      <c r="AY393" s="18" t="s">
        <v>160</v>
      </c>
      <c r="BE393" s="191">
        <f>IF(N393="základní",J393,0)</f>
        <v>0</v>
      </c>
      <c r="BF393" s="191">
        <f>IF(N393="snížená",J393,0)</f>
        <v>0</v>
      </c>
      <c r="BG393" s="191">
        <f>IF(N393="zákl. přenesená",J393,0)</f>
        <v>0</v>
      </c>
      <c r="BH393" s="191">
        <f>IF(N393="sníž. přenesená",J393,0)</f>
        <v>0</v>
      </c>
      <c r="BI393" s="191">
        <f>IF(N393="nulová",J393,0)</f>
        <v>0</v>
      </c>
      <c r="BJ393" s="18" t="s">
        <v>83</v>
      </c>
      <c r="BK393" s="191">
        <f>ROUND(I393*H393,2)</f>
        <v>0</v>
      </c>
      <c r="BL393" s="18" t="s">
        <v>183</v>
      </c>
      <c r="BM393" s="190" t="s">
        <v>2513</v>
      </c>
    </row>
    <row r="394" spans="1:65" s="2" customFormat="1">
      <c r="A394" s="35"/>
      <c r="B394" s="36"/>
      <c r="C394" s="37"/>
      <c r="D394" s="192" t="s">
        <v>170</v>
      </c>
      <c r="E394" s="37"/>
      <c r="F394" s="193" t="s">
        <v>1157</v>
      </c>
      <c r="G394" s="37"/>
      <c r="H394" s="37"/>
      <c r="I394" s="194"/>
      <c r="J394" s="37"/>
      <c r="K394" s="37"/>
      <c r="L394" s="40"/>
      <c r="M394" s="195"/>
      <c r="N394" s="196"/>
      <c r="O394" s="65"/>
      <c r="P394" s="65"/>
      <c r="Q394" s="65"/>
      <c r="R394" s="65"/>
      <c r="S394" s="65"/>
      <c r="T394" s="66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T394" s="18" t="s">
        <v>170</v>
      </c>
      <c r="AU394" s="18" t="s">
        <v>85</v>
      </c>
    </row>
    <row r="395" spans="1:65" s="2" customFormat="1" ht="24.2" customHeight="1">
      <c r="A395" s="35"/>
      <c r="B395" s="36"/>
      <c r="C395" s="179" t="s">
        <v>884</v>
      </c>
      <c r="D395" s="179" t="s">
        <v>163</v>
      </c>
      <c r="E395" s="180" t="s">
        <v>1159</v>
      </c>
      <c r="F395" s="181" t="s">
        <v>1160</v>
      </c>
      <c r="G395" s="182" t="s">
        <v>483</v>
      </c>
      <c r="H395" s="183">
        <v>1880.924</v>
      </c>
      <c r="I395" s="184"/>
      <c r="J395" s="185">
        <f>ROUND(I395*H395,2)</f>
        <v>0</v>
      </c>
      <c r="K395" s="181" t="s">
        <v>167</v>
      </c>
      <c r="L395" s="40"/>
      <c r="M395" s="186" t="s">
        <v>19</v>
      </c>
      <c r="N395" s="187" t="s">
        <v>46</v>
      </c>
      <c r="O395" s="65"/>
      <c r="P395" s="188">
        <f>O395*H395</f>
        <v>0</v>
      </c>
      <c r="Q395" s="188">
        <v>0</v>
      </c>
      <c r="R395" s="188">
        <f>Q395*H395</f>
        <v>0</v>
      </c>
      <c r="S395" s="188">
        <v>0</v>
      </c>
      <c r="T395" s="189">
        <f>S395*H395</f>
        <v>0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190" t="s">
        <v>183</v>
      </c>
      <c r="AT395" s="190" t="s">
        <v>163</v>
      </c>
      <c r="AU395" s="190" t="s">
        <v>85</v>
      </c>
      <c r="AY395" s="18" t="s">
        <v>160</v>
      </c>
      <c r="BE395" s="191">
        <f>IF(N395="základní",J395,0)</f>
        <v>0</v>
      </c>
      <c r="BF395" s="191">
        <f>IF(N395="snížená",J395,0)</f>
        <v>0</v>
      </c>
      <c r="BG395" s="191">
        <f>IF(N395="zákl. přenesená",J395,0)</f>
        <v>0</v>
      </c>
      <c r="BH395" s="191">
        <f>IF(N395="sníž. přenesená",J395,0)</f>
        <v>0</v>
      </c>
      <c r="BI395" s="191">
        <f>IF(N395="nulová",J395,0)</f>
        <v>0</v>
      </c>
      <c r="BJ395" s="18" t="s">
        <v>83</v>
      </c>
      <c r="BK395" s="191">
        <f>ROUND(I395*H395,2)</f>
        <v>0</v>
      </c>
      <c r="BL395" s="18" t="s">
        <v>183</v>
      </c>
      <c r="BM395" s="190" t="s">
        <v>2514</v>
      </c>
    </row>
    <row r="396" spans="1:65" s="2" customFormat="1">
      <c r="A396" s="35"/>
      <c r="B396" s="36"/>
      <c r="C396" s="37"/>
      <c r="D396" s="192" t="s">
        <v>170</v>
      </c>
      <c r="E396" s="37"/>
      <c r="F396" s="193" t="s">
        <v>1162</v>
      </c>
      <c r="G396" s="37"/>
      <c r="H396" s="37"/>
      <c r="I396" s="194"/>
      <c r="J396" s="37"/>
      <c r="K396" s="37"/>
      <c r="L396" s="40"/>
      <c r="M396" s="195"/>
      <c r="N396" s="196"/>
      <c r="O396" s="65"/>
      <c r="P396" s="65"/>
      <c r="Q396" s="65"/>
      <c r="R396" s="65"/>
      <c r="S396" s="65"/>
      <c r="T396" s="66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T396" s="18" t="s">
        <v>170</v>
      </c>
      <c r="AU396" s="18" t="s">
        <v>85</v>
      </c>
    </row>
    <row r="397" spans="1:65" s="13" customFormat="1">
      <c r="B397" s="199"/>
      <c r="C397" s="200"/>
      <c r="D397" s="197" t="s">
        <v>212</v>
      </c>
      <c r="E397" s="200"/>
      <c r="F397" s="202" t="s">
        <v>2515</v>
      </c>
      <c r="G397" s="200"/>
      <c r="H397" s="203">
        <v>1880.924</v>
      </c>
      <c r="I397" s="204"/>
      <c r="J397" s="200"/>
      <c r="K397" s="200"/>
      <c r="L397" s="205"/>
      <c r="M397" s="206"/>
      <c r="N397" s="207"/>
      <c r="O397" s="207"/>
      <c r="P397" s="207"/>
      <c r="Q397" s="207"/>
      <c r="R397" s="207"/>
      <c r="S397" s="207"/>
      <c r="T397" s="208"/>
      <c r="AT397" s="209" t="s">
        <v>212</v>
      </c>
      <c r="AU397" s="209" t="s">
        <v>85</v>
      </c>
      <c r="AV397" s="13" t="s">
        <v>85</v>
      </c>
      <c r="AW397" s="13" t="s">
        <v>4</v>
      </c>
      <c r="AX397" s="13" t="s">
        <v>83</v>
      </c>
      <c r="AY397" s="209" t="s">
        <v>160</v>
      </c>
    </row>
    <row r="398" spans="1:65" s="2" customFormat="1" ht="24.2" customHeight="1">
      <c r="A398" s="35"/>
      <c r="B398" s="36"/>
      <c r="C398" s="179" t="s">
        <v>889</v>
      </c>
      <c r="D398" s="179" t="s">
        <v>163</v>
      </c>
      <c r="E398" s="180" t="s">
        <v>1165</v>
      </c>
      <c r="F398" s="181" t="s">
        <v>1166</v>
      </c>
      <c r="G398" s="182" t="s">
        <v>483</v>
      </c>
      <c r="H398" s="183">
        <v>2.7789999999999999</v>
      </c>
      <c r="I398" s="184"/>
      <c r="J398" s="185">
        <f>ROUND(I398*H398,2)</f>
        <v>0</v>
      </c>
      <c r="K398" s="181" t="s">
        <v>167</v>
      </c>
      <c r="L398" s="40"/>
      <c r="M398" s="186" t="s">
        <v>19</v>
      </c>
      <c r="N398" s="187" t="s">
        <v>46</v>
      </c>
      <c r="O398" s="65"/>
      <c r="P398" s="188">
        <f>O398*H398</f>
        <v>0</v>
      </c>
      <c r="Q398" s="188">
        <v>0</v>
      </c>
      <c r="R398" s="188">
        <f>Q398*H398</f>
        <v>0</v>
      </c>
      <c r="S398" s="188">
        <v>0</v>
      </c>
      <c r="T398" s="189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190" t="s">
        <v>183</v>
      </c>
      <c r="AT398" s="190" t="s">
        <v>163</v>
      </c>
      <c r="AU398" s="190" t="s">
        <v>85</v>
      </c>
      <c r="AY398" s="18" t="s">
        <v>160</v>
      </c>
      <c r="BE398" s="191">
        <f>IF(N398="základní",J398,0)</f>
        <v>0</v>
      </c>
      <c r="BF398" s="191">
        <f>IF(N398="snížená",J398,0)</f>
        <v>0</v>
      </c>
      <c r="BG398" s="191">
        <f>IF(N398="zákl. přenesená",J398,0)</f>
        <v>0</v>
      </c>
      <c r="BH398" s="191">
        <f>IF(N398="sníž. přenesená",J398,0)</f>
        <v>0</v>
      </c>
      <c r="BI398" s="191">
        <f>IF(N398="nulová",J398,0)</f>
        <v>0</v>
      </c>
      <c r="BJ398" s="18" t="s">
        <v>83</v>
      </c>
      <c r="BK398" s="191">
        <f>ROUND(I398*H398,2)</f>
        <v>0</v>
      </c>
      <c r="BL398" s="18" t="s">
        <v>183</v>
      </c>
      <c r="BM398" s="190" t="s">
        <v>2516</v>
      </c>
    </row>
    <row r="399" spans="1:65" s="2" customFormat="1">
      <c r="A399" s="35"/>
      <c r="B399" s="36"/>
      <c r="C399" s="37"/>
      <c r="D399" s="192" t="s">
        <v>170</v>
      </c>
      <c r="E399" s="37"/>
      <c r="F399" s="193" t="s">
        <v>1168</v>
      </c>
      <c r="G399" s="37"/>
      <c r="H399" s="37"/>
      <c r="I399" s="194"/>
      <c r="J399" s="37"/>
      <c r="K399" s="37"/>
      <c r="L399" s="40"/>
      <c r="M399" s="195"/>
      <c r="N399" s="196"/>
      <c r="O399" s="65"/>
      <c r="P399" s="65"/>
      <c r="Q399" s="65"/>
      <c r="R399" s="65"/>
      <c r="S399" s="65"/>
      <c r="T399" s="66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T399" s="18" t="s">
        <v>170</v>
      </c>
      <c r="AU399" s="18" t="s">
        <v>85</v>
      </c>
    </row>
    <row r="400" spans="1:65" s="2" customFormat="1" ht="29.25">
      <c r="A400" s="35"/>
      <c r="B400" s="36"/>
      <c r="C400" s="37"/>
      <c r="D400" s="197" t="s">
        <v>172</v>
      </c>
      <c r="E400" s="37"/>
      <c r="F400" s="198" t="s">
        <v>1169</v>
      </c>
      <c r="G400" s="37"/>
      <c r="H400" s="37"/>
      <c r="I400" s="194"/>
      <c r="J400" s="37"/>
      <c r="K400" s="37"/>
      <c r="L400" s="40"/>
      <c r="M400" s="195"/>
      <c r="N400" s="196"/>
      <c r="O400" s="65"/>
      <c r="P400" s="65"/>
      <c r="Q400" s="65"/>
      <c r="R400" s="65"/>
      <c r="S400" s="65"/>
      <c r="T400" s="66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T400" s="18" t="s">
        <v>172</v>
      </c>
      <c r="AU400" s="18" t="s">
        <v>85</v>
      </c>
    </row>
    <row r="401" spans="1:65" s="13" customFormat="1">
      <c r="B401" s="199"/>
      <c r="C401" s="200"/>
      <c r="D401" s="197" t="s">
        <v>212</v>
      </c>
      <c r="E401" s="200"/>
      <c r="F401" s="202" t="s">
        <v>2517</v>
      </c>
      <c r="G401" s="200"/>
      <c r="H401" s="203">
        <v>2.7789999999999999</v>
      </c>
      <c r="I401" s="204"/>
      <c r="J401" s="200"/>
      <c r="K401" s="200"/>
      <c r="L401" s="205"/>
      <c r="M401" s="206"/>
      <c r="N401" s="207"/>
      <c r="O401" s="207"/>
      <c r="P401" s="207"/>
      <c r="Q401" s="207"/>
      <c r="R401" s="207"/>
      <c r="S401" s="207"/>
      <c r="T401" s="208"/>
      <c r="AT401" s="209" t="s">
        <v>212</v>
      </c>
      <c r="AU401" s="209" t="s">
        <v>85</v>
      </c>
      <c r="AV401" s="13" t="s">
        <v>85</v>
      </c>
      <c r="AW401" s="13" t="s">
        <v>4</v>
      </c>
      <c r="AX401" s="13" t="s">
        <v>83</v>
      </c>
      <c r="AY401" s="209" t="s">
        <v>160</v>
      </c>
    </row>
    <row r="402" spans="1:65" s="2" customFormat="1" ht="24.2" customHeight="1">
      <c r="A402" s="35"/>
      <c r="B402" s="36"/>
      <c r="C402" s="179" t="s">
        <v>894</v>
      </c>
      <c r="D402" s="179" t="s">
        <v>163</v>
      </c>
      <c r="E402" s="180" t="s">
        <v>1172</v>
      </c>
      <c r="F402" s="181" t="s">
        <v>1173</v>
      </c>
      <c r="G402" s="182" t="s">
        <v>483</v>
      </c>
      <c r="H402" s="183">
        <v>0.84</v>
      </c>
      <c r="I402" s="184"/>
      <c r="J402" s="185">
        <f>ROUND(I402*H402,2)</f>
        <v>0</v>
      </c>
      <c r="K402" s="181" t="s">
        <v>167</v>
      </c>
      <c r="L402" s="40"/>
      <c r="M402" s="186" t="s">
        <v>19</v>
      </c>
      <c r="N402" s="187" t="s">
        <v>46</v>
      </c>
      <c r="O402" s="65"/>
      <c r="P402" s="188">
        <f>O402*H402</f>
        <v>0</v>
      </c>
      <c r="Q402" s="188">
        <v>0</v>
      </c>
      <c r="R402" s="188">
        <f>Q402*H402</f>
        <v>0</v>
      </c>
      <c r="S402" s="188">
        <v>0</v>
      </c>
      <c r="T402" s="189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190" t="s">
        <v>183</v>
      </c>
      <c r="AT402" s="190" t="s">
        <v>163</v>
      </c>
      <c r="AU402" s="190" t="s">
        <v>85</v>
      </c>
      <c r="AY402" s="18" t="s">
        <v>160</v>
      </c>
      <c r="BE402" s="191">
        <f>IF(N402="základní",J402,0)</f>
        <v>0</v>
      </c>
      <c r="BF402" s="191">
        <f>IF(N402="snížená",J402,0)</f>
        <v>0</v>
      </c>
      <c r="BG402" s="191">
        <f>IF(N402="zákl. přenesená",J402,0)</f>
        <v>0</v>
      </c>
      <c r="BH402" s="191">
        <f>IF(N402="sníž. přenesená",J402,0)</f>
        <v>0</v>
      </c>
      <c r="BI402" s="191">
        <f>IF(N402="nulová",J402,0)</f>
        <v>0</v>
      </c>
      <c r="BJ402" s="18" t="s">
        <v>83</v>
      </c>
      <c r="BK402" s="191">
        <f>ROUND(I402*H402,2)</f>
        <v>0</v>
      </c>
      <c r="BL402" s="18" t="s">
        <v>183</v>
      </c>
      <c r="BM402" s="190" t="s">
        <v>2518</v>
      </c>
    </row>
    <row r="403" spans="1:65" s="2" customFormat="1">
      <c r="A403" s="35"/>
      <c r="B403" s="36"/>
      <c r="C403" s="37"/>
      <c r="D403" s="192" t="s">
        <v>170</v>
      </c>
      <c r="E403" s="37"/>
      <c r="F403" s="193" t="s">
        <v>1175</v>
      </c>
      <c r="G403" s="37"/>
      <c r="H403" s="37"/>
      <c r="I403" s="194"/>
      <c r="J403" s="37"/>
      <c r="K403" s="37"/>
      <c r="L403" s="40"/>
      <c r="M403" s="195"/>
      <c r="N403" s="196"/>
      <c r="O403" s="65"/>
      <c r="P403" s="65"/>
      <c r="Q403" s="65"/>
      <c r="R403" s="65"/>
      <c r="S403" s="65"/>
      <c r="T403" s="66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T403" s="18" t="s">
        <v>170</v>
      </c>
      <c r="AU403" s="18" t="s">
        <v>85</v>
      </c>
    </row>
    <row r="404" spans="1:65" s="2" customFormat="1" ht="24.2" customHeight="1">
      <c r="A404" s="35"/>
      <c r="B404" s="36"/>
      <c r="C404" s="179" t="s">
        <v>899</v>
      </c>
      <c r="D404" s="179" t="s">
        <v>163</v>
      </c>
      <c r="E404" s="180" t="s">
        <v>1177</v>
      </c>
      <c r="F404" s="181" t="s">
        <v>1178</v>
      </c>
      <c r="G404" s="182" t="s">
        <v>483</v>
      </c>
      <c r="H404" s="183">
        <v>11.4</v>
      </c>
      <c r="I404" s="184"/>
      <c r="J404" s="185">
        <f>ROUND(I404*H404,2)</f>
        <v>0</v>
      </c>
      <c r="K404" s="181" t="s">
        <v>167</v>
      </c>
      <c r="L404" s="40"/>
      <c r="M404" s="186" t="s">
        <v>19</v>
      </c>
      <c r="N404" s="187" t="s">
        <v>46</v>
      </c>
      <c r="O404" s="65"/>
      <c r="P404" s="188">
        <f>O404*H404</f>
        <v>0</v>
      </c>
      <c r="Q404" s="188">
        <v>0</v>
      </c>
      <c r="R404" s="188">
        <f>Q404*H404</f>
        <v>0</v>
      </c>
      <c r="S404" s="188">
        <v>0</v>
      </c>
      <c r="T404" s="189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190" t="s">
        <v>183</v>
      </c>
      <c r="AT404" s="190" t="s">
        <v>163</v>
      </c>
      <c r="AU404" s="190" t="s">
        <v>85</v>
      </c>
      <c r="AY404" s="18" t="s">
        <v>160</v>
      </c>
      <c r="BE404" s="191">
        <f>IF(N404="základní",J404,0)</f>
        <v>0</v>
      </c>
      <c r="BF404" s="191">
        <f>IF(N404="snížená",J404,0)</f>
        <v>0</v>
      </c>
      <c r="BG404" s="191">
        <f>IF(N404="zákl. přenesená",J404,0)</f>
        <v>0</v>
      </c>
      <c r="BH404" s="191">
        <f>IF(N404="sníž. přenesená",J404,0)</f>
        <v>0</v>
      </c>
      <c r="BI404" s="191">
        <f>IF(N404="nulová",J404,0)</f>
        <v>0</v>
      </c>
      <c r="BJ404" s="18" t="s">
        <v>83</v>
      </c>
      <c r="BK404" s="191">
        <f>ROUND(I404*H404,2)</f>
        <v>0</v>
      </c>
      <c r="BL404" s="18" t="s">
        <v>183</v>
      </c>
      <c r="BM404" s="190" t="s">
        <v>2519</v>
      </c>
    </row>
    <row r="405" spans="1:65" s="2" customFormat="1">
      <c r="A405" s="35"/>
      <c r="B405" s="36"/>
      <c r="C405" s="37"/>
      <c r="D405" s="192" t="s">
        <v>170</v>
      </c>
      <c r="E405" s="37"/>
      <c r="F405" s="193" t="s">
        <v>1180</v>
      </c>
      <c r="G405" s="37"/>
      <c r="H405" s="37"/>
      <c r="I405" s="194"/>
      <c r="J405" s="37"/>
      <c r="K405" s="37"/>
      <c r="L405" s="40"/>
      <c r="M405" s="195"/>
      <c r="N405" s="196"/>
      <c r="O405" s="65"/>
      <c r="P405" s="65"/>
      <c r="Q405" s="65"/>
      <c r="R405" s="65"/>
      <c r="S405" s="65"/>
      <c r="T405" s="66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T405" s="18" t="s">
        <v>170</v>
      </c>
      <c r="AU405" s="18" t="s">
        <v>85</v>
      </c>
    </row>
    <row r="406" spans="1:65" s="2" customFormat="1" ht="24.2" customHeight="1">
      <c r="A406" s="35"/>
      <c r="B406" s="36"/>
      <c r="C406" s="179" t="s">
        <v>904</v>
      </c>
      <c r="D406" s="179" t="s">
        <v>163</v>
      </c>
      <c r="E406" s="180" t="s">
        <v>1182</v>
      </c>
      <c r="F406" s="181" t="s">
        <v>482</v>
      </c>
      <c r="G406" s="182" t="s">
        <v>483</v>
      </c>
      <c r="H406" s="183">
        <v>58.969000000000001</v>
      </c>
      <c r="I406" s="184"/>
      <c r="J406" s="185">
        <f>ROUND(I406*H406,2)</f>
        <v>0</v>
      </c>
      <c r="K406" s="181" t="s">
        <v>167</v>
      </c>
      <c r="L406" s="40"/>
      <c r="M406" s="186" t="s">
        <v>19</v>
      </c>
      <c r="N406" s="187" t="s">
        <v>46</v>
      </c>
      <c r="O406" s="65"/>
      <c r="P406" s="188">
        <f>O406*H406</f>
        <v>0</v>
      </c>
      <c r="Q406" s="188">
        <v>0</v>
      </c>
      <c r="R406" s="188">
        <f>Q406*H406</f>
        <v>0</v>
      </c>
      <c r="S406" s="188">
        <v>0</v>
      </c>
      <c r="T406" s="189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190" t="s">
        <v>183</v>
      </c>
      <c r="AT406" s="190" t="s">
        <v>163</v>
      </c>
      <c r="AU406" s="190" t="s">
        <v>85</v>
      </c>
      <c r="AY406" s="18" t="s">
        <v>160</v>
      </c>
      <c r="BE406" s="191">
        <f>IF(N406="základní",J406,0)</f>
        <v>0</v>
      </c>
      <c r="BF406" s="191">
        <f>IF(N406="snížená",J406,0)</f>
        <v>0</v>
      </c>
      <c r="BG406" s="191">
        <f>IF(N406="zákl. přenesená",J406,0)</f>
        <v>0</v>
      </c>
      <c r="BH406" s="191">
        <f>IF(N406="sníž. přenesená",J406,0)</f>
        <v>0</v>
      </c>
      <c r="BI406" s="191">
        <f>IF(N406="nulová",J406,0)</f>
        <v>0</v>
      </c>
      <c r="BJ406" s="18" t="s">
        <v>83</v>
      </c>
      <c r="BK406" s="191">
        <f>ROUND(I406*H406,2)</f>
        <v>0</v>
      </c>
      <c r="BL406" s="18" t="s">
        <v>183</v>
      </c>
      <c r="BM406" s="190" t="s">
        <v>2520</v>
      </c>
    </row>
    <row r="407" spans="1:65" s="2" customFormat="1">
      <c r="A407" s="35"/>
      <c r="B407" s="36"/>
      <c r="C407" s="37"/>
      <c r="D407" s="192" t="s">
        <v>170</v>
      </c>
      <c r="E407" s="37"/>
      <c r="F407" s="193" t="s">
        <v>1184</v>
      </c>
      <c r="G407" s="37"/>
      <c r="H407" s="37"/>
      <c r="I407" s="194"/>
      <c r="J407" s="37"/>
      <c r="K407" s="37"/>
      <c r="L407" s="40"/>
      <c r="M407" s="195"/>
      <c r="N407" s="196"/>
      <c r="O407" s="65"/>
      <c r="P407" s="65"/>
      <c r="Q407" s="65"/>
      <c r="R407" s="65"/>
      <c r="S407" s="65"/>
      <c r="T407" s="66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T407" s="18" t="s">
        <v>170</v>
      </c>
      <c r="AU407" s="18" t="s">
        <v>85</v>
      </c>
    </row>
    <row r="408" spans="1:65" s="2" customFormat="1" ht="24.2" customHeight="1">
      <c r="A408" s="35"/>
      <c r="B408" s="36"/>
      <c r="C408" s="179" t="s">
        <v>908</v>
      </c>
      <c r="D408" s="179" t="s">
        <v>163</v>
      </c>
      <c r="E408" s="180" t="s">
        <v>1186</v>
      </c>
      <c r="F408" s="181" t="s">
        <v>1187</v>
      </c>
      <c r="G408" s="182" t="s">
        <v>483</v>
      </c>
      <c r="H408" s="183">
        <v>25.007000000000001</v>
      </c>
      <c r="I408" s="184"/>
      <c r="J408" s="185">
        <f>ROUND(I408*H408,2)</f>
        <v>0</v>
      </c>
      <c r="K408" s="181" t="s">
        <v>167</v>
      </c>
      <c r="L408" s="40"/>
      <c r="M408" s="186" t="s">
        <v>19</v>
      </c>
      <c r="N408" s="187" t="s">
        <v>46</v>
      </c>
      <c r="O408" s="65"/>
      <c r="P408" s="188">
        <f>O408*H408</f>
        <v>0</v>
      </c>
      <c r="Q408" s="188">
        <v>0</v>
      </c>
      <c r="R408" s="188">
        <f>Q408*H408</f>
        <v>0</v>
      </c>
      <c r="S408" s="188">
        <v>0</v>
      </c>
      <c r="T408" s="189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190" t="s">
        <v>183</v>
      </c>
      <c r="AT408" s="190" t="s">
        <v>163</v>
      </c>
      <c r="AU408" s="190" t="s">
        <v>85</v>
      </c>
      <c r="AY408" s="18" t="s">
        <v>160</v>
      </c>
      <c r="BE408" s="191">
        <f>IF(N408="základní",J408,0)</f>
        <v>0</v>
      </c>
      <c r="BF408" s="191">
        <f>IF(N408="snížená",J408,0)</f>
        <v>0</v>
      </c>
      <c r="BG408" s="191">
        <f>IF(N408="zákl. přenesená",J408,0)</f>
        <v>0</v>
      </c>
      <c r="BH408" s="191">
        <f>IF(N408="sníž. přenesená",J408,0)</f>
        <v>0</v>
      </c>
      <c r="BI408" s="191">
        <f>IF(N408="nulová",J408,0)</f>
        <v>0</v>
      </c>
      <c r="BJ408" s="18" t="s">
        <v>83</v>
      </c>
      <c r="BK408" s="191">
        <f>ROUND(I408*H408,2)</f>
        <v>0</v>
      </c>
      <c r="BL408" s="18" t="s">
        <v>183</v>
      </c>
      <c r="BM408" s="190" t="s">
        <v>2521</v>
      </c>
    </row>
    <row r="409" spans="1:65" s="2" customFormat="1">
      <c r="A409" s="35"/>
      <c r="B409" s="36"/>
      <c r="C409" s="37"/>
      <c r="D409" s="192" t="s">
        <v>170</v>
      </c>
      <c r="E409" s="37"/>
      <c r="F409" s="193" t="s">
        <v>1189</v>
      </c>
      <c r="G409" s="37"/>
      <c r="H409" s="37"/>
      <c r="I409" s="194"/>
      <c r="J409" s="37"/>
      <c r="K409" s="37"/>
      <c r="L409" s="40"/>
      <c r="M409" s="195"/>
      <c r="N409" s="196"/>
      <c r="O409" s="65"/>
      <c r="P409" s="65"/>
      <c r="Q409" s="65"/>
      <c r="R409" s="65"/>
      <c r="S409" s="65"/>
      <c r="T409" s="66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T409" s="18" t="s">
        <v>170</v>
      </c>
      <c r="AU409" s="18" t="s">
        <v>85</v>
      </c>
    </row>
    <row r="410" spans="1:65" s="2" customFormat="1" ht="29.25">
      <c r="A410" s="35"/>
      <c r="B410" s="36"/>
      <c r="C410" s="37"/>
      <c r="D410" s="197" t="s">
        <v>172</v>
      </c>
      <c r="E410" s="37"/>
      <c r="F410" s="198" t="s">
        <v>1190</v>
      </c>
      <c r="G410" s="37"/>
      <c r="H410" s="37"/>
      <c r="I410" s="194"/>
      <c r="J410" s="37"/>
      <c r="K410" s="37"/>
      <c r="L410" s="40"/>
      <c r="M410" s="195"/>
      <c r="N410" s="196"/>
      <c r="O410" s="65"/>
      <c r="P410" s="65"/>
      <c r="Q410" s="65"/>
      <c r="R410" s="65"/>
      <c r="S410" s="65"/>
      <c r="T410" s="66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T410" s="18" t="s">
        <v>172</v>
      </c>
      <c r="AU410" s="18" t="s">
        <v>85</v>
      </c>
    </row>
    <row r="411" spans="1:65" s="13" customFormat="1">
      <c r="B411" s="199"/>
      <c r="C411" s="200"/>
      <c r="D411" s="197" t="s">
        <v>212</v>
      </c>
      <c r="E411" s="200"/>
      <c r="F411" s="202" t="s">
        <v>2522</v>
      </c>
      <c r="G411" s="200"/>
      <c r="H411" s="203">
        <v>25.007000000000001</v>
      </c>
      <c r="I411" s="204"/>
      <c r="J411" s="200"/>
      <c r="K411" s="200"/>
      <c r="L411" s="205"/>
      <c r="M411" s="206"/>
      <c r="N411" s="207"/>
      <c r="O411" s="207"/>
      <c r="P411" s="207"/>
      <c r="Q411" s="207"/>
      <c r="R411" s="207"/>
      <c r="S411" s="207"/>
      <c r="T411" s="208"/>
      <c r="AT411" s="209" t="s">
        <v>212</v>
      </c>
      <c r="AU411" s="209" t="s">
        <v>85</v>
      </c>
      <c r="AV411" s="13" t="s">
        <v>85</v>
      </c>
      <c r="AW411" s="13" t="s">
        <v>4</v>
      </c>
      <c r="AX411" s="13" t="s">
        <v>83</v>
      </c>
      <c r="AY411" s="209" t="s">
        <v>160</v>
      </c>
    </row>
    <row r="412" spans="1:65" s="12" customFormat="1" ht="22.9" customHeight="1">
      <c r="B412" s="163"/>
      <c r="C412" s="164"/>
      <c r="D412" s="165" t="s">
        <v>74</v>
      </c>
      <c r="E412" s="177" t="s">
        <v>1197</v>
      </c>
      <c r="F412" s="177" t="s">
        <v>1198</v>
      </c>
      <c r="G412" s="164"/>
      <c r="H412" s="164"/>
      <c r="I412" s="167"/>
      <c r="J412" s="178">
        <f>BK412</f>
        <v>0</v>
      </c>
      <c r="K412" s="164"/>
      <c r="L412" s="169"/>
      <c r="M412" s="170"/>
      <c r="N412" s="171"/>
      <c r="O412" s="171"/>
      <c r="P412" s="172">
        <f>SUM(P413:P414)</f>
        <v>0</v>
      </c>
      <c r="Q412" s="171"/>
      <c r="R412" s="172">
        <f>SUM(R413:R414)</f>
        <v>0</v>
      </c>
      <c r="S412" s="171"/>
      <c r="T412" s="173">
        <f>SUM(T413:T414)</f>
        <v>0</v>
      </c>
      <c r="AR412" s="174" t="s">
        <v>83</v>
      </c>
      <c r="AT412" s="175" t="s">
        <v>74</v>
      </c>
      <c r="AU412" s="175" t="s">
        <v>83</v>
      </c>
      <c r="AY412" s="174" t="s">
        <v>160</v>
      </c>
      <c r="BK412" s="176">
        <f>SUM(BK413:BK414)</f>
        <v>0</v>
      </c>
    </row>
    <row r="413" spans="1:65" s="2" customFormat="1" ht="24.2" customHeight="1">
      <c r="A413" s="35"/>
      <c r="B413" s="36"/>
      <c r="C413" s="179" t="s">
        <v>913</v>
      </c>
      <c r="D413" s="179" t="s">
        <v>163</v>
      </c>
      <c r="E413" s="180" t="s">
        <v>1200</v>
      </c>
      <c r="F413" s="181" t="s">
        <v>1201</v>
      </c>
      <c r="G413" s="182" t="s">
        <v>483</v>
      </c>
      <c r="H413" s="183">
        <v>242.584</v>
      </c>
      <c r="I413" s="184"/>
      <c r="J413" s="185">
        <f>ROUND(I413*H413,2)</f>
        <v>0</v>
      </c>
      <c r="K413" s="181" t="s">
        <v>167</v>
      </c>
      <c r="L413" s="40"/>
      <c r="M413" s="186" t="s">
        <v>19</v>
      </c>
      <c r="N413" s="187" t="s">
        <v>46</v>
      </c>
      <c r="O413" s="65"/>
      <c r="P413" s="188">
        <f>O413*H413</f>
        <v>0</v>
      </c>
      <c r="Q413" s="188">
        <v>0</v>
      </c>
      <c r="R413" s="188">
        <f>Q413*H413</f>
        <v>0</v>
      </c>
      <c r="S413" s="188">
        <v>0</v>
      </c>
      <c r="T413" s="189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190" t="s">
        <v>183</v>
      </c>
      <c r="AT413" s="190" t="s">
        <v>163</v>
      </c>
      <c r="AU413" s="190" t="s">
        <v>85</v>
      </c>
      <c r="AY413" s="18" t="s">
        <v>160</v>
      </c>
      <c r="BE413" s="191">
        <f>IF(N413="základní",J413,0)</f>
        <v>0</v>
      </c>
      <c r="BF413" s="191">
        <f>IF(N413="snížená",J413,0)</f>
        <v>0</v>
      </c>
      <c r="BG413" s="191">
        <f>IF(N413="zákl. přenesená",J413,0)</f>
        <v>0</v>
      </c>
      <c r="BH413" s="191">
        <f>IF(N413="sníž. přenesená",J413,0)</f>
        <v>0</v>
      </c>
      <c r="BI413" s="191">
        <f>IF(N413="nulová",J413,0)</f>
        <v>0</v>
      </c>
      <c r="BJ413" s="18" t="s">
        <v>83</v>
      </c>
      <c r="BK413" s="191">
        <f>ROUND(I413*H413,2)</f>
        <v>0</v>
      </c>
      <c r="BL413" s="18" t="s">
        <v>183</v>
      </c>
      <c r="BM413" s="190" t="s">
        <v>2523</v>
      </c>
    </row>
    <row r="414" spans="1:65" s="2" customFormat="1">
      <c r="A414" s="35"/>
      <c r="B414" s="36"/>
      <c r="C414" s="37"/>
      <c r="D414" s="192" t="s">
        <v>170</v>
      </c>
      <c r="E414" s="37"/>
      <c r="F414" s="193" t="s">
        <v>1203</v>
      </c>
      <c r="G414" s="37"/>
      <c r="H414" s="37"/>
      <c r="I414" s="194"/>
      <c r="J414" s="37"/>
      <c r="K414" s="37"/>
      <c r="L414" s="40"/>
      <c r="M414" s="210"/>
      <c r="N414" s="211"/>
      <c r="O414" s="212"/>
      <c r="P414" s="212"/>
      <c r="Q414" s="212"/>
      <c r="R414" s="212"/>
      <c r="S414" s="212"/>
      <c r="T414" s="213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T414" s="18" t="s">
        <v>170</v>
      </c>
      <c r="AU414" s="18" t="s">
        <v>85</v>
      </c>
    </row>
    <row r="415" spans="1:65" s="2" customFormat="1" ht="6.95" customHeight="1">
      <c r="A415" s="35"/>
      <c r="B415" s="48"/>
      <c r="C415" s="49"/>
      <c r="D415" s="49"/>
      <c r="E415" s="49"/>
      <c r="F415" s="49"/>
      <c r="G415" s="49"/>
      <c r="H415" s="49"/>
      <c r="I415" s="49"/>
      <c r="J415" s="49"/>
      <c r="K415" s="49"/>
      <c r="L415" s="40"/>
      <c r="M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</row>
  </sheetData>
  <sheetProtection algorithmName="SHA-512" hashValue="4tHiNbXSmvW22hedNCLLfbrNjp+y9BA18kbzEw4Gymb5MZoS0w1HOWcOLjllNY59mg8+5kDHubkKocL99xP8qg==" saltValue="JmP71KMOlWuqepZQBdB3ym4pzBH8umSqCDZ+MtuYfcTxAsIdfnnqNCxgHqX/KPHhttnR47ybOJP02cHjZRQfYQ==" spinCount="100000" sheet="1" objects="1" scenarios="1" formatColumns="0" formatRows="0" autoFilter="0"/>
  <autoFilter ref="C94:K414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/>
    <hyperlink ref="F102" r:id="rId2"/>
    <hyperlink ref="F107" r:id="rId3"/>
    <hyperlink ref="F109" r:id="rId4"/>
    <hyperlink ref="F112" r:id="rId5"/>
    <hyperlink ref="F115" r:id="rId6"/>
    <hyperlink ref="F118" r:id="rId7"/>
    <hyperlink ref="F121" r:id="rId8"/>
    <hyperlink ref="F123" r:id="rId9"/>
    <hyperlink ref="F126" r:id="rId10"/>
    <hyperlink ref="F129" r:id="rId11"/>
    <hyperlink ref="F132" r:id="rId12"/>
    <hyperlink ref="F135" r:id="rId13"/>
    <hyperlink ref="F138" r:id="rId14"/>
    <hyperlink ref="F141" r:id="rId15"/>
    <hyperlink ref="F144" r:id="rId16"/>
    <hyperlink ref="F147" r:id="rId17"/>
    <hyperlink ref="F150" r:id="rId18"/>
    <hyperlink ref="F153" r:id="rId19"/>
    <hyperlink ref="F156" r:id="rId20"/>
    <hyperlink ref="F159" r:id="rId21"/>
    <hyperlink ref="F162" r:id="rId22"/>
    <hyperlink ref="F165" r:id="rId23"/>
    <hyperlink ref="F167" r:id="rId24"/>
    <hyperlink ref="F169" r:id="rId25"/>
    <hyperlink ref="F172" r:id="rId26"/>
    <hyperlink ref="F174" r:id="rId27"/>
    <hyperlink ref="F177" r:id="rId28"/>
    <hyperlink ref="F179" r:id="rId29"/>
    <hyperlink ref="F186" r:id="rId30"/>
    <hyperlink ref="F189" r:id="rId31"/>
    <hyperlink ref="F192" r:id="rId32"/>
    <hyperlink ref="F195" r:id="rId33"/>
    <hyperlink ref="F197" r:id="rId34"/>
    <hyperlink ref="F199" r:id="rId35"/>
    <hyperlink ref="F202" r:id="rId36"/>
    <hyperlink ref="F205" r:id="rId37"/>
    <hyperlink ref="F214" r:id="rId38"/>
    <hyperlink ref="F219" r:id="rId39"/>
    <hyperlink ref="F221" r:id="rId40"/>
    <hyperlink ref="F226" r:id="rId41"/>
    <hyperlink ref="F231" r:id="rId42"/>
    <hyperlink ref="F234" r:id="rId43"/>
    <hyperlink ref="F238" r:id="rId44"/>
    <hyperlink ref="F241" r:id="rId45"/>
    <hyperlink ref="F248" r:id="rId46"/>
    <hyperlink ref="F252" r:id="rId47"/>
    <hyperlink ref="F255" r:id="rId48"/>
    <hyperlink ref="F258" r:id="rId49"/>
    <hyperlink ref="F260" r:id="rId50"/>
    <hyperlink ref="F265" r:id="rId51"/>
    <hyperlink ref="F268" r:id="rId52"/>
    <hyperlink ref="F270" r:id="rId53"/>
    <hyperlink ref="F272" r:id="rId54"/>
    <hyperlink ref="F274" r:id="rId55"/>
    <hyperlink ref="F279" r:id="rId56"/>
    <hyperlink ref="F282" r:id="rId57"/>
    <hyperlink ref="F287" r:id="rId58"/>
    <hyperlink ref="F292" r:id="rId59"/>
    <hyperlink ref="F296" r:id="rId60"/>
    <hyperlink ref="F301" r:id="rId61"/>
    <hyperlink ref="F308" r:id="rId62"/>
    <hyperlink ref="F314" r:id="rId63"/>
    <hyperlink ref="F319" r:id="rId64"/>
    <hyperlink ref="F326" r:id="rId65"/>
    <hyperlink ref="F331" r:id="rId66"/>
    <hyperlink ref="F333" r:id="rId67"/>
    <hyperlink ref="F350" r:id="rId68"/>
    <hyperlink ref="F354" r:id="rId69"/>
    <hyperlink ref="F358" r:id="rId70"/>
    <hyperlink ref="F362" r:id="rId71"/>
    <hyperlink ref="F366" r:id="rId72"/>
    <hyperlink ref="F372" r:id="rId73"/>
    <hyperlink ref="F374" r:id="rId74"/>
    <hyperlink ref="F377" r:id="rId75"/>
    <hyperlink ref="F381" r:id="rId76"/>
    <hyperlink ref="F385" r:id="rId77"/>
    <hyperlink ref="F388" r:id="rId78"/>
    <hyperlink ref="F391" r:id="rId79"/>
    <hyperlink ref="F394" r:id="rId80"/>
    <hyperlink ref="F396" r:id="rId81"/>
    <hyperlink ref="F399" r:id="rId82"/>
    <hyperlink ref="F403" r:id="rId83"/>
    <hyperlink ref="F405" r:id="rId84"/>
    <hyperlink ref="F407" r:id="rId85"/>
    <hyperlink ref="F409" r:id="rId86"/>
    <hyperlink ref="F414" r:id="rId87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8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84"/>
  <sheetViews>
    <sheetView showGridLines="0" workbookViewId="0">
      <selection activeCell="I82" sqref="I8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114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2" customFormat="1" ht="12" customHeight="1">
      <c r="A8" s="35"/>
      <c r="B8" s="40"/>
      <c r="C8" s="35"/>
      <c r="D8" s="113" t="s">
        <v>134</v>
      </c>
      <c r="E8" s="35"/>
      <c r="F8" s="35"/>
      <c r="G8" s="35"/>
      <c r="H8" s="35"/>
      <c r="I8" s="35"/>
      <c r="J8" s="35"/>
      <c r="K8" s="35"/>
      <c r="L8" s="114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539" t="s">
        <v>2524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04" t="s">
        <v>19</v>
      </c>
      <c r="G11" s="35"/>
      <c r="H11" s="35"/>
      <c r="I11" s="113" t="s">
        <v>20</v>
      </c>
      <c r="J11" s="104" t="s">
        <v>19</v>
      </c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21</v>
      </c>
      <c r="E12" s="35"/>
      <c r="F12" s="104" t="s">
        <v>22</v>
      </c>
      <c r="G12" s="35"/>
      <c r="H12" s="35"/>
      <c r="I12" s="113" t="s">
        <v>23</v>
      </c>
      <c r="J12" s="115" t="str">
        <f>'Rekapitulace stavby'!AN8</f>
        <v>25. 9. 2025</v>
      </c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25</v>
      </c>
      <c r="E14" s="35"/>
      <c r="F14" s="35"/>
      <c r="G14" s="35"/>
      <c r="H14" s="35"/>
      <c r="I14" s="113" t="s">
        <v>26</v>
      </c>
      <c r="J14" s="104" t="s">
        <v>27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04" t="s">
        <v>28</v>
      </c>
      <c r="F15" s="35"/>
      <c r="G15" s="35"/>
      <c r="H15" s="35"/>
      <c r="I15" s="113" t="s">
        <v>29</v>
      </c>
      <c r="J15" s="104" t="s">
        <v>30</v>
      </c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31</v>
      </c>
      <c r="E17" s="35"/>
      <c r="F17" s="35"/>
      <c r="G17" s="35"/>
      <c r="H17" s="35"/>
      <c r="I17" s="113" t="s">
        <v>26</v>
      </c>
      <c r="J17" s="31" t="str">
        <f>'Rekapitulace stavby'!AN13</f>
        <v>Vyplň údaj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541" t="str">
        <f>'Rekapitulace stavby'!E14</f>
        <v>Vyplň údaj</v>
      </c>
      <c r="F18" s="542"/>
      <c r="G18" s="542"/>
      <c r="H18" s="542"/>
      <c r="I18" s="113" t="s">
        <v>29</v>
      </c>
      <c r="J18" s="31" t="str">
        <f>'Rekapitulace stavby'!AN14</f>
        <v>Vyplň údaj</v>
      </c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33</v>
      </c>
      <c r="E20" s="35"/>
      <c r="F20" s="35"/>
      <c r="G20" s="35"/>
      <c r="H20" s="35"/>
      <c r="I20" s="113" t="s">
        <v>26</v>
      </c>
      <c r="J20" s="104" t="s">
        <v>34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4" t="s">
        <v>35</v>
      </c>
      <c r="F21" s="35"/>
      <c r="G21" s="35"/>
      <c r="H21" s="35"/>
      <c r="I21" s="113" t="s">
        <v>29</v>
      </c>
      <c r="J21" s="104" t="s">
        <v>19</v>
      </c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37</v>
      </c>
      <c r="E23" s="35"/>
      <c r="F23" s="35"/>
      <c r="G23" s="35"/>
      <c r="H23" s="35"/>
      <c r="I23" s="113" t="s">
        <v>26</v>
      </c>
      <c r="J23" s="104" t="str">
        <f>IF('Rekapitulace stavby'!AN19="","",'Rekapitulace stavby'!AN19)</f>
        <v/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4" t="str">
        <f>IF('Rekapitulace stavby'!E20="","",'Rekapitulace stavby'!E20)</f>
        <v xml:space="preserve"> </v>
      </c>
      <c r="F24" s="35"/>
      <c r="G24" s="35"/>
      <c r="H24" s="35"/>
      <c r="I24" s="113" t="s">
        <v>29</v>
      </c>
      <c r="J24" s="104" t="str">
        <f>IF('Rekapitulace stavby'!AN20="","",'Rekapitulace stavby'!AN20)</f>
        <v/>
      </c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39</v>
      </c>
      <c r="E26" s="35"/>
      <c r="F26" s="35"/>
      <c r="G26" s="35"/>
      <c r="H26" s="35"/>
      <c r="I26" s="35"/>
      <c r="J26" s="35"/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543" t="s">
        <v>19</v>
      </c>
      <c r="F27" s="543"/>
      <c r="G27" s="543"/>
      <c r="H27" s="543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11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41</v>
      </c>
      <c r="E30" s="35"/>
      <c r="F30" s="35"/>
      <c r="G30" s="35"/>
      <c r="H30" s="35"/>
      <c r="I30" s="35"/>
      <c r="J30" s="121">
        <f>ROUND(J80, 2)</f>
        <v>0</v>
      </c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43</v>
      </c>
      <c r="G32" s="35"/>
      <c r="H32" s="35"/>
      <c r="I32" s="122" t="s">
        <v>42</v>
      </c>
      <c r="J32" s="122" t="s">
        <v>44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45</v>
      </c>
      <c r="E33" s="113" t="s">
        <v>46</v>
      </c>
      <c r="F33" s="124">
        <f>ROUND((SUM(BE80:BE83)),  2)</f>
        <v>0</v>
      </c>
      <c r="G33" s="35"/>
      <c r="H33" s="35"/>
      <c r="I33" s="125">
        <v>0.21</v>
      </c>
      <c r="J33" s="124">
        <f>ROUND(((SUM(BE80:BE83))*I33),  2)</f>
        <v>0</v>
      </c>
      <c r="K33" s="35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47</v>
      </c>
      <c r="F34" s="124">
        <f>ROUND((SUM(BF80:BF83)),  2)</f>
        <v>0</v>
      </c>
      <c r="G34" s="35"/>
      <c r="H34" s="35"/>
      <c r="I34" s="125">
        <v>0.12</v>
      </c>
      <c r="J34" s="124">
        <f>ROUND(((SUM(BF80:BF83))*I34),  2)</f>
        <v>0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48</v>
      </c>
      <c r="F35" s="124">
        <f>ROUND((SUM(BG80:BG83)),  2)</f>
        <v>0</v>
      </c>
      <c r="G35" s="35"/>
      <c r="H35" s="35"/>
      <c r="I35" s="125">
        <v>0.21</v>
      </c>
      <c r="J35" s="124">
        <f>0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49</v>
      </c>
      <c r="F36" s="124">
        <f>ROUND((SUM(BH80:BH83)),  2)</f>
        <v>0</v>
      </c>
      <c r="G36" s="35"/>
      <c r="H36" s="35"/>
      <c r="I36" s="125">
        <v>0.12</v>
      </c>
      <c r="J36" s="124">
        <f>0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50</v>
      </c>
      <c r="F37" s="124">
        <f>ROUND((SUM(BI80:BI83)),  2)</f>
        <v>0</v>
      </c>
      <c r="G37" s="35"/>
      <c r="H37" s="35"/>
      <c r="I37" s="125">
        <v>0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51</v>
      </c>
      <c r="E39" s="128"/>
      <c r="F39" s="128"/>
      <c r="G39" s="129" t="s">
        <v>52</v>
      </c>
      <c r="H39" s="130" t="s">
        <v>53</v>
      </c>
      <c r="I39" s="128"/>
      <c r="J39" s="131">
        <f>SUM(J30:J37)</f>
        <v>0</v>
      </c>
      <c r="K39" s="132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33"/>
      <c r="C40" s="134"/>
      <c r="D40" s="134"/>
      <c r="E40" s="134"/>
      <c r="F40" s="134"/>
      <c r="G40" s="134"/>
      <c r="H40" s="134"/>
      <c r="I40" s="134"/>
      <c r="J40" s="134"/>
      <c r="K40" s="134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1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136</v>
      </c>
      <c r="D45" s="37"/>
      <c r="E45" s="37"/>
      <c r="F45" s="37"/>
      <c r="G45" s="37"/>
      <c r="H45" s="37"/>
      <c r="I45" s="37"/>
      <c r="J45" s="37"/>
      <c r="K45" s="37"/>
      <c r="L45" s="114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535" t="str">
        <f>E7</f>
        <v>Zliv - Obnova kanalizace v ulici Jáchymovská</v>
      </c>
      <c r="F48" s="536"/>
      <c r="G48" s="536"/>
      <c r="H48" s="536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134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0" t="str">
        <f>E9</f>
        <v>25_11_01_02 - PS-01 Vystrojení čerpací stanice</v>
      </c>
      <c r="F50" s="534"/>
      <c r="G50" s="534"/>
      <c r="H50" s="534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14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Zliv</v>
      </c>
      <c r="G52" s="37"/>
      <c r="H52" s="37"/>
      <c r="I52" s="30" t="s">
        <v>23</v>
      </c>
      <c r="J52" s="60" t="str">
        <f>IF(J12="","",J12)</f>
        <v>25. 9. 2025</v>
      </c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25.7" customHeight="1">
      <c r="A54" s="35"/>
      <c r="B54" s="36"/>
      <c r="C54" s="30" t="s">
        <v>25</v>
      </c>
      <c r="D54" s="37"/>
      <c r="E54" s="37"/>
      <c r="F54" s="28" t="str">
        <f>E15</f>
        <v>Město Zliv</v>
      </c>
      <c r="G54" s="37"/>
      <c r="H54" s="37"/>
      <c r="I54" s="30" t="s">
        <v>33</v>
      </c>
      <c r="J54" s="33" t="str">
        <f>E21</f>
        <v>Ing. Jaroslav Žáček Ph.D.</v>
      </c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31</v>
      </c>
      <c r="D55" s="37"/>
      <c r="E55" s="37"/>
      <c r="F55" s="28" t="str">
        <f>IF(E18="","",E18)</f>
        <v>Vyplň údaj</v>
      </c>
      <c r="G55" s="37"/>
      <c r="H55" s="37"/>
      <c r="I55" s="30" t="s">
        <v>37</v>
      </c>
      <c r="J55" s="33" t="str">
        <f>E24</f>
        <v xml:space="preserve"> </v>
      </c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7" t="s">
        <v>137</v>
      </c>
      <c r="D57" s="138"/>
      <c r="E57" s="138"/>
      <c r="F57" s="138"/>
      <c r="G57" s="138"/>
      <c r="H57" s="138"/>
      <c r="I57" s="138"/>
      <c r="J57" s="139" t="s">
        <v>138</v>
      </c>
      <c r="K57" s="138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40" t="s">
        <v>73</v>
      </c>
      <c r="D59" s="37"/>
      <c r="E59" s="37"/>
      <c r="F59" s="37"/>
      <c r="G59" s="37"/>
      <c r="H59" s="37"/>
      <c r="I59" s="37"/>
      <c r="J59" s="78">
        <f>J80</f>
        <v>0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139</v>
      </c>
    </row>
    <row r="60" spans="1:47" s="9" customFormat="1" ht="24.95" customHeight="1">
      <c r="B60" s="141"/>
      <c r="C60" s="142"/>
      <c r="D60" s="143" t="s">
        <v>2525</v>
      </c>
      <c r="E60" s="144"/>
      <c r="F60" s="144"/>
      <c r="G60" s="144"/>
      <c r="H60" s="144"/>
      <c r="I60" s="144"/>
      <c r="J60" s="145">
        <f>J81</f>
        <v>0</v>
      </c>
      <c r="K60" s="142"/>
      <c r="L60" s="146"/>
    </row>
    <row r="61" spans="1:47" s="2" customFormat="1" ht="21.75" customHeight="1">
      <c r="A61" s="35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6.95" customHeight="1">
      <c r="A62" s="35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6" spans="1:63" s="2" customFormat="1" ht="6.95" customHeight="1">
      <c r="A66" s="35"/>
      <c r="B66" s="50"/>
      <c r="C66" s="51"/>
      <c r="D66" s="51"/>
      <c r="E66" s="51"/>
      <c r="F66" s="51"/>
      <c r="G66" s="51"/>
      <c r="H66" s="51"/>
      <c r="I66" s="51"/>
      <c r="J66" s="51"/>
      <c r="K66" s="51"/>
      <c r="L66" s="114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63" s="2" customFormat="1" ht="24.95" customHeight="1">
      <c r="A67" s="35"/>
      <c r="B67" s="36"/>
      <c r="C67" s="24" t="s">
        <v>145</v>
      </c>
      <c r="D67" s="37"/>
      <c r="E67" s="37"/>
      <c r="F67" s="37"/>
      <c r="G67" s="37"/>
      <c r="H67" s="37"/>
      <c r="I67" s="37"/>
      <c r="J67" s="37"/>
      <c r="K67" s="37"/>
      <c r="L67" s="114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</row>
    <row r="68" spans="1:63" s="2" customFormat="1" ht="6.95" customHeight="1">
      <c r="A68" s="35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114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</row>
    <row r="69" spans="1:63" s="2" customFormat="1" ht="12" customHeight="1">
      <c r="A69" s="35"/>
      <c r="B69" s="36"/>
      <c r="C69" s="30" t="s">
        <v>16</v>
      </c>
      <c r="D69" s="37"/>
      <c r="E69" s="37"/>
      <c r="F69" s="37"/>
      <c r="G69" s="37"/>
      <c r="H69" s="37"/>
      <c r="I69" s="37"/>
      <c r="J69" s="37"/>
      <c r="K69" s="37"/>
      <c r="L69" s="114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63" s="2" customFormat="1" ht="16.5" customHeight="1">
      <c r="A70" s="35"/>
      <c r="B70" s="36"/>
      <c r="C70" s="37"/>
      <c r="D70" s="37"/>
      <c r="E70" s="535" t="str">
        <f>E7</f>
        <v>Zliv - Obnova kanalizace v ulici Jáchymovská</v>
      </c>
      <c r="F70" s="536"/>
      <c r="G70" s="536"/>
      <c r="H70" s="536"/>
      <c r="I70" s="37"/>
      <c r="J70" s="37"/>
      <c r="K70" s="37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63" s="2" customFormat="1" ht="12" customHeight="1">
      <c r="A71" s="35"/>
      <c r="B71" s="36"/>
      <c r="C71" s="30" t="s">
        <v>134</v>
      </c>
      <c r="D71" s="37"/>
      <c r="E71" s="37"/>
      <c r="F71" s="37"/>
      <c r="G71" s="37"/>
      <c r="H71" s="37"/>
      <c r="I71" s="37"/>
      <c r="J71" s="37"/>
      <c r="K71" s="37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2" spans="1:63" s="2" customFormat="1" ht="16.5" customHeight="1">
      <c r="A72" s="35"/>
      <c r="B72" s="36"/>
      <c r="C72" s="37"/>
      <c r="D72" s="37"/>
      <c r="E72" s="530" t="str">
        <f>E9</f>
        <v>25_11_01_02 - PS-01 Vystrojení čerpací stanice</v>
      </c>
      <c r="F72" s="534"/>
      <c r="G72" s="534"/>
      <c r="H72" s="534"/>
      <c r="I72" s="37"/>
      <c r="J72" s="37"/>
      <c r="K72" s="37"/>
      <c r="L72" s="114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</row>
    <row r="73" spans="1:63" s="2" customFormat="1" ht="6.95" customHeight="1">
      <c r="A73" s="35"/>
      <c r="B73" s="36"/>
      <c r="C73" s="37"/>
      <c r="D73" s="37"/>
      <c r="E73" s="37"/>
      <c r="F73" s="37"/>
      <c r="G73" s="37"/>
      <c r="H73" s="37"/>
      <c r="I73" s="37"/>
      <c r="J73" s="37"/>
      <c r="K73" s="37"/>
      <c r="L73" s="114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</row>
    <row r="74" spans="1:63" s="2" customFormat="1" ht="12" customHeight="1">
      <c r="A74" s="35"/>
      <c r="B74" s="36"/>
      <c r="C74" s="30" t="s">
        <v>21</v>
      </c>
      <c r="D74" s="37"/>
      <c r="E74" s="37"/>
      <c r="F74" s="28" t="str">
        <f>F12</f>
        <v>Zliv</v>
      </c>
      <c r="G74" s="37"/>
      <c r="H74" s="37"/>
      <c r="I74" s="30" t="s">
        <v>23</v>
      </c>
      <c r="J74" s="60" t="str">
        <f>IF(J12="","",J12)</f>
        <v>25. 9. 2025</v>
      </c>
      <c r="K74" s="37"/>
      <c r="L74" s="114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63" s="2" customFormat="1" ht="6.95" customHeight="1">
      <c r="A75" s="35"/>
      <c r="B75" s="36"/>
      <c r="C75" s="37"/>
      <c r="D75" s="37"/>
      <c r="E75" s="37"/>
      <c r="F75" s="37"/>
      <c r="G75" s="37"/>
      <c r="H75" s="37"/>
      <c r="I75" s="37"/>
      <c r="J75" s="37"/>
      <c r="K75" s="37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63" s="2" customFormat="1" ht="25.7" customHeight="1">
      <c r="A76" s="35"/>
      <c r="B76" s="36"/>
      <c r="C76" s="30" t="s">
        <v>25</v>
      </c>
      <c r="D76" s="37"/>
      <c r="E76" s="37"/>
      <c r="F76" s="28" t="str">
        <f>E15</f>
        <v>Město Zliv</v>
      </c>
      <c r="G76" s="37"/>
      <c r="H76" s="37"/>
      <c r="I76" s="30" t="s">
        <v>33</v>
      </c>
      <c r="J76" s="33" t="str">
        <f>E21</f>
        <v>Ing. Jaroslav Žáček Ph.D.</v>
      </c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63" s="2" customFormat="1" ht="15.2" customHeight="1">
      <c r="A77" s="35"/>
      <c r="B77" s="36"/>
      <c r="C77" s="30" t="s">
        <v>31</v>
      </c>
      <c r="D77" s="37"/>
      <c r="E77" s="37"/>
      <c r="F77" s="28" t="str">
        <f>IF(E18="","",E18)</f>
        <v>Vyplň údaj</v>
      </c>
      <c r="G77" s="37"/>
      <c r="H77" s="37"/>
      <c r="I77" s="30" t="s">
        <v>37</v>
      </c>
      <c r="J77" s="33" t="str">
        <f>E24</f>
        <v xml:space="preserve"> </v>
      </c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63" s="2" customFormat="1" ht="10.35" customHeight="1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63" s="11" customFormat="1" ht="29.25" customHeight="1">
      <c r="A79" s="152"/>
      <c r="B79" s="153"/>
      <c r="C79" s="154" t="s">
        <v>146</v>
      </c>
      <c r="D79" s="155" t="s">
        <v>60</v>
      </c>
      <c r="E79" s="155" t="s">
        <v>56</v>
      </c>
      <c r="F79" s="155" t="s">
        <v>57</v>
      </c>
      <c r="G79" s="155" t="s">
        <v>147</v>
      </c>
      <c r="H79" s="155" t="s">
        <v>148</v>
      </c>
      <c r="I79" s="155" t="s">
        <v>149</v>
      </c>
      <c r="J79" s="155" t="s">
        <v>138</v>
      </c>
      <c r="K79" s="156" t="s">
        <v>150</v>
      </c>
      <c r="L79" s="157"/>
      <c r="M79" s="69" t="s">
        <v>19</v>
      </c>
      <c r="N79" s="70" t="s">
        <v>45</v>
      </c>
      <c r="O79" s="70" t="s">
        <v>151</v>
      </c>
      <c r="P79" s="70" t="s">
        <v>152</v>
      </c>
      <c r="Q79" s="70" t="s">
        <v>153</v>
      </c>
      <c r="R79" s="70" t="s">
        <v>154</v>
      </c>
      <c r="S79" s="70" t="s">
        <v>155</v>
      </c>
      <c r="T79" s="71" t="s">
        <v>156</v>
      </c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</row>
    <row r="80" spans="1:63" s="2" customFormat="1" ht="22.9" customHeight="1">
      <c r="A80" s="35"/>
      <c r="B80" s="36"/>
      <c r="C80" s="76" t="s">
        <v>157</v>
      </c>
      <c r="D80" s="37"/>
      <c r="E80" s="37"/>
      <c r="F80" s="37"/>
      <c r="G80" s="37"/>
      <c r="H80" s="37"/>
      <c r="I80" s="37"/>
      <c r="J80" s="158">
        <f>BK80</f>
        <v>0</v>
      </c>
      <c r="K80" s="37"/>
      <c r="L80" s="40"/>
      <c r="M80" s="72"/>
      <c r="N80" s="159"/>
      <c r="O80" s="73"/>
      <c r="P80" s="160">
        <f>P81</f>
        <v>0</v>
      </c>
      <c r="Q80" s="73"/>
      <c r="R80" s="160">
        <f>R81</f>
        <v>0</v>
      </c>
      <c r="S80" s="73"/>
      <c r="T80" s="161">
        <f>T81</f>
        <v>0</v>
      </c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T80" s="18" t="s">
        <v>74</v>
      </c>
      <c r="AU80" s="18" t="s">
        <v>139</v>
      </c>
      <c r="BK80" s="162">
        <f>BK81</f>
        <v>0</v>
      </c>
    </row>
    <row r="81" spans="1:65" s="12" customFormat="1" ht="25.9" customHeight="1">
      <c r="B81" s="163"/>
      <c r="C81" s="164"/>
      <c r="D81" s="165" t="s">
        <v>74</v>
      </c>
      <c r="E81" s="166" t="s">
        <v>495</v>
      </c>
      <c r="F81" s="166" t="s">
        <v>2526</v>
      </c>
      <c r="G81" s="164"/>
      <c r="H81" s="164"/>
      <c r="I81" s="167"/>
      <c r="J81" s="168">
        <f>BK81</f>
        <v>0</v>
      </c>
      <c r="K81" s="164"/>
      <c r="L81" s="169"/>
      <c r="M81" s="170"/>
      <c r="N81" s="171"/>
      <c r="O81" s="171"/>
      <c r="P81" s="172">
        <f>SUM(P82:P83)</f>
        <v>0</v>
      </c>
      <c r="Q81" s="171"/>
      <c r="R81" s="172">
        <f>SUM(R82:R83)</f>
        <v>0</v>
      </c>
      <c r="S81" s="171"/>
      <c r="T81" s="173">
        <f>SUM(T82:T83)</f>
        <v>0</v>
      </c>
      <c r="AR81" s="174" t="s">
        <v>95</v>
      </c>
      <c r="AT81" s="175" t="s">
        <v>74</v>
      </c>
      <c r="AU81" s="175" t="s">
        <v>75</v>
      </c>
      <c r="AY81" s="174" t="s">
        <v>160</v>
      </c>
      <c r="BK81" s="176">
        <f>SUM(BK82:BK83)</f>
        <v>0</v>
      </c>
    </row>
    <row r="82" spans="1:65" s="2" customFormat="1" ht="21.75" customHeight="1">
      <c r="A82" s="35"/>
      <c r="B82" s="36"/>
      <c r="C82" s="225" t="s">
        <v>83</v>
      </c>
      <c r="D82" s="225" t="s">
        <v>495</v>
      </c>
      <c r="E82" s="226" t="s">
        <v>2527</v>
      </c>
      <c r="F82" s="227" t="s">
        <v>2528</v>
      </c>
      <c r="G82" s="228" t="s">
        <v>176</v>
      </c>
      <c r="H82" s="229">
        <v>1</v>
      </c>
      <c r="I82" s="363">
        <f>'PS-01'!F46</f>
        <v>0</v>
      </c>
      <c r="J82" s="231">
        <f>ROUND(I82*H82,2)</f>
        <v>0</v>
      </c>
      <c r="K82" s="227" t="s">
        <v>19</v>
      </c>
      <c r="L82" s="232"/>
      <c r="M82" s="233" t="s">
        <v>19</v>
      </c>
      <c r="N82" s="234" t="s">
        <v>46</v>
      </c>
      <c r="O82" s="65"/>
      <c r="P82" s="188">
        <f>O82*H82</f>
        <v>0</v>
      </c>
      <c r="Q82" s="188">
        <v>0</v>
      </c>
      <c r="R82" s="188">
        <f>Q82*H82</f>
        <v>0</v>
      </c>
      <c r="S82" s="188">
        <v>0</v>
      </c>
      <c r="T82" s="189">
        <f>S82*H82</f>
        <v>0</v>
      </c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R82" s="190" t="s">
        <v>206</v>
      </c>
      <c r="AT82" s="190" t="s">
        <v>495</v>
      </c>
      <c r="AU82" s="190" t="s">
        <v>83</v>
      </c>
      <c r="AY82" s="18" t="s">
        <v>160</v>
      </c>
      <c r="BE82" s="191">
        <f>IF(N82="základní",J82,0)</f>
        <v>0</v>
      </c>
      <c r="BF82" s="191">
        <f>IF(N82="snížená",J82,0)</f>
        <v>0</v>
      </c>
      <c r="BG82" s="191">
        <f>IF(N82="zákl. přenesená",J82,0)</f>
        <v>0</v>
      </c>
      <c r="BH82" s="191">
        <f>IF(N82="sníž. přenesená",J82,0)</f>
        <v>0</v>
      </c>
      <c r="BI82" s="191">
        <f>IF(N82="nulová",J82,0)</f>
        <v>0</v>
      </c>
      <c r="BJ82" s="18" t="s">
        <v>83</v>
      </c>
      <c r="BK82" s="191">
        <f>ROUND(I82*H82,2)</f>
        <v>0</v>
      </c>
      <c r="BL82" s="18" t="s">
        <v>183</v>
      </c>
      <c r="BM82" s="190" t="s">
        <v>2529</v>
      </c>
    </row>
    <row r="83" spans="1:65" s="2" customFormat="1" ht="48.75">
      <c r="A83" s="35"/>
      <c r="B83" s="36"/>
      <c r="C83" s="37"/>
      <c r="D83" s="197" t="s">
        <v>172</v>
      </c>
      <c r="E83" s="37"/>
      <c r="F83" s="198" t="s">
        <v>2530</v>
      </c>
      <c r="G83" s="37"/>
      <c r="H83" s="37"/>
      <c r="I83" s="194"/>
      <c r="J83" s="37"/>
      <c r="K83" s="37"/>
      <c r="L83" s="40"/>
      <c r="M83" s="210"/>
      <c r="N83" s="211"/>
      <c r="O83" s="212"/>
      <c r="P83" s="212"/>
      <c r="Q83" s="212"/>
      <c r="R83" s="212"/>
      <c r="S83" s="212"/>
      <c r="T83" s="213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T83" s="18" t="s">
        <v>172</v>
      </c>
      <c r="AU83" s="18" t="s">
        <v>83</v>
      </c>
    </row>
    <row r="84" spans="1:65" s="2" customFormat="1" ht="6.95" customHeight="1">
      <c r="A84" s="35"/>
      <c r="B84" s="48"/>
      <c r="C84" s="49"/>
      <c r="D84" s="49"/>
      <c r="E84" s="49"/>
      <c r="F84" s="49"/>
      <c r="G84" s="49"/>
      <c r="H84" s="49"/>
      <c r="I84" s="49"/>
      <c r="J84" s="49"/>
      <c r="K84" s="49"/>
      <c r="L84" s="40"/>
      <c r="M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</sheetData>
  <sheetProtection password="D8BF" sheet="1" objects="1" scenarios="1" formatColumns="0" formatRows="0" autoFilter="0"/>
  <autoFilter ref="C79:K83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50"/>
  <sheetViews>
    <sheetView showZeros="0" view="pageBreakPreview" zoomScale="90" zoomScaleNormal="100" zoomScaleSheetLayoutView="90" workbookViewId="0">
      <pane ySplit="2" topLeftCell="A3" activePane="bottomLeft" state="frozen"/>
      <selection pane="bottomLeft" activeCell="B28" sqref="B28"/>
    </sheetView>
  </sheetViews>
  <sheetFormatPr defaultColWidth="10.5" defaultRowHeight="12.75"/>
  <cols>
    <col min="1" max="1" width="6.6640625" style="358" customWidth="1"/>
    <col min="2" max="2" width="74.1640625" style="359" customWidth="1"/>
    <col min="3" max="3" width="7.5" style="360" customWidth="1"/>
    <col min="4" max="4" width="9.1640625" style="360" customWidth="1"/>
    <col min="5" max="5" width="13" style="361" customWidth="1"/>
    <col min="6" max="6" width="15" style="362" customWidth="1"/>
    <col min="7" max="7" width="15" style="324" customWidth="1"/>
    <col min="8" max="8" width="20.83203125" style="324" customWidth="1"/>
    <col min="9" max="9" width="10.5" style="324"/>
    <col min="10" max="10" width="10.5" style="324" customWidth="1"/>
    <col min="11" max="256" width="10.5" style="324"/>
    <col min="257" max="257" width="6.6640625" style="324" customWidth="1"/>
    <col min="258" max="258" width="74.1640625" style="324" customWidth="1"/>
    <col min="259" max="259" width="7.5" style="324" customWidth="1"/>
    <col min="260" max="260" width="9.1640625" style="324" customWidth="1"/>
    <col min="261" max="261" width="13" style="324" customWidth="1"/>
    <col min="262" max="263" width="15" style="324" customWidth="1"/>
    <col min="264" max="264" width="20.83203125" style="324" customWidth="1"/>
    <col min="265" max="265" width="10.5" style="324"/>
    <col min="266" max="266" width="10.5" style="324" customWidth="1"/>
    <col min="267" max="512" width="10.5" style="324"/>
    <col min="513" max="513" width="6.6640625" style="324" customWidth="1"/>
    <col min="514" max="514" width="74.1640625" style="324" customWidth="1"/>
    <col min="515" max="515" width="7.5" style="324" customWidth="1"/>
    <col min="516" max="516" width="9.1640625" style="324" customWidth="1"/>
    <col min="517" max="517" width="13" style="324" customWidth="1"/>
    <col min="518" max="519" width="15" style="324" customWidth="1"/>
    <col min="520" max="520" width="20.83203125" style="324" customWidth="1"/>
    <col min="521" max="521" width="10.5" style="324"/>
    <col min="522" max="522" width="10.5" style="324" customWidth="1"/>
    <col min="523" max="768" width="10.5" style="324"/>
    <col min="769" max="769" width="6.6640625" style="324" customWidth="1"/>
    <col min="770" max="770" width="74.1640625" style="324" customWidth="1"/>
    <col min="771" max="771" width="7.5" style="324" customWidth="1"/>
    <col min="772" max="772" width="9.1640625" style="324" customWidth="1"/>
    <col min="773" max="773" width="13" style="324" customWidth="1"/>
    <col min="774" max="775" width="15" style="324" customWidth="1"/>
    <col min="776" max="776" width="20.83203125" style="324" customWidth="1"/>
    <col min="777" max="777" width="10.5" style="324"/>
    <col min="778" max="778" width="10.5" style="324" customWidth="1"/>
    <col min="779" max="1024" width="10.5" style="324"/>
    <col min="1025" max="1025" width="6.6640625" style="324" customWidth="1"/>
    <col min="1026" max="1026" width="74.1640625" style="324" customWidth="1"/>
    <col min="1027" max="1027" width="7.5" style="324" customWidth="1"/>
    <col min="1028" max="1028" width="9.1640625" style="324" customWidth="1"/>
    <col min="1029" max="1029" width="13" style="324" customWidth="1"/>
    <col min="1030" max="1031" width="15" style="324" customWidth="1"/>
    <col min="1032" max="1032" width="20.83203125" style="324" customWidth="1"/>
    <col min="1033" max="1033" width="10.5" style="324"/>
    <col min="1034" max="1034" width="10.5" style="324" customWidth="1"/>
    <col min="1035" max="1280" width="10.5" style="324"/>
    <col min="1281" max="1281" width="6.6640625" style="324" customWidth="1"/>
    <col min="1282" max="1282" width="74.1640625" style="324" customWidth="1"/>
    <col min="1283" max="1283" width="7.5" style="324" customWidth="1"/>
    <col min="1284" max="1284" width="9.1640625" style="324" customWidth="1"/>
    <col min="1285" max="1285" width="13" style="324" customWidth="1"/>
    <col min="1286" max="1287" width="15" style="324" customWidth="1"/>
    <col min="1288" max="1288" width="20.83203125" style="324" customWidth="1"/>
    <col min="1289" max="1289" width="10.5" style="324"/>
    <col min="1290" max="1290" width="10.5" style="324" customWidth="1"/>
    <col min="1291" max="1536" width="10.5" style="324"/>
    <col min="1537" max="1537" width="6.6640625" style="324" customWidth="1"/>
    <col min="1538" max="1538" width="74.1640625" style="324" customWidth="1"/>
    <col min="1539" max="1539" width="7.5" style="324" customWidth="1"/>
    <col min="1540" max="1540" width="9.1640625" style="324" customWidth="1"/>
    <col min="1541" max="1541" width="13" style="324" customWidth="1"/>
    <col min="1542" max="1543" width="15" style="324" customWidth="1"/>
    <col min="1544" max="1544" width="20.83203125" style="324" customWidth="1"/>
    <col min="1545" max="1545" width="10.5" style="324"/>
    <col min="1546" max="1546" width="10.5" style="324" customWidth="1"/>
    <col min="1547" max="1792" width="10.5" style="324"/>
    <col min="1793" max="1793" width="6.6640625" style="324" customWidth="1"/>
    <col min="1794" max="1794" width="74.1640625" style="324" customWidth="1"/>
    <col min="1795" max="1795" width="7.5" style="324" customWidth="1"/>
    <col min="1796" max="1796" width="9.1640625" style="324" customWidth="1"/>
    <col min="1797" max="1797" width="13" style="324" customWidth="1"/>
    <col min="1798" max="1799" width="15" style="324" customWidth="1"/>
    <col min="1800" max="1800" width="20.83203125" style="324" customWidth="1"/>
    <col min="1801" max="1801" width="10.5" style="324"/>
    <col min="1802" max="1802" width="10.5" style="324" customWidth="1"/>
    <col min="1803" max="2048" width="10.5" style="324"/>
    <col min="2049" max="2049" width="6.6640625" style="324" customWidth="1"/>
    <col min="2050" max="2050" width="74.1640625" style="324" customWidth="1"/>
    <col min="2051" max="2051" width="7.5" style="324" customWidth="1"/>
    <col min="2052" max="2052" width="9.1640625" style="324" customWidth="1"/>
    <col min="2053" max="2053" width="13" style="324" customWidth="1"/>
    <col min="2054" max="2055" width="15" style="324" customWidth="1"/>
    <col min="2056" max="2056" width="20.83203125" style="324" customWidth="1"/>
    <col min="2057" max="2057" width="10.5" style="324"/>
    <col min="2058" max="2058" width="10.5" style="324" customWidth="1"/>
    <col min="2059" max="2304" width="10.5" style="324"/>
    <col min="2305" max="2305" width="6.6640625" style="324" customWidth="1"/>
    <col min="2306" max="2306" width="74.1640625" style="324" customWidth="1"/>
    <col min="2307" max="2307" width="7.5" style="324" customWidth="1"/>
    <col min="2308" max="2308" width="9.1640625" style="324" customWidth="1"/>
    <col min="2309" max="2309" width="13" style="324" customWidth="1"/>
    <col min="2310" max="2311" width="15" style="324" customWidth="1"/>
    <col min="2312" max="2312" width="20.83203125" style="324" customWidth="1"/>
    <col min="2313" max="2313" width="10.5" style="324"/>
    <col min="2314" max="2314" width="10.5" style="324" customWidth="1"/>
    <col min="2315" max="2560" width="10.5" style="324"/>
    <col min="2561" max="2561" width="6.6640625" style="324" customWidth="1"/>
    <col min="2562" max="2562" width="74.1640625" style="324" customWidth="1"/>
    <col min="2563" max="2563" width="7.5" style="324" customWidth="1"/>
    <col min="2564" max="2564" width="9.1640625" style="324" customWidth="1"/>
    <col min="2565" max="2565" width="13" style="324" customWidth="1"/>
    <col min="2566" max="2567" width="15" style="324" customWidth="1"/>
    <col min="2568" max="2568" width="20.83203125" style="324" customWidth="1"/>
    <col min="2569" max="2569" width="10.5" style="324"/>
    <col min="2570" max="2570" width="10.5" style="324" customWidth="1"/>
    <col min="2571" max="2816" width="10.5" style="324"/>
    <col min="2817" max="2817" width="6.6640625" style="324" customWidth="1"/>
    <col min="2818" max="2818" width="74.1640625" style="324" customWidth="1"/>
    <col min="2819" max="2819" width="7.5" style="324" customWidth="1"/>
    <col min="2820" max="2820" width="9.1640625" style="324" customWidth="1"/>
    <col min="2821" max="2821" width="13" style="324" customWidth="1"/>
    <col min="2822" max="2823" width="15" style="324" customWidth="1"/>
    <col min="2824" max="2824" width="20.83203125" style="324" customWidth="1"/>
    <col min="2825" max="2825" width="10.5" style="324"/>
    <col min="2826" max="2826" width="10.5" style="324" customWidth="1"/>
    <col min="2827" max="3072" width="10.5" style="324"/>
    <col min="3073" max="3073" width="6.6640625" style="324" customWidth="1"/>
    <col min="3074" max="3074" width="74.1640625" style="324" customWidth="1"/>
    <col min="3075" max="3075" width="7.5" style="324" customWidth="1"/>
    <col min="3076" max="3076" width="9.1640625" style="324" customWidth="1"/>
    <col min="3077" max="3077" width="13" style="324" customWidth="1"/>
    <col min="3078" max="3079" width="15" style="324" customWidth="1"/>
    <col min="3080" max="3080" width="20.83203125" style="324" customWidth="1"/>
    <col min="3081" max="3081" width="10.5" style="324"/>
    <col min="3082" max="3082" width="10.5" style="324" customWidth="1"/>
    <col min="3083" max="3328" width="10.5" style="324"/>
    <col min="3329" max="3329" width="6.6640625" style="324" customWidth="1"/>
    <col min="3330" max="3330" width="74.1640625" style="324" customWidth="1"/>
    <col min="3331" max="3331" width="7.5" style="324" customWidth="1"/>
    <col min="3332" max="3332" width="9.1640625" style="324" customWidth="1"/>
    <col min="3333" max="3333" width="13" style="324" customWidth="1"/>
    <col min="3334" max="3335" width="15" style="324" customWidth="1"/>
    <col min="3336" max="3336" width="20.83203125" style="324" customWidth="1"/>
    <col min="3337" max="3337" width="10.5" style="324"/>
    <col min="3338" max="3338" width="10.5" style="324" customWidth="1"/>
    <col min="3339" max="3584" width="10.5" style="324"/>
    <col min="3585" max="3585" width="6.6640625" style="324" customWidth="1"/>
    <col min="3586" max="3586" width="74.1640625" style="324" customWidth="1"/>
    <col min="3587" max="3587" width="7.5" style="324" customWidth="1"/>
    <col min="3588" max="3588" width="9.1640625" style="324" customWidth="1"/>
    <col min="3589" max="3589" width="13" style="324" customWidth="1"/>
    <col min="3590" max="3591" width="15" style="324" customWidth="1"/>
    <col min="3592" max="3592" width="20.83203125" style="324" customWidth="1"/>
    <col min="3593" max="3593" width="10.5" style="324"/>
    <col min="3594" max="3594" width="10.5" style="324" customWidth="1"/>
    <col min="3595" max="3840" width="10.5" style="324"/>
    <col min="3841" max="3841" width="6.6640625" style="324" customWidth="1"/>
    <col min="3842" max="3842" width="74.1640625" style="324" customWidth="1"/>
    <col min="3843" max="3843" width="7.5" style="324" customWidth="1"/>
    <col min="3844" max="3844" width="9.1640625" style="324" customWidth="1"/>
    <col min="3845" max="3845" width="13" style="324" customWidth="1"/>
    <col min="3846" max="3847" width="15" style="324" customWidth="1"/>
    <col min="3848" max="3848" width="20.83203125" style="324" customWidth="1"/>
    <col min="3849" max="3849" width="10.5" style="324"/>
    <col min="3850" max="3850" width="10.5" style="324" customWidth="1"/>
    <col min="3851" max="4096" width="10.5" style="324"/>
    <col min="4097" max="4097" width="6.6640625" style="324" customWidth="1"/>
    <col min="4098" max="4098" width="74.1640625" style="324" customWidth="1"/>
    <col min="4099" max="4099" width="7.5" style="324" customWidth="1"/>
    <col min="4100" max="4100" width="9.1640625" style="324" customWidth="1"/>
    <col min="4101" max="4101" width="13" style="324" customWidth="1"/>
    <col min="4102" max="4103" width="15" style="324" customWidth="1"/>
    <col min="4104" max="4104" width="20.83203125" style="324" customWidth="1"/>
    <col min="4105" max="4105" width="10.5" style="324"/>
    <col min="4106" max="4106" width="10.5" style="324" customWidth="1"/>
    <col min="4107" max="4352" width="10.5" style="324"/>
    <col min="4353" max="4353" width="6.6640625" style="324" customWidth="1"/>
    <col min="4354" max="4354" width="74.1640625" style="324" customWidth="1"/>
    <col min="4355" max="4355" width="7.5" style="324" customWidth="1"/>
    <col min="4356" max="4356" width="9.1640625" style="324" customWidth="1"/>
    <col min="4357" max="4357" width="13" style="324" customWidth="1"/>
    <col min="4358" max="4359" width="15" style="324" customWidth="1"/>
    <col min="4360" max="4360" width="20.83203125" style="324" customWidth="1"/>
    <col min="4361" max="4361" width="10.5" style="324"/>
    <col min="4362" max="4362" width="10.5" style="324" customWidth="1"/>
    <col min="4363" max="4608" width="10.5" style="324"/>
    <col min="4609" max="4609" width="6.6640625" style="324" customWidth="1"/>
    <col min="4610" max="4610" width="74.1640625" style="324" customWidth="1"/>
    <col min="4611" max="4611" width="7.5" style="324" customWidth="1"/>
    <col min="4612" max="4612" width="9.1640625" style="324" customWidth="1"/>
    <col min="4613" max="4613" width="13" style="324" customWidth="1"/>
    <col min="4614" max="4615" width="15" style="324" customWidth="1"/>
    <col min="4616" max="4616" width="20.83203125" style="324" customWidth="1"/>
    <col min="4617" max="4617" width="10.5" style="324"/>
    <col min="4618" max="4618" width="10.5" style="324" customWidth="1"/>
    <col min="4619" max="4864" width="10.5" style="324"/>
    <col min="4865" max="4865" width="6.6640625" style="324" customWidth="1"/>
    <col min="4866" max="4866" width="74.1640625" style="324" customWidth="1"/>
    <col min="4867" max="4867" width="7.5" style="324" customWidth="1"/>
    <col min="4868" max="4868" width="9.1640625" style="324" customWidth="1"/>
    <col min="4869" max="4869" width="13" style="324" customWidth="1"/>
    <col min="4870" max="4871" width="15" style="324" customWidth="1"/>
    <col min="4872" max="4872" width="20.83203125" style="324" customWidth="1"/>
    <col min="4873" max="4873" width="10.5" style="324"/>
    <col min="4874" max="4874" width="10.5" style="324" customWidth="1"/>
    <col min="4875" max="5120" width="10.5" style="324"/>
    <col min="5121" max="5121" width="6.6640625" style="324" customWidth="1"/>
    <col min="5122" max="5122" width="74.1640625" style="324" customWidth="1"/>
    <col min="5123" max="5123" width="7.5" style="324" customWidth="1"/>
    <col min="5124" max="5124" width="9.1640625" style="324" customWidth="1"/>
    <col min="5125" max="5125" width="13" style="324" customWidth="1"/>
    <col min="5126" max="5127" width="15" style="324" customWidth="1"/>
    <col min="5128" max="5128" width="20.83203125" style="324" customWidth="1"/>
    <col min="5129" max="5129" width="10.5" style="324"/>
    <col min="5130" max="5130" width="10.5" style="324" customWidth="1"/>
    <col min="5131" max="5376" width="10.5" style="324"/>
    <col min="5377" max="5377" width="6.6640625" style="324" customWidth="1"/>
    <col min="5378" max="5378" width="74.1640625" style="324" customWidth="1"/>
    <col min="5379" max="5379" width="7.5" style="324" customWidth="1"/>
    <col min="5380" max="5380" width="9.1640625" style="324" customWidth="1"/>
    <col min="5381" max="5381" width="13" style="324" customWidth="1"/>
    <col min="5382" max="5383" width="15" style="324" customWidth="1"/>
    <col min="5384" max="5384" width="20.83203125" style="324" customWidth="1"/>
    <col min="5385" max="5385" width="10.5" style="324"/>
    <col min="5386" max="5386" width="10.5" style="324" customWidth="1"/>
    <col min="5387" max="5632" width="10.5" style="324"/>
    <col min="5633" max="5633" width="6.6640625" style="324" customWidth="1"/>
    <col min="5634" max="5634" width="74.1640625" style="324" customWidth="1"/>
    <col min="5635" max="5635" width="7.5" style="324" customWidth="1"/>
    <col min="5636" max="5636" width="9.1640625" style="324" customWidth="1"/>
    <col min="5637" max="5637" width="13" style="324" customWidth="1"/>
    <col min="5638" max="5639" width="15" style="324" customWidth="1"/>
    <col min="5640" max="5640" width="20.83203125" style="324" customWidth="1"/>
    <col min="5641" max="5641" width="10.5" style="324"/>
    <col min="5642" max="5642" width="10.5" style="324" customWidth="1"/>
    <col min="5643" max="5888" width="10.5" style="324"/>
    <col min="5889" max="5889" width="6.6640625" style="324" customWidth="1"/>
    <col min="5890" max="5890" width="74.1640625" style="324" customWidth="1"/>
    <col min="5891" max="5891" width="7.5" style="324" customWidth="1"/>
    <col min="5892" max="5892" width="9.1640625" style="324" customWidth="1"/>
    <col min="5893" max="5893" width="13" style="324" customWidth="1"/>
    <col min="5894" max="5895" width="15" style="324" customWidth="1"/>
    <col min="5896" max="5896" width="20.83203125" style="324" customWidth="1"/>
    <col min="5897" max="5897" width="10.5" style="324"/>
    <col min="5898" max="5898" width="10.5" style="324" customWidth="1"/>
    <col min="5899" max="6144" width="10.5" style="324"/>
    <col min="6145" max="6145" width="6.6640625" style="324" customWidth="1"/>
    <col min="6146" max="6146" width="74.1640625" style="324" customWidth="1"/>
    <col min="6147" max="6147" width="7.5" style="324" customWidth="1"/>
    <col min="6148" max="6148" width="9.1640625" style="324" customWidth="1"/>
    <col min="6149" max="6149" width="13" style="324" customWidth="1"/>
    <col min="6150" max="6151" width="15" style="324" customWidth="1"/>
    <col min="6152" max="6152" width="20.83203125" style="324" customWidth="1"/>
    <col min="6153" max="6153" width="10.5" style="324"/>
    <col min="6154" max="6154" width="10.5" style="324" customWidth="1"/>
    <col min="6155" max="6400" width="10.5" style="324"/>
    <col min="6401" max="6401" width="6.6640625" style="324" customWidth="1"/>
    <col min="6402" max="6402" width="74.1640625" style="324" customWidth="1"/>
    <col min="6403" max="6403" width="7.5" style="324" customWidth="1"/>
    <col min="6404" max="6404" width="9.1640625" style="324" customWidth="1"/>
    <col min="6405" max="6405" width="13" style="324" customWidth="1"/>
    <col min="6406" max="6407" width="15" style="324" customWidth="1"/>
    <col min="6408" max="6408" width="20.83203125" style="324" customWidth="1"/>
    <col min="6409" max="6409" width="10.5" style="324"/>
    <col min="6410" max="6410" width="10.5" style="324" customWidth="1"/>
    <col min="6411" max="6656" width="10.5" style="324"/>
    <col min="6657" max="6657" width="6.6640625" style="324" customWidth="1"/>
    <col min="6658" max="6658" width="74.1640625" style="324" customWidth="1"/>
    <col min="6659" max="6659" width="7.5" style="324" customWidth="1"/>
    <col min="6660" max="6660" width="9.1640625" style="324" customWidth="1"/>
    <col min="6661" max="6661" width="13" style="324" customWidth="1"/>
    <col min="6662" max="6663" width="15" style="324" customWidth="1"/>
    <col min="6664" max="6664" width="20.83203125" style="324" customWidth="1"/>
    <col min="6665" max="6665" width="10.5" style="324"/>
    <col min="6666" max="6666" width="10.5" style="324" customWidth="1"/>
    <col min="6667" max="6912" width="10.5" style="324"/>
    <col min="6913" max="6913" width="6.6640625" style="324" customWidth="1"/>
    <col min="6914" max="6914" width="74.1640625" style="324" customWidth="1"/>
    <col min="6915" max="6915" width="7.5" style="324" customWidth="1"/>
    <col min="6916" max="6916" width="9.1640625" style="324" customWidth="1"/>
    <col min="6917" max="6917" width="13" style="324" customWidth="1"/>
    <col min="6918" max="6919" width="15" style="324" customWidth="1"/>
    <col min="6920" max="6920" width="20.83203125" style="324" customWidth="1"/>
    <col min="6921" max="6921" width="10.5" style="324"/>
    <col min="6922" max="6922" width="10.5" style="324" customWidth="1"/>
    <col min="6923" max="7168" width="10.5" style="324"/>
    <col min="7169" max="7169" width="6.6640625" style="324" customWidth="1"/>
    <col min="7170" max="7170" width="74.1640625" style="324" customWidth="1"/>
    <col min="7171" max="7171" width="7.5" style="324" customWidth="1"/>
    <col min="7172" max="7172" width="9.1640625" style="324" customWidth="1"/>
    <col min="7173" max="7173" width="13" style="324" customWidth="1"/>
    <col min="7174" max="7175" width="15" style="324" customWidth="1"/>
    <col min="7176" max="7176" width="20.83203125" style="324" customWidth="1"/>
    <col min="7177" max="7177" width="10.5" style="324"/>
    <col min="7178" max="7178" width="10.5" style="324" customWidth="1"/>
    <col min="7179" max="7424" width="10.5" style="324"/>
    <col min="7425" max="7425" width="6.6640625" style="324" customWidth="1"/>
    <col min="7426" max="7426" width="74.1640625" style="324" customWidth="1"/>
    <col min="7427" max="7427" width="7.5" style="324" customWidth="1"/>
    <col min="7428" max="7428" width="9.1640625" style="324" customWidth="1"/>
    <col min="7429" max="7429" width="13" style="324" customWidth="1"/>
    <col min="7430" max="7431" width="15" style="324" customWidth="1"/>
    <col min="7432" max="7432" width="20.83203125" style="324" customWidth="1"/>
    <col min="7433" max="7433" width="10.5" style="324"/>
    <col min="7434" max="7434" width="10.5" style="324" customWidth="1"/>
    <col min="7435" max="7680" width="10.5" style="324"/>
    <col min="7681" max="7681" width="6.6640625" style="324" customWidth="1"/>
    <col min="7682" max="7682" width="74.1640625" style="324" customWidth="1"/>
    <col min="7683" max="7683" width="7.5" style="324" customWidth="1"/>
    <col min="7684" max="7684" width="9.1640625" style="324" customWidth="1"/>
    <col min="7685" max="7685" width="13" style="324" customWidth="1"/>
    <col min="7686" max="7687" width="15" style="324" customWidth="1"/>
    <col min="7688" max="7688" width="20.83203125" style="324" customWidth="1"/>
    <col min="7689" max="7689" width="10.5" style="324"/>
    <col min="7690" max="7690" width="10.5" style="324" customWidth="1"/>
    <col min="7691" max="7936" width="10.5" style="324"/>
    <col min="7937" max="7937" width="6.6640625" style="324" customWidth="1"/>
    <col min="7938" max="7938" width="74.1640625" style="324" customWidth="1"/>
    <col min="7939" max="7939" width="7.5" style="324" customWidth="1"/>
    <col min="7940" max="7940" width="9.1640625" style="324" customWidth="1"/>
    <col min="7941" max="7941" width="13" style="324" customWidth="1"/>
    <col min="7942" max="7943" width="15" style="324" customWidth="1"/>
    <col min="7944" max="7944" width="20.83203125" style="324" customWidth="1"/>
    <col min="7945" max="7945" width="10.5" style="324"/>
    <col min="7946" max="7946" width="10.5" style="324" customWidth="1"/>
    <col min="7947" max="8192" width="10.5" style="324"/>
    <col min="8193" max="8193" width="6.6640625" style="324" customWidth="1"/>
    <col min="8194" max="8194" width="74.1640625" style="324" customWidth="1"/>
    <col min="8195" max="8195" width="7.5" style="324" customWidth="1"/>
    <col min="8196" max="8196" width="9.1640625" style="324" customWidth="1"/>
    <col min="8197" max="8197" width="13" style="324" customWidth="1"/>
    <col min="8198" max="8199" width="15" style="324" customWidth="1"/>
    <col min="8200" max="8200" width="20.83203125" style="324" customWidth="1"/>
    <col min="8201" max="8201" width="10.5" style="324"/>
    <col min="8202" max="8202" width="10.5" style="324" customWidth="1"/>
    <col min="8203" max="8448" width="10.5" style="324"/>
    <col min="8449" max="8449" width="6.6640625" style="324" customWidth="1"/>
    <col min="8450" max="8450" width="74.1640625" style="324" customWidth="1"/>
    <col min="8451" max="8451" width="7.5" style="324" customWidth="1"/>
    <col min="8452" max="8452" width="9.1640625" style="324" customWidth="1"/>
    <col min="8453" max="8453" width="13" style="324" customWidth="1"/>
    <col min="8454" max="8455" width="15" style="324" customWidth="1"/>
    <col min="8456" max="8456" width="20.83203125" style="324" customWidth="1"/>
    <col min="8457" max="8457" width="10.5" style="324"/>
    <col min="8458" max="8458" width="10.5" style="324" customWidth="1"/>
    <col min="8459" max="8704" width="10.5" style="324"/>
    <col min="8705" max="8705" width="6.6640625" style="324" customWidth="1"/>
    <col min="8706" max="8706" width="74.1640625" style="324" customWidth="1"/>
    <col min="8707" max="8707" width="7.5" style="324" customWidth="1"/>
    <col min="8708" max="8708" width="9.1640625" style="324" customWidth="1"/>
    <col min="8709" max="8709" width="13" style="324" customWidth="1"/>
    <col min="8710" max="8711" width="15" style="324" customWidth="1"/>
    <col min="8712" max="8712" width="20.83203125" style="324" customWidth="1"/>
    <col min="8713" max="8713" width="10.5" style="324"/>
    <col min="8714" max="8714" width="10.5" style="324" customWidth="1"/>
    <col min="8715" max="8960" width="10.5" style="324"/>
    <col min="8961" max="8961" width="6.6640625" style="324" customWidth="1"/>
    <col min="8962" max="8962" width="74.1640625" style="324" customWidth="1"/>
    <col min="8963" max="8963" width="7.5" style="324" customWidth="1"/>
    <col min="8964" max="8964" width="9.1640625" style="324" customWidth="1"/>
    <col min="8965" max="8965" width="13" style="324" customWidth="1"/>
    <col min="8966" max="8967" width="15" style="324" customWidth="1"/>
    <col min="8968" max="8968" width="20.83203125" style="324" customWidth="1"/>
    <col min="8969" max="8969" width="10.5" style="324"/>
    <col min="8970" max="8970" width="10.5" style="324" customWidth="1"/>
    <col min="8971" max="9216" width="10.5" style="324"/>
    <col min="9217" max="9217" width="6.6640625" style="324" customWidth="1"/>
    <col min="9218" max="9218" width="74.1640625" style="324" customWidth="1"/>
    <col min="9219" max="9219" width="7.5" style="324" customWidth="1"/>
    <col min="9220" max="9220" width="9.1640625" style="324" customWidth="1"/>
    <col min="9221" max="9221" width="13" style="324" customWidth="1"/>
    <col min="9222" max="9223" width="15" style="324" customWidth="1"/>
    <col min="9224" max="9224" width="20.83203125" style="324" customWidth="1"/>
    <col min="9225" max="9225" width="10.5" style="324"/>
    <col min="9226" max="9226" width="10.5" style="324" customWidth="1"/>
    <col min="9227" max="9472" width="10.5" style="324"/>
    <col min="9473" max="9473" width="6.6640625" style="324" customWidth="1"/>
    <col min="9474" max="9474" width="74.1640625" style="324" customWidth="1"/>
    <col min="9475" max="9475" width="7.5" style="324" customWidth="1"/>
    <col min="9476" max="9476" width="9.1640625" style="324" customWidth="1"/>
    <col min="9477" max="9477" width="13" style="324" customWidth="1"/>
    <col min="9478" max="9479" width="15" style="324" customWidth="1"/>
    <col min="9480" max="9480" width="20.83203125" style="324" customWidth="1"/>
    <col min="9481" max="9481" width="10.5" style="324"/>
    <col min="9482" max="9482" width="10.5" style="324" customWidth="1"/>
    <col min="9483" max="9728" width="10.5" style="324"/>
    <col min="9729" max="9729" width="6.6640625" style="324" customWidth="1"/>
    <col min="9730" max="9730" width="74.1640625" style="324" customWidth="1"/>
    <col min="9731" max="9731" width="7.5" style="324" customWidth="1"/>
    <col min="9732" max="9732" width="9.1640625" style="324" customWidth="1"/>
    <col min="9733" max="9733" width="13" style="324" customWidth="1"/>
    <col min="9734" max="9735" width="15" style="324" customWidth="1"/>
    <col min="9736" max="9736" width="20.83203125" style="324" customWidth="1"/>
    <col min="9737" max="9737" width="10.5" style="324"/>
    <col min="9738" max="9738" width="10.5" style="324" customWidth="1"/>
    <col min="9739" max="9984" width="10.5" style="324"/>
    <col min="9985" max="9985" width="6.6640625" style="324" customWidth="1"/>
    <col min="9986" max="9986" width="74.1640625" style="324" customWidth="1"/>
    <col min="9987" max="9987" width="7.5" style="324" customWidth="1"/>
    <col min="9988" max="9988" width="9.1640625" style="324" customWidth="1"/>
    <col min="9989" max="9989" width="13" style="324" customWidth="1"/>
    <col min="9990" max="9991" width="15" style="324" customWidth="1"/>
    <col min="9992" max="9992" width="20.83203125" style="324" customWidth="1"/>
    <col min="9993" max="9993" width="10.5" style="324"/>
    <col min="9994" max="9994" width="10.5" style="324" customWidth="1"/>
    <col min="9995" max="10240" width="10.5" style="324"/>
    <col min="10241" max="10241" width="6.6640625" style="324" customWidth="1"/>
    <col min="10242" max="10242" width="74.1640625" style="324" customWidth="1"/>
    <col min="10243" max="10243" width="7.5" style="324" customWidth="1"/>
    <col min="10244" max="10244" width="9.1640625" style="324" customWidth="1"/>
    <col min="10245" max="10245" width="13" style="324" customWidth="1"/>
    <col min="10246" max="10247" width="15" style="324" customWidth="1"/>
    <col min="10248" max="10248" width="20.83203125" style="324" customWidth="1"/>
    <col min="10249" max="10249" width="10.5" style="324"/>
    <col min="10250" max="10250" width="10.5" style="324" customWidth="1"/>
    <col min="10251" max="10496" width="10.5" style="324"/>
    <col min="10497" max="10497" width="6.6640625" style="324" customWidth="1"/>
    <col min="10498" max="10498" width="74.1640625" style="324" customWidth="1"/>
    <col min="10499" max="10499" width="7.5" style="324" customWidth="1"/>
    <col min="10500" max="10500" width="9.1640625" style="324" customWidth="1"/>
    <col min="10501" max="10501" width="13" style="324" customWidth="1"/>
    <col min="10502" max="10503" width="15" style="324" customWidth="1"/>
    <col min="10504" max="10504" width="20.83203125" style="324" customWidth="1"/>
    <col min="10505" max="10505" width="10.5" style="324"/>
    <col min="10506" max="10506" width="10.5" style="324" customWidth="1"/>
    <col min="10507" max="10752" width="10.5" style="324"/>
    <col min="10753" max="10753" width="6.6640625" style="324" customWidth="1"/>
    <col min="10754" max="10754" width="74.1640625" style="324" customWidth="1"/>
    <col min="10755" max="10755" width="7.5" style="324" customWidth="1"/>
    <col min="10756" max="10756" width="9.1640625" style="324" customWidth="1"/>
    <col min="10757" max="10757" width="13" style="324" customWidth="1"/>
    <col min="10758" max="10759" width="15" style="324" customWidth="1"/>
    <col min="10760" max="10760" width="20.83203125" style="324" customWidth="1"/>
    <col min="10761" max="10761" width="10.5" style="324"/>
    <col min="10762" max="10762" width="10.5" style="324" customWidth="1"/>
    <col min="10763" max="11008" width="10.5" style="324"/>
    <col min="11009" max="11009" width="6.6640625" style="324" customWidth="1"/>
    <col min="11010" max="11010" width="74.1640625" style="324" customWidth="1"/>
    <col min="11011" max="11011" width="7.5" style="324" customWidth="1"/>
    <col min="11012" max="11012" width="9.1640625" style="324" customWidth="1"/>
    <col min="11013" max="11013" width="13" style="324" customWidth="1"/>
    <col min="11014" max="11015" width="15" style="324" customWidth="1"/>
    <col min="11016" max="11016" width="20.83203125" style="324" customWidth="1"/>
    <col min="11017" max="11017" width="10.5" style="324"/>
    <col min="11018" max="11018" width="10.5" style="324" customWidth="1"/>
    <col min="11019" max="11264" width="10.5" style="324"/>
    <col min="11265" max="11265" width="6.6640625" style="324" customWidth="1"/>
    <col min="11266" max="11266" width="74.1640625" style="324" customWidth="1"/>
    <col min="11267" max="11267" width="7.5" style="324" customWidth="1"/>
    <col min="11268" max="11268" width="9.1640625" style="324" customWidth="1"/>
    <col min="11269" max="11269" width="13" style="324" customWidth="1"/>
    <col min="11270" max="11271" width="15" style="324" customWidth="1"/>
    <col min="11272" max="11272" width="20.83203125" style="324" customWidth="1"/>
    <col min="11273" max="11273" width="10.5" style="324"/>
    <col min="11274" max="11274" width="10.5" style="324" customWidth="1"/>
    <col min="11275" max="11520" width="10.5" style="324"/>
    <col min="11521" max="11521" width="6.6640625" style="324" customWidth="1"/>
    <col min="11522" max="11522" width="74.1640625" style="324" customWidth="1"/>
    <col min="11523" max="11523" width="7.5" style="324" customWidth="1"/>
    <col min="11524" max="11524" width="9.1640625" style="324" customWidth="1"/>
    <col min="11525" max="11525" width="13" style="324" customWidth="1"/>
    <col min="11526" max="11527" width="15" style="324" customWidth="1"/>
    <col min="11528" max="11528" width="20.83203125" style="324" customWidth="1"/>
    <col min="11529" max="11529" width="10.5" style="324"/>
    <col min="11530" max="11530" width="10.5" style="324" customWidth="1"/>
    <col min="11531" max="11776" width="10.5" style="324"/>
    <col min="11777" max="11777" width="6.6640625" style="324" customWidth="1"/>
    <col min="11778" max="11778" width="74.1640625" style="324" customWidth="1"/>
    <col min="11779" max="11779" width="7.5" style="324" customWidth="1"/>
    <col min="11780" max="11780" width="9.1640625" style="324" customWidth="1"/>
    <col min="11781" max="11781" width="13" style="324" customWidth="1"/>
    <col min="11782" max="11783" width="15" style="324" customWidth="1"/>
    <col min="11784" max="11784" width="20.83203125" style="324" customWidth="1"/>
    <col min="11785" max="11785" width="10.5" style="324"/>
    <col min="11786" max="11786" width="10.5" style="324" customWidth="1"/>
    <col min="11787" max="12032" width="10.5" style="324"/>
    <col min="12033" max="12033" width="6.6640625" style="324" customWidth="1"/>
    <col min="12034" max="12034" width="74.1640625" style="324" customWidth="1"/>
    <col min="12035" max="12035" width="7.5" style="324" customWidth="1"/>
    <col min="12036" max="12036" width="9.1640625" style="324" customWidth="1"/>
    <col min="12037" max="12037" width="13" style="324" customWidth="1"/>
    <col min="12038" max="12039" width="15" style="324" customWidth="1"/>
    <col min="12040" max="12040" width="20.83203125" style="324" customWidth="1"/>
    <col min="12041" max="12041" width="10.5" style="324"/>
    <col min="12042" max="12042" width="10.5" style="324" customWidth="1"/>
    <col min="12043" max="12288" width="10.5" style="324"/>
    <col min="12289" max="12289" width="6.6640625" style="324" customWidth="1"/>
    <col min="12290" max="12290" width="74.1640625" style="324" customWidth="1"/>
    <col min="12291" max="12291" width="7.5" style="324" customWidth="1"/>
    <col min="12292" max="12292" width="9.1640625" style="324" customWidth="1"/>
    <col min="12293" max="12293" width="13" style="324" customWidth="1"/>
    <col min="12294" max="12295" width="15" style="324" customWidth="1"/>
    <col min="12296" max="12296" width="20.83203125" style="324" customWidth="1"/>
    <col min="12297" max="12297" width="10.5" style="324"/>
    <col min="12298" max="12298" width="10.5" style="324" customWidth="1"/>
    <col min="12299" max="12544" width="10.5" style="324"/>
    <col min="12545" max="12545" width="6.6640625" style="324" customWidth="1"/>
    <col min="12546" max="12546" width="74.1640625" style="324" customWidth="1"/>
    <col min="12547" max="12547" width="7.5" style="324" customWidth="1"/>
    <col min="12548" max="12548" width="9.1640625" style="324" customWidth="1"/>
    <col min="12549" max="12549" width="13" style="324" customWidth="1"/>
    <col min="12550" max="12551" width="15" style="324" customWidth="1"/>
    <col min="12552" max="12552" width="20.83203125" style="324" customWidth="1"/>
    <col min="12553" max="12553" width="10.5" style="324"/>
    <col min="12554" max="12554" width="10.5" style="324" customWidth="1"/>
    <col min="12555" max="12800" width="10.5" style="324"/>
    <col min="12801" max="12801" width="6.6640625" style="324" customWidth="1"/>
    <col min="12802" max="12802" width="74.1640625" style="324" customWidth="1"/>
    <col min="12803" max="12803" width="7.5" style="324" customWidth="1"/>
    <col min="12804" max="12804" width="9.1640625" style="324" customWidth="1"/>
    <col min="12805" max="12805" width="13" style="324" customWidth="1"/>
    <col min="12806" max="12807" width="15" style="324" customWidth="1"/>
    <col min="12808" max="12808" width="20.83203125" style="324" customWidth="1"/>
    <col min="12809" max="12809" width="10.5" style="324"/>
    <col min="12810" max="12810" width="10.5" style="324" customWidth="1"/>
    <col min="12811" max="13056" width="10.5" style="324"/>
    <col min="13057" max="13057" width="6.6640625" style="324" customWidth="1"/>
    <col min="13058" max="13058" width="74.1640625" style="324" customWidth="1"/>
    <col min="13059" max="13059" width="7.5" style="324" customWidth="1"/>
    <col min="13060" max="13060" width="9.1640625" style="324" customWidth="1"/>
    <col min="13061" max="13061" width="13" style="324" customWidth="1"/>
    <col min="13062" max="13063" width="15" style="324" customWidth="1"/>
    <col min="13064" max="13064" width="20.83203125" style="324" customWidth="1"/>
    <col min="13065" max="13065" width="10.5" style="324"/>
    <col min="13066" max="13066" width="10.5" style="324" customWidth="1"/>
    <col min="13067" max="13312" width="10.5" style="324"/>
    <col min="13313" max="13313" width="6.6640625" style="324" customWidth="1"/>
    <col min="13314" max="13314" width="74.1640625" style="324" customWidth="1"/>
    <col min="13315" max="13315" width="7.5" style="324" customWidth="1"/>
    <col min="13316" max="13316" width="9.1640625" style="324" customWidth="1"/>
    <col min="13317" max="13317" width="13" style="324" customWidth="1"/>
    <col min="13318" max="13319" width="15" style="324" customWidth="1"/>
    <col min="13320" max="13320" width="20.83203125" style="324" customWidth="1"/>
    <col min="13321" max="13321" width="10.5" style="324"/>
    <col min="13322" max="13322" width="10.5" style="324" customWidth="1"/>
    <col min="13323" max="13568" width="10.5" style="324"/>
    <col min="13569" max="13569" width="6.6640625" style="324" customWidth="1"/>
    <col min="13570" max="13570" width="74.1640625" style="324" customWidth="1"/>
    <col min="13571" max="13571" width="7.5" style="324" customWidth="1"/>
    <col min="13572" max="13572" width="9.1640625" style="324" customWidth="1"/>
    <col min="13573" max="13573" width="13" style="324" customWidth="1"/>
    <col min="13574" max="13575" width="15" style="324" customWidth="1"/>
    <col min="13576" max="13576" width="20.83203125" style="324" customWidth="1"/>
    <col min="13577" max="13577" width="10.5" style="324"/>
    <col min="13578" max="13578" width="10.5" style="324" customWidth="1"/>
    <col min="13579" max="13824" width="10.5" style="324"/>
    <col min="13825" max="13825" width="6.6640625" style="324" customWidth="1"/>
    <col min="13826" max="13826" width="74.1640625" style="324" customWidth="1"/>
    <col min="13827" max="13827" width="7.5" style="324" customWidth="1"/>
    <col min="13828" max="13828" width="9.1640625" style="324" customWidth="1"/>
    <col min="13829" max="13829" width="13" style="324" customWidth="1"/>
    <col min="13830" max="13831" width="15" style="324" customWidth="1"/>
    <col min="13832" max="13832" width="20.83203125" style="324" customWidth="1"/>
    <col min="13833" max="13833" width="10.5" style="324"/>
    <col min="13834" max="13834" width="10.5" style="324" customWidth="1"/>
    <col min="13835" max="14080" width="10.5" style="324"/>
    <col min="14081" max="14081" width="6.6640625" style="324" customWidth="1"/>
    <col min="14082" max="14082" width="74.1640625" style="324" customWidth="1"/>
    <col min="14083" max="14083" width="7.5" style="324" customWidth="1"/>
    <col min="14084" max="14084" width="9.1640625" style="324" customWidth="1"/>
    <col min="14085" max="14085" width="13" style="324" customWidth="1"/>
    <col min="14086" max="14087" width="15" style="324" customWidth="1"/>
    <col min="14088" max="14088" width="20.83203125" style="324" customWidth="1"/>
    <col min="14089" max="14089" width="10.5" style="324"/>
    <col min="14090" max="14090" width="10.5" style="324" customWidth="1"/>
    <col min="14091" max="14336" width="10.5" style="324"/>
    <col min="14337" max="14337" width="6.6640625" style="324" customWidth="1"/>
    <col min="14338" max="14338" width="74.1640625" style="324" customWidth="1"/>
    <col min="14339" max="14339" width="7.5" style="324" customWidth="1"/>
    <col min="14340" max="14340" width="9.1640625" style="324" customWidth="1"/>
    <col min="14341" max="14341" width="13" style="324" customWidth="1"/>
    <col min="14342" max="14343" width="15" style="324" customWidth="1"/>
    <col min="14344" max="14344" width="20.83203125" style="324" customWidth="1"/>
    <col min="14345" max="14345" width="10.5" style="324"/>
    <col min="14346" max="14346" width="10.5" style="324" customWidth="1"/>
    <col min="14347" max="14592" width="10.5" style="324"/>
    <col min="14593" max="14593" width="6.6640625" style="324" customWidth="1"/>
    <col min="14594" max="14594" width="74.1640625" style="324" customWidth="1"/>
    <col min="14595" max="14595" width="7.5" style="324" customWidth="1"/>
    <col min="14596" max="14596" width="9.1640625" style="324" customWidth="1"/>
    <col min="14597" max="14597" width="13" style="324" customWidth="1"/>
    <col min="14598" max="14599" width="15" style="324" customWidth="1"/>
    <col min="14600" max="14600" width="20.83203125" style="324" customWidth="1"/>
    <col min="14601" max="14601" width="10.5" style="324"/>
    <col min="14602" max="14602" width="10.5" style="324" customWidth="1"/>
    <col min="14603" max="14848" width="10.5" style="324"/>
    <col min="14849" max="14849" width="6.6640625" style="324" customWidth="1"/>
    <col min="14850" max="14850" width="74.1640625" style="324" customWidth="1"/>
    <col min="14851" max="14851" width="7.5" style="324" customWidth="1"/>
    <col min="14852" max="14852" width="9.1640625" style="324" customWidth="1"/>
    <col min="14853" max="14853" width="13" style="324" customWidth="1"/>
    <col min="14854" max="14855" width="15" style="324" customWidth="1"/>
    <col min="14856" max="14856" width="20.83203125" style="324" customWidth="1"/>
    <col min="14857" max="14857" width="10.5" style="324"/>
    <col min="14858" max="14858" width="10.5" style="324" customWidth="1"/>
    <col min="14859" max="15104" width="10.5" style="324"/>
    <col min="15105" max="15105" width="6.6640625" style="324" customWidth="1"/>
    <col min="15106" max="15106" width="74.1640625" style="324" customWidth="1"/>
    <col min="15107" max="15107" width="7.5" style="324" customWidth="1"/>
    <col min="15108" max="15108" width="9.1640625" style="324" customWidth="1"/>
    <col min="15109" max="15109" width="13" style="324" customWidth="1"/>
    <col min="15110" max="15111" width="15" style="324" customWidth="1"/>
    <col min="15112" max="15112" width="20.83203125" style="324" customWidth="1"/>
    <col min="15113" max="15113" width="10.5" style="324"/>
    <col min="15114" max="15114" width="10.5" style="324" customWidth="1"/>
    <col min="15115" max="15360" width="10.5" style="324"/>
    <col min="15361" max="15361" width="6.6640625" style="324" customWidth="1"/>
    <col min="15362" max="15362" width="74.1640625" style="324" customWidth="1"/>
    <col min="15363" max="15363" width="7.5" style="324" customWidth="1"/>
    <col min="15364" max="15364" width="9.1640625" style="324" customWidth="1"/>
    <col min="15365" max="15365" width="13" style="324" customWidth="1"/>
    <col min="15366" max="15367" width="15" style="324" customWidth="1"/>
    <col min="15368" max="15368" width="20.83203125" style="324" customWidth="1"/>
    <col min="15369" max="15369" width="10.5" style="324"/>
    <col min="15370" max="15370" width="10.5" style="324" customWidth="1"/>
    <col min="15371" max="15616" width="10.5" style="324"/>
    <col min="15617" max="15617" width="6.6640625" style="324" customWidth="1"/>
    <col min="15618" max="15618" width="74.1640625" style="324" customWidth="1"/>
    <col min="15619" max="15619" width="7.5" style="324" customWidth="1"/>
    <col min="15620" max="15620" width="9.1640625" style="324" customWidth="1"/>
    <col min="15621" max="15621" width="13" style="324" customWidth="1"/>
    <col min="15622" max="15623" width="15" style="324" customWidth="1"/>
    <col min="15624" max="15624" width="20.83203125" style="324" customWidth="1"/>
    <col min="15625" max="15625" width="10.5" style="324"/>
    <col min="15626" max="15626" width="10.5" style="324" customWidth="1"/>
    <col min="15627" max="15872" width="10.5" style="324"/>
    <col min="15873" max="15873" width="6.6640625" style="324" customWidth="1"/>
    <col min="15874" max="15874" width="74.1640625" style="324" customWidth="1"/>
    <col min="15875" max="15875" width="7.5" style="324" customWidth="1"/>
    <col min="15876" max="15876" width="9.1640625" style="324" customWidth="1"/>
    <col min="15877" max="15877" width="13" style="324" customWidth="1"/>
    <col min="15878" max="15879" width="15" style="324" customWidth="1"/>
    <col min="15880" max="15880" width="20.83203125" style="324" customWidth="1"/>
    <col min="15881" max="15881" width="10.5" style="324"/>
    <col min="15882" max="15882" width="10.5" style="324" customWidth="1"/>
    <col min="15883" max="16128" width="10.5" style="324"/>
    <col min="16129" max="16129" width="6.6640625" style="324" customWidth="1"/>
    <col min="16130" max="16130" width="74.1640625" style="324" customWidth="1"/>
    <col min="16131" max="16131" width="7.5" style="324" customWidth="1"/>
    <col min="16132" max="16132" width="9.1640625" style="324" customWidth="1"/>
    <col min="16133" max="16133" width="13" style="324" customWidth="1"/>
    <col min="16134" max="16135" width="15" style="324" customWidth="1"/>
    <col min="16136" max="16136" width="20.83203125" style="324" customWidth="1"/>
    <col min="16137" max="16137" width="10.5" style="324"/>
    <col min="16138" max="16138" width="10.5" style="324" customWidth="1"/>
    <col min="16139" max="16384" width="10.5" style="324"/>
  </cols>
  <sheetData>
    <row r="1" spans="1:8">
      <c r="A1" s="549" t="s">
        <v>2796</v>
      </c>
      <c r="B1" s="550" t="s">
        <v>2797</v>
      </c>
      <c r="C1" s="550" t="s">
        <v>147</v>
      </c>
      <c r="D1" s="550" t="s">
        <v>148</v>
      </c>
      <c r="E1" s="322" t="s">
        <v>2798</v>
      </c>
      <c r="F1" s="323" t="s">
        <v>2799</v>
      </c>
      <c r="G1" s="550" t="s">
        <v>2800</v>
      </c>
      <c r="H1" s="550" t="s">
        <v>60</v>
      </c>
    </row>
    <row r="2" spans="1:8">
      <c r="A2" s="549"/>
      <c r="B2" s="550"/>
      <c r="C2" s="550"/>
      <c r="D2" s="550"/>
      <c r="E2" s="322" t="s">
        <v>2801</v>
      </c>
      <c r="F2" s="323" t="s">
        <v>2802</v>
      </c>
      <c r="G2" s="550"/>
      <c r="H2" s="550"/>
    </row>
    <row r="3" spans="1:8">
      <c r="A3" s="546" t="s">
        <v>2803</v>
      </c>
      <c r="B3" s="546"/>
      <c r="C3" s="325"/>
      <c r="D3" s="325"/>
      <c r="E3" s="326"/>
      <c r="F3" s="327"/>
      <c r="G3" s="325"/>
      <c r="H3" s="325"/>
    </row>
    <row r="4" spans="1:8" ht="12.75" customHeight="1">
      <c r="A4" s="328"/>
      <c r="B4" s="328"/>
      <c r="C4" s="325"/>
      <c r="D4" s="325"/>
      <c r="E4" s="326"/>
      <c r="F4" s="327"/>
      <c r="G4" s="325"/>
      <c r="H4" s="325"/>
    </row>
    <row r="5" spans="1:8">
      <c r="A5" s="329"/>
      <c r="B5" s="330" t="s">
        <v>2804</v>
      </c>
      <c r="C5" s="325"/>
      <c r="D5" s="325"/>
      <c r="E5" s="326"/>
      <c r="F5" s="327"/>
      <c r="G5" s="325"/>
      <c r="H5" s="325"/>
    </row>
    <row r="6" spans="1:8" ht="12.75" customHeight="1">
      <c r="A6" s="329"/>
      <c r="B6" s="329"/>
      <c r="C6" s="325"/>
      <c r="D6" s="325"/>
      <c r="E6" s="326"/>
      <c r="F6" s="327"/>
      <c r="G6" s="325"/>
      <c r="H6" s="325"/>
    </row>
    <row r="7" spans="1:8">
      <c r="A7" s="547" t="s">
        <v>2805</v>
      </c>
      <c r="B7" s="548"/>
      <c r="C7" s="331"/>
      <c r="D7" s="331"/>
      <c r="E7" s="331">
        <f>F7*C7</f>
        <v>0</v>
      </c>
      <c r="F7" s="327"/>
      <c r="G7" s="332"/>
      <c r="H7" s="332"/>
    </row>
    <row r="8" spans="1:8">
      <c r="A8" s="333"/>
      <c r="B8" s="334"/>
      <c r="C8" s="331"/>
      <c r="D8" s="331"/>
      <c r="E8" s="331"/>
      <c r="F8" s="327"/>
      <c r="G8" s="332"/>
      <c r="H8" s="332"/>
    </row>
    <row r="9" spans="1:8" ht="192">
      <c r="A9" s="335" t="s">
        <v>2806</v>
      </c>
      <c r="B9" s="336" t="s">
        <v>2807</v>
      </c>
      <c r="C9" s="337" t="s">
        <v>190</v>
      </c>
      <c r="D9" s="337">
        <v>2</v>
      </c>
      <c r="E9" s="365"/>
      <c r="F9" s="338">
        <f t="shared" ref="F9:F23" si="0">E9*D9</f>
        <v>0</v>
      </c>
      <c r="G9" s="339"/>
      <c r="H9" s="339"/>
    </row>
    <row r="10" spans="1:8" ht="36">
      <c r="A10" s="335" t="s">
        <v>2808</v>
      </c>
      <c r="B10" s="340" t="s">
        <v>2809</v>
      </c>
      <c r="C10" s="337" t="s">
        <v>2810</v>
      </c>
      <c r="D10" s="337">
        <v>11</v>
      </c>
      <c r="E10" s="365"/>
      <c r="F10" s="338">
        <f t="shared" si="0"/>
        <v>0</v>
      </c>
      <c r="G10" s="341"/>
      <c r="H10" s="341"/>
    </row>
    <row r="11" spans="1:8" ht="24">
      <c r="A11" s="335" t="s">
        <v>2811</v>
      </c>
      <c r="B11" s="340" t="s">
        <v>2812</v>
      </c>
      <c r="C11" s="337" t="s">
        <v>289</v>
      </c>
      <c r="D11" s="337">
        <v>4</v>
      </c>
      <c r="E11" s="366"/>
      <c r="F11" s="338">
        <f t="shared" si="0"/>
        <v>0</v>
      </c>
      <c r="G11" s="341"/>
      <c r="H11" s="341"/>
    </row>
    <row r="12" spans="1:8" ht="48">
      <c r="A12" s="335" t="s">
        <v>2813</v>
      </c>
      <c r="B12" s="340" t="s">
        <v>2814</v>
      </c>
      <c r="C12" s="337" t="s">
        <v>2810</v>
      </c>
      <c r="D12" s="337">
        <v>2</v>
      </c>
      <c r="E12" s="366"/>
      <c r="F12" s="338">
        <f t="shared" si="0"/>
        <v>0</v>
      </c>
      <c r="G12" s="341"/>
      <c r="H12" s="341"/>
    </row>
    <row r="13" spans="1:8" ht="48">
      <c r="A13" s="335" t="s">
        <v>2815</v>
      </c>
      <c r="B13" s="342" t="s">
        <v>2816</v>
      </c>
      <c r="C13" s="337" t="s">
        <v>2810</v>
      </c>
      <c r="D13" s="337">
        <v>2</v>
      </c>
      <c r="E13" s="366"/>
      <c r="F13" s="338">
        <f t="shared" si="0"/>
        <v>0</v>
      </c>
      <c r="G13" s="341"/>
      <c r="H13" s="341"/>
    </row>
    <row r="14" spans="1:8" ht="60">
      <c r="A14" s="335" t="s">
        <v>2817</v>
      </c>
      <c r="B14" s="340" t="s">
        <v>2818</v>
      </c>
      <c r="C14" s="337" t="s">
        <v>2810</v>
      </c>
      <c r="D14" s="337">
        <v>2</v>
      </c>
      <c r="E14" s="365"/>
      <c r="F14" s="338">
        <f t="shared" si="0"/>
        <v>0</v>
      </c>
      <c r="G14" s="341"/>
      <c r="H14" s="341"/>
    </row>
    <row r="15" spans="1:8" ht="24">
      <c r="A15" s="335" t="s">
        <v>2819</v>
      </c>
      <c r="B15" s="340" t="s">
        <v>2820</v>
      </c>
      <c r="C15" s="337" t="s">
        <v>2810</v>
      </c>
      <c r="D15" s="337">
        <v>4</v>
      </c>
      <c r="E15" s="365"/>
      <c r="F15" s="338">
        <f t="shared" si="0"/>
        <v>0</v>
      </c>
      <c r="G15" s="341"/>
      <c r="H15" s="341"/>
    </row>
    <row r="16" spans="1:8" ht="48">
      <c r="A16" s="335" t="s">
        <v>2821</v>
      </c>
      <c r="B16" s="343" t="s">
        <v>2822</v>
      </c>
      <c r="C16" s="337" t="s">
        <v>2810</v>
      </c>
      <c r="D16" s="337">
        <v>1</v>
      </c>
      <c r="E16" s="365"/>
      <c r="F16" s="338">
        <f t="shared" si="0"/>
        <v>0</v>
      </c>
      <c r="G16" s="341"/>
      <c r="H16" s="341"/>
    </row>
    <row r="17" spans="1:8" ht="24">
      <c r="A17" s="335" t="s">
        <v>2823</v>
      </c>
      <c r="B17" s="340" t="s">
        <v>2824</v>
      </c>
      <c r="C17" s="337" t="s">
        <v>289</v>
      </c>
      <c r="D17" s="337">
        <v>2</v>
      </c>
      <c r="E17" s="366"/>
      <c r="F17" s="338">
        <f t="shared" si="0"/>
        <v>0</v>
      </c>
      <c r="G17" s="341"/>
      <c r="H17" s="341"/>
    </row>
    <row r="18" spans="1:8" ht="24">
      <c r="A18" s="335" t="s">
        <v>2825</v>
      </c>
      <c r="B18" s="340" t="s">
        <v>2826</v>
      </c>
      <c r="C18" s="337" t="s">
        <v>2810</v>
      </c>
      <c r="D18" s="337">
        <v>2</v>
      </c>
      <c r="E18" s="366"/>
      <c r="F18" s="338">
        <f t="shared" si="0"/>
        <v>0</v>
      </c>
      <c r="G18" s="341"/>
      <c r="H18" s="341"/>
    </row>
    <row r="19" spans="1:8" ht="24">
      <c r="A19" s="335" t="s">
        <v>2827</v>
      </c>
      <c r="B19" s="340" t="s">
        <v>2828</v>
      </c>
      <c r="C19" s="337" t="s">
        <v>2810</v>
      </c>
      <c r="D19" s="337">
        <v>1</v>
      </c>
      <c r="E19" s="366"/>
      <c r="F19" s="338">
        <f t="shared" si="0"/>
        <v>0</v>
      </c>
      <c r="G19" s="341"/>
      <c r="H19" s="341"/>
    </row>
    <row r="20" spans="1:8" ht="24">
      <c r="A20" s="335" t="s">
        <v>2829</v>
      </c>
      <c r="B20" s="340" t="s">
        <v>2830</v>
      </c>
      <c r="C20" s="337" t="s">
        <v>2810</v>
      </c>
      <c r="D20" s="337">
        <v>1</v>
      </c>
      <c r="E20" s="366"/>
      <c r="F20" s="338">
        <f t="shared" si="0"/>
        <v>0</v>
      </c>
      <c r="G20" s="341"/>
      <c r="H20" s="341"/>
    </row>
    <row r="21" spans="1:8" ht="24">
      <c r="A21" s="335" t="s">
        <v>2831</v>
      </c>
      <c r="B21" s="340" t="s">
        <v>2832</v>
      </c>
      <c r="C21" s="337" t="s">
        <v>2833</v>
      </c>
      <c r="D21" s="337">
        <v>1</v>
      </c>
      <c r="E21" s="366"/>
      <c r="F21" s="338">
        <f t="shared" si="0"/>
        <v>0</v>
      </c>
      <c r="G21" s="341"/>
      <c r="H21" s="341"/>
    </row>
    <row r="22" spans="1:8" ht="24">
      <c r="A22" s="335" t="s">
        <v>2834</v>
      </c>
      <c r="B22" s="340" t="s">
        <v>2835</v>
      </c>
      <c r="C22" s="337" t="s">
        <v>2833</v>
      </c>
      <c r="D22" s="337">
        <v>1</v>
      </c>
      <c r="E22" s="366"/>
      <c r="F22" s="338">
        <f t="shared" si="0"/>
        <v>0</v>
      </c>
      <c r="G22" s="341"/>
      <c r="H22" s="341"/>
    </row>
    <row r="23" spans="1:8" ht="96">
      <c r="A23" s="335" t="s">
        <v>2836</v>
      </c>
      <c r="B23" s="344" t="s">
        <v>2837</v>
      </c>
      <c r="C23" s="337" t="s">
        <v>2810</v>
      </c>
      <c r="D23" s="337">
        <v>1</v>
      </c>
      <c r="E23" s="365"/>
      <c r="F23" s="338">
        <f t="shared" si="0"/>
        <v>0</v>
      </c>
      <c r="G23" s="341"/>
      <c r="H23" s="341"/>
    </row>
    <row r="24" spans="1:8">
      <c r="A24" s="345"/>
      <c r="B24" s="346"/>
      <c r="C24" s="331"/>
      <c r="D24" s="331"/>
      <c r="E24" s="331"/>
      <c r="F24" s="323"/>
      <c r="G24" s="331"/>
      <c r="H24" s="331"/>
    </row>
    <row r="25" spans="1:8">
      <c r="A25" s="547" t="s">
        <v>2838</v>
      </c>
      <c r="B25" s="547"/>
      <c r="C25" s="331"/>
      <c r="D25" s="331"/>
      <c r="E25" s="331"/>
      <c r="F25" s="323"/>
      <c r="G25" s="347"/>
      <c r="H25" s="347"/>
    </row>
    <row r="26" spans="1:8">
      <c r="A26" s="345"/>
      <c r="B26" s="348"/>
      <c r="C26" s="331"/>
      <c r="D26" s="331"/>
      <c r="E26" s="331"/>
      <c r="F26" s="323"/>
      <c r="G26" s="347"/>
      <c r="H26" s="347"/>
    </row>
    <row r="27" spans="1:8">
      <c r="A27" s="335" t="s">
        <v>2839</v>
      </c>
      <c r="B27" s="349" t="s">
        <v>2840</v>
      </c>
      <c r="C27" s="337" t="s">
        <v>190</v>
      </c>
      <c r="D27" s="337">
        <v>1</v>
      </c>
      <c r="E27" s="365"/>
      <c r="F27" s="338">
        <f t="shared" ref="F27:F32" si="1">E27*D27</f>
        <v>0</v>
      </c>
      <c r="G27" s="350"/>
      <c r="H27" s="350"/>
    </row>
    <row r="28" spans="1:8" ht="60">
      <c r="A28" s="335" t="s">
        <v>2841</v>
      </c>
      <c r="B28" s="351" t="s">
        <v>2842</v>
      </c>
      <c r="C28" s="337" t="s">
        <v>190</v>
      </c>
      <c r="D28" s="337">
        <v>1</v>
      </c>
      <c r="E28" s="365"/>
      <c r="F28" s="338">
        <f t="shared" si="1"/>
        <v>0</v>
      </c>
      <c r="G28" s="350"/>
      <c r="H28" s="350"/>
    </row>
    <row r="29" spans="1:8">
      <c r="A29" s="335" t="s">
        <v>2843</v>
      </c>
      <c r="B29" s="340" t="s">
        <v>2844</v>
      </c>
      <c r="C29" s="337" t="s">
        <v>190</v>
      </c>
      <c r="D29" s="337">
        <v>1</v>
      </c>
      <c r="E29" s="365"/>
      <c r="F29" s="338">
        <f t="shared" si="1"/>
        <v>0</v>
      </c>
      <c r="G29" s="350"/>
      <c r="H29" s="350"/>
    </row>
    <row r="30" spans="1:8">
      <c r="A30" s="335" t="s">
        <v>2845</v>
      </c>
      <c r="B30" s="352" t="s">
        <v>2846</v>
      </c>
      <c r="C30" s="337" t="s">
        <v>190</v>
      </c>
      <c r="D30" s="337">
        <v>1</v>
      </c>
      <c r="E30" s="365"/>
      <c r="F30" s="338">
        <f t="shared" si="1"/>
        <v>0</v>
      </c>
      <c r="G30" s="350"/>
      <c r="H30" s="350"/>
    </row>
    <row r="31" spans="1:8">
      <c r="A31" s="335" t="s">
        <v>2847</v>
      </c>
      <c r="B31" s="352" t="s">
        <v>2848</v>
      </c>
      <c r="C31" s="337" t="s">
        <v>190</v>
      </c>
      <c r="D31" s="337">
        <v>1</v>
      </c>
      <c r="E31" s="365"/>
      <c r="F31" s="338">
        <f t="shared" si="1"/>
        <v>0</v>
      </c>
      <c r="G31" s="350"/>
      <c r="H31" s="350"/>
    </row>
    <row r="32" spans="1:8" ht="13.5">
      <c r="A32" s="335" t="s">
        <v>2849</v>
      </c>
      <c r="B32" s="352" t="s">
        <v>2850</v>
      </c>
      <c r="C32" s="337" t="s">
        <v>190</v>
      </c>
      <c r="D32" s="337">
        <v>1</v>
      </c>
      <c r="E32" s="365"/>
      <c r="F32" s="338">
        <f t="shared" si="1"/>
        <v>0</v>
      </c>
      <c r="G32" s="350"/>
      <c r="H32" s="350"/>
    </row>
    <row r="33" spans="1:10">
      <c r="A33" s="345"/>
      <c r="B33" s="348"/>
      <c r="C33" s="331"/>
      <c r="D33" s="331"/>
      <c r="E33" s="331"/>
      <c r="F33" s="323"/>
      <c r="G33" s="347"/>
      <c r="H33" s="347"/>
    </row>
    <row r="34" spans="1:10">
      <c r="A34" s="547" t="s">
        <v>2851</v>
      </c>
      <c r="B34" s="547"/>
      <c r="C34" s="331"/>
      <c r="D34" s="331"/>
      <c r="E34" s="331"/>
      <c r="F34" s="323"/>
      <c r="G34" s="347"/>
      <c r="H34" s="347"/>
    </row>
    <row r="35" spans="1:10">
      <c r="A35" s="345"/>
      <c r="B35" s="348"/>
      <c r="C35" s="331"/>
      <c r="D35" s="331"/>
      <c r="E35" s="331"/>
      <c r="F35" s="323"/>
      <c r="G35" s="347"/>
      <c r="H35" s="347"/>
    </row>
    <row r="36" spans="1:10">
      <c r="A36" s="335" t="s">
        <v>2852</v>
      </c>
      <c r="B36" s="349" t="s">
        <v>2853</v>
      </c>
      <c r="C36" s="337" t="s">
        <v>190</v>
      </c>
      <c r="D36" s="337">
        <v>1</v>
      </c>
      <c r="E36" s="365"/>
      <c r="F36" s="338">
        <f>E36*D36</f>
        <v>0</v>
      </c>
      <c r="G36" s="350"/>
      <c r="H36" s="350"/>
      <c r="J36" s="353"/>
    </row>
    <row r="37" spans="1:10">
      <c r="A37" s="335" t="s">
        <v>2854</v>
      </c>
      <c r="B37" s="352" t="s">
        <v>2855</v>
      </c>
      <c r="C37" s="337" t="s">
        <v>190</v>
      </c>
      <c r="D37" s="337">
        <v>1</v>
      </c>
      <c r="E37" s="365"/>
      <c r="F37" s="338">
        <f t="shared" ref="F37:F42" si="2">E37*D37</f>
        <v>0</v>
      </c>
      <c r="G37" s="350"/>
      <c r="H37" s="350"/>
    </row>
    <row r="38" spans="1:10">
      <c r="A38" s="335" t="s">
        <v>2856</v>
      </c>
      <c r="B38" s="349" t="s">
        <v>2857</v>
      </c>
      <c r="C38" s="337" t="s">
        <v>190</v>
      </c>
      <c r="D38" s="337">
        <v>1</v>
      </c>
      <c r="E38" s="365"/>
      <c r="F38" s="338">
        <f t="shared" si="2"/>
        <v>0</v>
      </c>
      <c r="G38" s="350"/>
      <c r="H38" s="350"/>
    </row>
    <row r="39" spans="1:10">
      <c r="A39" s="335" t="s">
        <v>2858</v>
      </c>
      <c r="B39" s="352" t="s">
        <v>2859</v>
      </c>
      <c r="C39" s="337" t="s">
        <v>190</v>
      </c>
      <c r="D39" s="337">
        <v>1</v>
      </c>
      <c r="E39" s="365"/>
      <c r="F39" s="338">
        <f t="shared" si="2"/>
        <v>0</v>
      </c>
      <c r="G39" s="350"/>
      <c r="H39" s="350"/>
    </row>
    <row r="40" spans="1:10">
      <c r="A40" s="335" t="s">
        <v>2860</v>
      </c>
      <c r="B40" s="349" t="s">
        <v>2861</v>
      </c>
      <c r="C40" s="337" t="s">
        <v>190</v>
      </c>
      <c r="D40" s="337">
        <v>1</v>
      </c>
      <c r="E40" s="365"/>
      <c r="F40" s="338">
        <f t="shared" si="2"/>
        <v>0</v>
      </c>
      <c r="G40" s="350"/>
      <c r="H40" s="350"/>
      <c r="J40" s="354"/>
    </row>
    <row r="41" spans="1:10">
      <c r="A41" s="335" t="s">
        <v>2862</v>
      </c>
      <c r="B41" s="352" t="s">
        <v>2863</v>
      </c>
      <c r="C41" s="337" t="s">
        <v>190</v>
      </c>
      <c r="D41" s="337">
        <v>1</v>
      </c>
      <c r="E41" s="365"/>
      <c r="F41" s="338">
        <f t="shared" si="2"/>
        <v>0</v>
      </c>
      <c r="G41" s="350"/>
      <c r="H41" s="350"/>
    </row>
    <row r="42" spans="1:10">
      <c r="A42" s="335" t="s">
        <v>2864</v>
      </c>
      <c r="B42" s="352" t="s">
        <v>2865</v>
      </c>
      <c r="C42" s="337" t="s">
        <v>190</v>
      </c>
      <c r="D42" s="337">
        <v>1</v>
      </c>
      <c r="E42" s="365"/>
      <c r="F42" s="338">
        <f t="shared" si="2"/>
        <v>0</v>
      </c>
      <c r="G42" s="350"/>
      <c r="H42" s="350"/>
    </row>
    <row r="43" spans="1:10">
      <c r="A43" s="345"/>
      <c r="B43" s="355"/>
      <c r="C43" s="331"/>
      <c r="D43" s="331"/>
      <c r="E43" s="364"/>
      <c r="F43" s="323"/>
      <c r="G43" s="347"/>
      <c r="H43" s="347"/>
    </row>
    <row r="44" spans="1:10">
      <c r="A44" s="345"/>
      <c r="B44" s="355"/>
      <c r="C44" s="331"/>
      <c r="D44" s="331"/>
      <c r="E44" s="324"/>
      <c r="F44" s="323"/>
      <c r="G44" s="331"/>
      <c r="H44" s="331"/>
    </row>
    <row r="45" spans="1:10">
      <c r="A45" s="324"/>
      <c r="B45" s="324"/>
      <c r="C45" s="324"/>
      <c r="D45" s="324"/>
      <c r="E45" s="324"/>
      <c r="F45" s="356"/>
    </row>
    <row r="46" spans="1:10">
      <c r="A46" s="324"/>
      <c r="B46" s="324"/>
      <c r="C46" s="324"/>
      <c r="D46" s="324"/>
      <c r="E46" s="324"/>
      <c r="F46" s="356">
        <f>SUM(F7:F44)</f>
        <v>0</v>
      </c>
      <c r="H46" s="357"/>
    </row>
    <row r="47" spans="1:10">
      <c r="A47" s="324"/>
      <c r="B47" s="324"/>
      <c r="C47" s="324"/>
      <c r="D47" s="324"/>
      <c r="E47" s="324"/>
      <c r="F47" s="356"/>
    </row>
    <row r="48" spans="1:10">
      <c r="A48" s="324"/>
      <c r="B48" s="324"/>
      <c r="C48" s="324"/>
      <c r="D48" s="324"/>
      <c r="E48" s="324"/>
      <c r="F48" s="356"/>
    </row>
    <row r="49" spans="1:6">
      <c r="A49" s="324"/>
      <c r="B49" s="324"/>
      <c r="C49" s="324"/>
      <c r="D49" s="324"/>
      <c r="E49" s="324"/>
      <c r="F49" s="356"/>
    </row>
    <row r="50" spans="1:6" ht="12.75" customHeight="1">
      <c r="A50" s="324"/>
      <c r="B50" s="324"/>
      <c r="C50" s="324"/>
      <c r="D50" s="324"/>
      <c r="E50" s="324"/>
      <c r="F50" s="356"/>
    </row>
    <row r="51" spans="1:6">
      <c r="A51" s="324"/>
      <c r="B51" s="324"/>
      <c r="C51" s="324"/>
      <c r="D51" s="324"/>
      <c r="E51" s="324"/>
      <c r="F51" s="356"/>
    </row>
    <row r="52" spans="1:6">
      <c r="A52" s="324"/>
      <c r="B52" s="324"/>
      <c r="C52" s="324"/>
      <c r="D52" s="324"/>
      <c r="E52" s="324"/>
      <c r="F52" s="356"/>
    </row>
    <row r="53" spans="1:6">
      <c r="A53" s="324"/>
      <c r="B53" s="324"/>
      <c r="C53" s="324"/>
      <c r="D53" s="324"/>
      <c r="E53" s="324"/>
      <c r="F53" s="356"/>
    </row>
    <row r="54" spans="1:6">
      <c r="A54" s="324"/>
      <c r="B54" s="324"/>
      <c r="C54" s="324"/>
      <c r="D54" s="324"/>
      <c r="E54" s="324"/>
      <c r="F54" s="356"/>
    </row>
    <row r="55" spans="1:6">
      <c r="A55" s="324"/>
      <c r="B55" s="324"/>
      <c r="C55" s="324"/>
      <c r="D55" s="324"/>
      <c r="E55" s="324"/>
      <c r="F55" s="356"/>
    </row>
    <row r="56" spans="1:6">
      <c r="A56" s="324"/>
      <c r="B56" s="324"/>
      <c r="C56" s="324"/>
      <c r="D56" s="324"/>
      <c r="E56" s="324"/>
      <c r="F56" s="356"/>
    </row>
    <row r="57" spans="1:6">
      <c r="A57" s="324"/>
      <c r="B57" s="324"/>
      <c r="C57" s="324"/>
      <c r="D57" s="324"/>
      <c r="E57" s="324"/>
      <c r="F57" s="356"/>
    </row>
    <row r="58" spans="1:6">
      <c r="A58" s="324"/>
      <c r="B58" s="324"/>
      <c r="C58" s="324"/>
      <c r="D58" s="324"/>
      <c r="E58" s="324"/>
      <c r="F58" s="356"/>
    </row>
    <row r="59" spans="1:6">
      <c r="A59" s="324"/>
      <c r="B59" s="324"/>
      <c r="C59" s="324"/>
      <c r="D59" s="324"/>
      <c r="E59" s="324"/>
      <c r="F59" s="356"/>
    </row>
    <row r="60" spans="1:6">
      <c r="A60" s="324"/>
      <c r="B60" s="324"/>
      <c r="C60" s="324"/>
      <c r="D60" s="324"/>
      <c r="E60" s="324"/>
      <c r="F60" s="356"/>
    </row>
    <row r="61" spans="1:6">
      <c r="A61" s="324"/>
      <c r="B61" s="324"/>
      <c r="C61" s="324"/>
      <c r="D61" s="324"/>
      <c r="E61" s="324"/>
      <c r="F61" s="356"/>
    </row>
    <row r="62" spans="1:6">
      <c r="A62" s="324"/>
      <c r="B62" s="324"/>
      <c r="C62" s="324"/>
      <c r="D62" s="324"/>
      <c r="E62" s="324"/>
      <c r="F62" s="356"/>
    </row>
    <row r="63" spans="1:6">
      <c r="A63" s="324"/>
      <c r="B63" s="324"/>
      <c r="C63" s="324"/>
      <c r="D63" s="324"/>
      <c r="E63" s="324"/>
      <c r="F63" s="356"/>
    </row>
    <row r="64" spans="1:6">
      <c r="A64" s="324"/>
      <c r="B64" s="324"/>
      <c r="C64" s="324"/>
      <c r="D64" s="324"/>
      <c r="E64" s="324"/>
      <c r="F64" s="356"/>
    </row>
    <row r="65" spans="1:6">
      <c r="A65" s="324"/>
      <c r="B65" s="324"/>
      <c r="C65" s="324"/>
      <c r="D65" s="324"/>
      <c r="E65" s="324"/>
      <c r="F65" s="356"/>
    </row>
    <row r="66" spans="1:6">
      <c r="A66" s="324"/>
      <c r="B66" s="324"/>
      <c r="C66" s="324"/>
      <c r="D66" s="324"/>
      <c r="E66" s="324"/>
      <c r="F66" s="356"/>
    </row>
    <row r="67" spans="1:6">
      <c r="A67" s="324"/>
      <c r="B67" s="324"/>
      <c r="C67" s="324"/>
      <c r="D67" s="324"/>
      <c r="E67" s="324"/>
      <c r="F67" s="356"/>
    </row>
    <row r="68" spans="1:6">
      <c r="A68" s="324"/>
      <c r="B68" s="324"/>
      <c r="C68" s="324"/>
      <c r="D68" s="324"/>
      <c r="E68" s="324"/>
      <c r="F68" s="356"/>
    </row>
    <row r="69" spans="1:6">
      <c r="A69" s="324"/>
      <c r="B69" s="324"/>
      <c r="C69" s="324"/>
      <c r="D69" s="324"/>
      <c r="E69" s="324"/>
      <c r="F69" s="356"/>
    </row>
    <row r="70" spans="1:6">
      <c r="A70" s="324"/>
      <c r="B70" s="324"/>
      <c r="C70" s="324"/>
      <c r="D70" s="324"/>
      <c r="E70" s="324"/>
      <c r="F70" s="356"/>
    </row>
    <row r="71" spans="1:6" ht="12.75" customHeight="1">
      <c r="A71" s="324"/>
      <c r="B71" s="324"/>
      <c r="C71" s="324"/>
      <c r="D71" s="324"/>
      <c r="E71" s="324"/>
      <c r="F71" s="356"/>
    </row>
    <row r="72" spans="1:6">
      <c r="A72" s="324"/>
      <c r="B72" s="324"/>
      <c r="C72" s="324"/>
      <c r="D72" s="324"/>
      <c r="E72" s="324"/>
      <c r="F72" s="356"/>
    </row>
    <row r="73" spans="1:6">
      <c r="A73" s="324"/>
      <c r="B73" s="324"/>
      <c r="C73" s="324"/>
      <c r="D73" s="324"/>
      <c r="E73" s="324"/>
      <c r="F73" s="356"/>
    </row>
    <row r="74" spans="1:6">
      <c r="A74" s="324"/>
      <c r="B74" s="324"/>
      <c r="C74" s="324"/>
      <c r="D74" s="324"/>
      <c r="E74" s="324"/>
      <c r="F74" s="356"/>
    </row>
    <row r="75" spans="1:6">
      <c r="A75" s="324"/>
      <c r="B75" s="324"/>
      <c r="C75" s="324"/>
      <c r="D75" s="324"/>
      <c r="E75" s="324"/>
      <c r="F75" s="356"/>
    </row>
    <row r="76" spans="1:6" ht="12.75" customHeight="1">
      <c r="A76" s="324"/>
      <c r="B76" s="324"/>
      <c r="C76" s="324"/>
      <c r="D76" s="324"/>
      <c r="E76" s="324"/>
      <c r="F76" s="356"/>
    </row>
    <row r="77" spans="1:6">
      <c r="A77" s="324"/>
      <c r="B77" s="324"/>
      <c r="C77" s="324"/>
      <c r="D77" s="324"/>
      <c r="E77" s="324"/>
      <c r="F77" s="356"/>
    </row>
    <row r="78" spans="1:6">
      <c r="A78" s="324"/>
      <c r="B78" s="324"/>
      <c r="C78" s="324"/>
      <c r="D78" s="324"/>
      <c r="E78" s="324"/>
      <c r="F78" s="356"/>
    </row>
    <row r="79" spans="1:6">
      <c r="A79" s="324"/>
      <c r="B79" s="324"/>
      <c r="C79" s="324"/>
      <c r="D79" s="324"/>
      <c r="E79" s="324"/>
      <c r="F79" s="356"/>
    </row>
    <row r="80" spans="1:6">
      <c r="A80" s="324"/>
      <c r="B80" s="324"/>
      <c r="C80" s="324"/>
      <c r="D80" s="324"/>
      <c r="E80" s="324"/>
      <c r="F80" s="356"/>
    </row>
    <row r="81" spans="1:6">
      <c r="A81" s="324"/>
      <c r="B81" s="324"/>
      <c r="C81" s="324"/>
      <c r="D81" s="324"/>
      <c r="E81" s="324"/>
      <c r="F81" s="356"/>
    </row>
    <row r="82" spans="1:6">
      <c r="A82" s="324"/>
      <c r="B82" s="324"/>
      <c r="C82" s="324"/>
      <c r="D82" s="324"/>
      <c r="E82" s="324"/>
      <c r="F82" s="356"/>
    </row>
    <row r="83" spans="1:6">
      <c r="A83" s="324"/>
      <c r="B83" s="324"/>
      <c r="C83" s="324"/>
      <c r="D83" s="324"/>
      <c r="E83" s="324"/>
      <c r="F83" s="356"/>
    </row>
    <row r="84" spans="1:6">
      <c r="A84" s="324"/>
      <c r="B84" s="324"/>
      <c r="C84" s="324"/>
      <c r="D84" s="324"/>
      <c r="E84" s="324"/>
      <c r="F84" s="356"/>
    </row>
    <row r="85" spans="1:6">
      <c r="A85" s="324"/>
      <c r="B85" s="324"/>
      <c r="C85" s="324"/>
      <c r="D85" s="324"/>
      <c r="E85" s="324"/>
      <c r="F85" s="356"/>
    </row>
    <row r="86" spans="1:6">
      <c r="A86" s="324"/>
      <c r="B86" s="324"/>
      <c r="C86" s="324"/>
      <c r="D86" s="324"/>
      <c r="E86" s="324"/>
      <c r="F86" s="356"/>
    </row>
    <row r="87" spans="1:6">
      <c r="A87" s="324"/>
      <c r="B87" s="324"/>
      <c r="C87" s="324"/>
      <c r="D87" s="324"/>
      <c r="E87" s="324"/>
      <c r="F87" s="356"/>
    </row>
    <row r="88" spans="1:6">
      <c r="A88" s="324"/>
      <c r="B88" s="324"/>
      <c r="C88" s="324"/>
      <c r="D88" s="324"/>
      <c r="E88" s="324"/>
      <c r="F88" s="356"/>
    </row>
    <row r="89" spans="1:6">
      <c r="A89" s="324"/>
      <c r="B89" s="324"/>
      <c r="C89" s="324"/>
      <c r="D89" s="324"/>
      <c r="E89" s="324"/>
      <c r="F89" s="356"/>
    </row>
    <row r="90" spans="1:6">
      <c r="A90" s="324"/>
      <c r="B90" s="324"/>
      <c r="C90" s="324"/>
      <c r="D90" s="324"/>
      <c r="E90" s="324"/>
      <c r="F90" s="356"/>
    </row>
    <row r="91" spans="1:6">
      <c r="A91" s="324"/>
      <c r="B91" s="324"/>
      <c r="C91" s="324"/>
      <c r="D91" s="324"/>
      <c r="E91" s="324"/>
      <c r="F91" s="356"/>
    </row>
    <row r="92" spans="1:6" ht="12.75" customHeight="1">
      <c r="A92" s="324"/>
      <c r="B92" s="324"/>
      <c r="C92" s="324"/>
      <c r="D92" s="324"/>
      <c r="E92" s="324"/>
      <c r="F92" s="356"/>
    </row>
    <row r="93" spans="1:6">
      <c r="A93" s="324"/>
      <c r="B93" s="324"/>
      <c r="C93" s="324"/>
      <c r="D93" s="324"/>
      <c r="E93" s="324"/>
      <c r="F93" s="356"/>
    </row>
    <row r="94" spans="1:6">
      <c r="A94" s="324"/>
      <c r="B94" s="324"/>
      <c r="C94" s="324"/>
      <c r="D94" s="324"/>
      <c r="E94" s="324"/>
      <c r="F94" s="356"/>
    </row>
    <row r="95" spans="1:6">
      <c r="A95" s="324"/>
      <c r="B95" s="324"/>
      <c r="C95" s="324"/>
      <c r="D95" s="324"/>
      <c r="E95" s="324"/>
      <c r="F95" s="356"/>
    </row>
    <row r="96" spans="1:6">
      <c r="A96" s="324"/>
      <c r="B96" s="324"/>
      <c r="C96" s="324"/>
      <c r="D96" s="324"/>
      <c r="E96" s="324"/>
      <c r="F96" s="356"/>
    </row>
    <row r="97" spans="1:6" ht="12.75" customHeight="1">
      <c r="A97" s="324"/>
      <c r="B97" s="324"/>
      <c r="C97" s="324"/>
      <c r="D97" s="324"/>
      <c r="E97" s="324"/>
      <c r="F97" s="356"/>
    </row>
    <row r="98" spans="1:6">
      <c r="A98" s="324"/>
      <c r="B98" s="324"/>
      <c r="C98" s="324"/>
      <c r="D98" s="324"/>
      <c r="E98" s="324"/>
      <c r="F98" s="356"/>
    </row>
    <row r="99" spans="1:6" ht="12.75" customHeight="1">
      <c r="A99" s="324"/>
      <c r="B99" s="324"/>
      <c r="C99" s="324"/>
      <c r="D99" s="324"/>
      <c r="E99" s="324"/>
      <c r="F99" s="356"/>
    </row>
    <row r="100" spans="1:6">
      <c r="A100" s="324"/>
      <c r="B100" s="324"/>
      <c r="C100" s="324"/>
      <c r="D100" s="324"/>
      <c r="E100" s="324"/>
      <c r="F100" s="356"/>
    </row>
    <row r="101" spans="1:6" ht="12.75" customHeight="1">
      <c r="A101" s="324"/>
      <c r="B101" s="324"/>
      <c r="C101" s="324"/>
      <c r="D101" s="324"/>
      <c r="E101" s="324"/>
      <c r="F101" s="356"/>
    </row>
    <row r="102" spans="1:6">
      <c r="A102" s="324"/>
      <c r="B102" s="324"/>
      <c r="C102" s="324"/>
      <c r="D102" s="324"/>
      <c r="E102" s="324"/>
      <c r="F102" s="356"/>
    </row>
    <row r="103" spans="1:6" ht="12.75" customHeight="1">
      <c r="A103" s="324"/>
      <c r="B103" s="324"/>
      <c r="C103" s="324"/>
      <c r="D103" s="324"/>
      <c r="E103" s="324"/>
      <c r="F103" s="356"/>
    </row>
    <row r="104" spans="1:6">
      <c r="A104" s="324"/>
      <c r="B104" s="324"/>
      <c r="C104" s="324"/>
      <c r="D104" s="324"/>
      <c r="E104" s="324"/>
      <c r="F104" s="356"/>
    </row>
    <row r="105" spans="1:6">
      <c r="A105" s="324"/>
      <c r="B105" s="324"/>
      <c r="C105" s="324"/>
      <c r="D105" s="324"/>
      <c r="E105" s="324"/>
      <c r="F105" s="356"/>
    </row>
    <row r="106" spans="1:6">
      <c r="A106" s="324"/>
      <c r="B106" s="324"/>
      <c r="C106" s="324"/>
      <c r="D106" s="324"/>
      <c r="E106" s="324"/>
      <c r="F106" s="356"/>
    </row>
    <row r="107" spans="1:6">
      <c r="A107" s="324"/>
      <c r="B107" s="324"/>
      <c r="C107" s="324"/>
      <c r="D107" s="324"/>
      <c r="E107" s="324"/>
      <c r="F107" s="356"/>
    </row>
    <row r="108" spans="1:6">
      <c r="A108" s="324"/>
      <c r="B108" s="324"/>
      <c r="C108" s="324"/>
      <c r="D108" s="324"/>
      <c r="E108" s="324"/>
      <c r="F108" s="356"/>
    </row>
    <row r="109" spans="1:6" ht="12.75" customHeight="1">
      <c r="A109" s="324"/>
      <c r="B109" s="324"/>
      <c r="C109" s="324"/>
      <c r="D109" s="324"/>
      <c r="E109" s="324"/>
      <c r="F109" s="356"/>
    </row>
    <row r="110" spans="1:6" ht="12.75" customHeight="1">
      <c r="A110" s="324"/>
      <c r="B110" s="324"/>
      <c r="C110" s="324"/>
      <c r="D110" s="324"/>
      <c r="E110" s="324"/>
      <c r="F110" s="356"/>
    </row>
    <row r="111" spans="1:6">
      <c r="A111" s="324"/>
      <c r="B111" s="324"/>
      <c r="C111" s="324"/>
      <c r="D111" s="324"/>
      <c r="E111" s="324"/>
      <c r="F111" s="356"/>
    </row>
    <row r="112" spans="1:6">
      <c r="A112" s="324"/>
      <c r="B112" s="324"/>
      <c r="C112" s="324"/>
      <c r="D112" s="324"/>
      <c r="E112" s="324"/>
      <c r="F112" s="356"/>
    </row>
    <row r="113" spans="1:6">
      <c r="A113" s="324"/>
      <c r="B113" s="324"/>
      <c r="C113" s="324"/>
      <c r="D113" s="324"/>
      <c r="E113" s="324"/>
      <c r="F113" s="356"/>
    </row>
    <row r="114" spans="1:6">
      <c r="A114" s="324"/>
      <c r="B114" s="324"/>
      <c r="C114" s="324"/>
      <c r="D114" s="324"/>
      <c r="E114" s="324"/>
      <c r="F114" s="356"/>
    </row>
    <row r="115" spans="1:6">
      <c r="A115" s="324"/>
      <c r="B115" s="324"/>
      <c r="C115" s="324"/>
      <c r="D115" s="324"/>
      <c r="E115" s="324"/>
      <c r="F115" s="356"/>
    </row>
    <row r="116" spans="1:6">
      <c r="A116" s="324"/>
      <c r="B116" s="324"/>
      <c r="C116" s="324"/>
      <c r="D116" s="324"/>
      <c r="E116" s="324"/>
      <c r="F116" s="356"/>
    </row>
    <row r="117" spans="1:6">
      <c r="A117" s="324"/>
      <c r="B117" s="324"/>
      <c r="C117" s="324"/>
      <c r="D117" s="324"/>
      <c r="E117" s="324"/>
      <c r="F117" s="356"/>
    </row>
    <row r="118" spans="1:6">
      <c r="A118" s="324"/>
      <c r="B118" s="324"/>
      <c r="C118" s="324"/>
      <c r="D118" s="324"/>
      <c r="E118" s="324"/>
      <c r="F118" s="356"/>
    </row>
    <row r="119" spans="1:6">
      <c r="A119" s="324"/>
      <c r="B119" s="324"/>
      <c r="C119" s="324"/>
      <c r="D119" s="324"/>
      <c r="E119" s="324"/>
      <c r="F119" s="356"/>
    </row>
    <row r="120" spans="1:6">
      <c r="A120" s="324"/>
      <c r="B120" s="324"/>
      <c r="C120" s="324"/>
      <c r="D120" s="324"/>
      <c r="E120" s="324"/>
      <c r="F120" s="356"/>
    </row>
    <row r="121" spans="1:6" ht="12.75" customHeight="1">
      <c r="A121" s="324"/>
      <c r="B121" s="324"/>
      <c r="C121" s="324"/>
      <c r="D121" s="324"/>
      <c r="E121" s="324"/>
      <c r="F121" s="356"/>
    </row>
    <row r="122" spans="1:6">
      <c r="A122" s="324"/>
      <c r="B122" s="324"/>
      <c r="C122" s="324"/>
      <c r="D122" s="324"/>
      <c r="E122" s="324"/>
      <c r="F122" s="356"/>
    </row>
    <row r="123" spans="1:6">
      <c r="A123" s="324"/>
      <c r="B123" s="324"/>
      <c r="C123" s="324"/>
      <c r="D123" s="324"/>
      <c r="E123" s="324"/>
      <c r="F123" s="356"/>
    </row>
    <row r="124" spans="1:6">
      <c r="A124" s="324"/>
      <c r="B124" s="324"/>
      <c r="C124" s="324"/>
      <c r="D124" s="324"/>
      <c r="E124" s="324"/>
      <c r="F124" s="356"/>
    </row>
    <row r="125" spans="1:6">
      <c r="A125" s="324"/>
      <c r="B125" s="324"/>
      <c r="C125" s="324"/>
      <c r="D125" s="324"/>
      <c r="E125" s="324"/>
      <c r="F125" s="356"/>
    </row>
    <row r="126" spans="1:6">
      <c r="A126" s="324"/>
      <c r="B126" s="324"/>
      <c r="C126" s="324"/>
      <c r="D126" s="324"/>
      <c r="E126" s="324"/>
      <c r="F126" s="356"/>
    </row>
    <row r="127" spans="1:6">
      <c r="A127" s="324"/>
      <c r="B127" s="324"/>
      <c r="C127" s="324"/>
      <c r="D127" s="324"/>
      <c r="E127" s="324"/>
      <c r="F127" s="356"/>
    </row>
    <row r="128" spans="1:6">
      <c r="A128" s="324"/>
      <c r="B128" s="324"/>
      <c r="C128" s="324"/>
      <c r="D128" s="324"/>
      <c r="E128" s="324"/>
      <c r="F128" s="356"/>
    </row>
    <row r="129" spans="1:6">
      <c r="A129" s="324"/>
      <c r="B129" s="324"/>
      <c r="C129" s="324"/>
      <c r="D129" s="324"/>
      <c r="E129" s="324"/>
      <c r="F129" s="356"/>
    </row>
    <row r="130" spans="1:6">
      <c r="A130" s="324"/>
      <c r="B130" s="324"/>
      <c r="C130" s="324"/>
      <c r="D130" s="324"/>
      <c r="E130" s="324"/>
      <c r="F130" s="356"/>
    </row>
    <row r="131" spans="1:6">
      <c r="A131" s="324"/>
      <c r="B131" s="324"/>
      <c r="C131" s="324"/>
      <c r="D131" s="324"/>
      <c r="E131" s="324"/>
      <c r="F131" s="356"/>
    </row>
    <row r="132" spans="1:6" ht="12.75" customHeight="1">
      <c r="A132" s="324"/>
      <c r="B132" s="324"/>
      <c r="C132" s="324"/>
      <c r="D132" s="324"/>
      <c r="E132" s="324"/>
      <c r="F132" s="356"/>
    </row>
    <row r="133" spans="1:6" ht="12.75" customHeight="1">
      <c r="A133" s="324"/>
      <c r="B133" s="324"/>
      <c r="C133" s="324"/>
      <c r="D133" s="324"/>
      <c r="E133" s="324"/>
      <c r="F133" s="356"/>
    </row>
    <row r="134" spans="1:6">
      <c r="A134" s="324"/>
      <c r="B134" s="324"/>
      <c r="C134" s="324"/>
      <c r="D134" s="324"/>
      <c r="E134" s="324"/>
      <c r="F134" s="356"/>
    </row>
    <row r="135" spans="1:6">
      <c r="A135" s="324"/>
      <c r="B135" s="324"/>
      <c r="C135" s="324"/>
      <c r="D135" s="324"/>
      <c r="E135" s="324"/>
      <c r="F135" s="356"/>
    </row>
    <row r="136" spans="1:6">
      <c r="A136" s="324"/>
      <c r="B136" s="324"/>
      <c r="C136" s="324"/>
      <c r="D136" s="324"/>
      <c r="E136" s="324"/>
      <c r="F136" s="356"/>
    </row>
    <row r="137" spans="1:6">
      <c r="A137" s="324"/>
      <c r="B137" s="324"/>
      <c r="C137" s="324"/>
      <c r="D137" s="324"/>
      <c r="E137" s="324"/>
      <c r="F137" s="356"/>
    </row>
    <row r="138" spans="1:6" ht="12.75" customHeight="1">
      <c r="A138" s="324"/>
      <c r="B138" s="324"/>
      <c r="C138" s="324"/>
      <c r="D138" s="324"/>
      <c r="E138" s="324"/>
      <c r="F138" s="356"/>
    </row>
    <row r="139" spans="1:6">
      <c r="A139" s="324"/>
      <c r="B139" s="324"/>
      <c r="C139" s="324"/>
      <c r="D139" s="324"/>
      <c r="E139" s="324"/>
      <c r="F139" s="356"/>
    </row>
    <row r="140" spans="1:6">
      <c r="A140" s="324"/>
      <c r="B140" s="324"/>
      <c r="C140" s="324"/>
      <c r="D140" s="324"/>
      <c r="E140" s="324"/>
      <c r="F140" s="356"/>
    </row>
    <row r="141" spans="1:6">
      <c r="A141" s="324"/>
      <c r="B141" s="324"/>
      <c r="C141" s="324"/>
      <c r="D141" s="324"/>
      <c r="E141" s="324"/>
      <c r="F141" s="356"/>
    </row>
    <row r="142" spans="1:6">
      <c r="A142" s="324"/>
      <c r="B142" s="324"/>
      <c r="C142" s="324"/>
      <c r="D142" s="324"/>
      <c r="E142" s="324"/>
      <c r="F142" s="356"/>
    </row>
    <row r="143" spans="1:6">
      <c r="A143" s="324"/>
      <c r="B143" s="324"/>
      <c r="C143" s="324"/>
      <c r="D143" s="324"/>
      <c r="E143" s="324"/>
      <c r="F143" s="356"/>
    </row>
    <row r="144" spans="1:6">
      <c r="A144" s="324"/>
      <c r="B144" s="324"/>
      <c r="C144" s="324"/>
      <c r="D144" s="324"/>
      <c r="E144" s="324"/>
      <c r="F144" s="356"/>
    </row>
    <row r="145" spans="1:6">
      <c r="A145" s="324"/>
      <c r="B145" s="324"/>
      <c r="C145" s="324"/>
      <c r="D145" s="324"/>
      <c r="E145" s="324"/>
      <c r="F145" s="356"/>
    </row>
    <row r="146" spans="1:6">
      <c r="A146" s="324"/>
      <c r="B146" s="324"/>
      <c r="C146" s="324"/>
      <c r="D146" s="324"/>
      <c r="E146" s="324"/>
      <c r="F146" s="356"/>
    </row>
    <row r="147" spans="1:6">
      <c r="A147" s="324"/>
      <c r="B147" s="324"/>
      <c r="C147" s="324"/>
      <c r="D147" s="324"/>
      <c r="E147" s="324"/>
      <c r="F147" s="356"/>
    </row>
    <row r="148" spans="1:6">
      <c r="A148" s="324"/>
      <c r="B148" s="324"/>
      <c r="C148" s="324"/>
      <c r="D148" s="324"/>
      <c r="E148" s="324"/>
      <c r="F148" s="356"/>
    </row>
    <row r="149" spans="1:6">
      <c r="A149" s="324"/>
      <c r="B149" s="324"/>
      <c r="C149" s="324"/>
      <c r="D149" s="324"/>
      <c r="E149" s="324"/>
      <c r="F149" s="356"/>
    </row>
    <row r="150" spans="1:6">
      <c r="A150" s="324"/>
      <c r="B150" s="324"/>
      <c r="C150" s="324"/>
      <c r="D150" s="324"/>
      <c r="E150" s="324"/>
      <c r="F150" s="356"/>
    </row>
    <row r="151" spans="1:6">
      <c r="A151" s="324"/>
      <c r="B151" s="324"/>
      <c r="C151" s="324"/>
      <c r="D151" s="324"/>
      <c r="E151" s="324"/>
      <c r="F151" s="356"/>
    </row>
    <row r="152" spans="1:6">
      <c r="A152" s="324"/>
      <c r="B152" s="324"/>
      <c r="C152" s="324"/>
      <c r="D152" s="324"/>
      <c r="E152" s="324"/>
      <c r="F152" s="356"/>
    </row>
    <row r="153" spans="1:6">
      <c r="A153" s="324"/>
      <c r="B153" s="324"/>
      <c r="C153" s="324"/>
      <c r="D153" s="324"/>
      <c r="E153" s="324"/>
      <c r="F153" s="356"/>
    </row>
    <row r="154" spans="1:6">
      <c r="A154" s="324"/>
      <c r="B154" s="324"/>
      <c r="C154" s="324"/>
      <c r="D154" s="324"/>
      <c r="E154" s="324"/>
      <c r="F154" s="356"/>
    </row>
    <row r="155" spans="1:6">
      <c r="A155" s="324"/>
      <c r="B155" s="324"/>
      <c r="C155" s="324"/>
      <c r="D155" s="324"/>
      <c r="E155" s="324"/>
      <c r="F155" s="356"/>
    </row>
    <row r="156" spans="1:6">
      <c r="A156" s="324"/>
      <c r="B156" s="324"/>
      <c r="C156" s="324"/>
      <c r="D156" s="324"/>
      <c r="E156" s="324"/>
      <c r="F156" s="356"/>
    </row>
    <row r="157" spans="1:6" ht="12.75" customHeight="1">
      <c r="A157" s="324"/>
      <c r="B157" s="324"/>
      <c r="C157" s="324"/>
      <c r="D157" s="324"/>
      <c r="E157" s="324"/>
      <c r="F157" s="356"/>
    </row>
    <row r="158" spans="1:6">
      <c r="A158" s="324"/>
      <c r="B158" s="324"/>
      <c r="C158" s="324"/>
      <c r="D158" s="324"/>
      <c r="E158" s="324"/>
      <c r="F158" s="356"/>
    </row>
    <row r="159" spans="1:6">
      <c r="A159" s="324"/>
      <c r="B159" s="324"/>
      <c r="C159" s="324"/>
      <c r="D159" s="324"/>
      <c r="E159" s="324"/>
      <c r="F159" s="356"/>
    </row>
    <row r="160" spans="1:6">
      <c r="A160" s="324"/>
      <c r="B160" s="324"/>
      <c r="C160" s="324"/>
      <c r="D160" s="324"/>
      <c r="E160" s="324"/>
      <c r="F160" s="356"/>
    </row>
    <row r="161" spans="1:6">
      <c r="A161" s="324"/>
      <c r="B161" s="324"/>
      <c r="C161" s="324"/>
      <c r="D161" s="324"/>
      <c r="E161" s="324"/>
      <c r="F161" s="356"/>
    </row>
    <row r="162" spans="1:6">
      <c r="A162" s="324"/>
      <c r="B162" s="324"/>
      <c r="C162" s="324"/>
      <c r="D162" s="324"/>
      <c r="E162" s="324"/>
      <c r="F162" s="356"/>
    </row>
    <row r="163" spans="1:6">
      <c r="A163" s="324"/>
      <c r="B163" s="324"/>
      <c r="C163" s="324"/>
      <c r="D163" s="324"/>
      <c r="E163" s="324"/>
      <c r="F163" s="356"/>
    </row>
    <row r="164" spans="1:6">
      <c r="A164" s="324"/>
      <c r="B164" s="324"/>
      <c r="C164" s="324"/>
      <c r="D164" s="324"/>
      <c r="E164" s="324"/>
      <c r="F164" s="356"/>
    </row>
    <row r="165" spans="1:6">
      <c r="A165" s="324"/>
      <c r="B165" s="324"/>
      <c r="C165" s="324"/>
      <c r="D165" s="324"/>
      <c r="E165" s="324"/>
      <c r="F165" s="356"/>
    </row>
    <row r="166" spans="1:6">
      <c r="A166" s="324"/>
      <c r="B166" s="324"/>
      <c r="C166" s="324"/>
      <c r="D166" s="324"/>
      <c r="E166" s="324"/>
      <c r="F166" s="356"/>
    </row>
    <row r="167" spans="1:6">
      <c r="A167" s="324"/>
      <c r="B167" s="324"/>
      <c r="C167" s="324"/>
      <c r="D167" s="324"/>
      <c r="E167" s="324"/>
      <c r="F167" s="356"/>
    </row>
    <row r="168" spans="1:6">
      <c r="A168" s="324"/>
      <c r="B168" s="324"/>
      <c r="C168" s="324"/>
      <c r="D168" s="324"/>
      <c r="E168" s="324"/>
      <c r="F168" s="356"/>
    </row>
    <row r="169" spans="1:6">
      <c r="A169" s="324"/>
      <c r="B169" s="324"/>
      <c r="C169" s="324"/>
      <c r="D169" s="324"/>
      <c r="E169" s="324"/>
      <c r="F169" s="356"/>
    </row>
    <row r="170" spans="1:6">
      <c r="A170" s="324"/>
      <c r="B170" s="324"/>
      <c r="C170" s="324"/>
      <c r="D170" s="324"/>
      <c r="E170" s="324"/>
      <c r="F170" s="356"/>
    </row>
    <row r="171" spans="1:6">
      <c r="A171" s="324"/>
      <c r="B171" s="324"/>
      <c r="C171" s="324"/>
      <c r="D171" s="324"/>
      <c r="E171" s="324"/>
      <c r="F171" s="356"/>
    </row>
    <row r="172" spans="1:6">
      <c r="A172" s="324"/>
      <c r="B172" s="324"/>
      <c r="C172" s="324"/>
      <c r="D172" s="324"/>
      <c r="E172" s="324"/>
      <c r="F172" s="356"/>
    </row>
    <row r="173" spans="1:6">
      <c r="A173" s="324"/>
      <c r="B173" s="324"/>
      <c r="C173" s="324"/>
      <c r="D173" s="324"/>
      <c r="E173" s="324"/>
      <c r="F173" s="356"/>
    </row>
    <row r="174" spans="1:6">
      <c r="A174" s="324"/>
      <c r="B174" s="324"/>
      <c r="C174" s="324"/>
      <c r="D174" s="324"/>
      <c r="E174" s="324"/>
      <c r="F174" s="356"/>
    </row>
    <row r="175" spans="1:6">
      <c r="A175" s="324"/>
      <c r="B175" s="324"/>
      <c r="C175" s="324"/>
      <c r="D175" s="324"/>
      <c r="E175" s="324"/>
      <c r="F175" s="356"/>
    </row>
    <row r="176" spans="1:6">
      <c r="A176" s="324"/>
      <c r="B176" s="324"/>
      <c r="C176" s="324"/>
      <c r="D176" s="324"/>
      <c r="E176" s="324"/>
      <c r="F176" s="356"/>
    </row>
    <row r="177" spans="1:6">
      <c r="A177" s="324"/>
      <c r="B177" s="324"/>
      <c r="C177" s="324"/>
      <c r="D177" s="324"/>
      <c r="E177" s="324"/>
      <c r="F177" s="356"/>
    </row>
    <row r="178" spans="1:6">
      <c r="A178" s="324"/>
      <c r="B178" s="324"/>
      <c r="C178" s="324"/>
      <c r="D178" s="324"/>
      <c r="E178" s="324"/>
      <c r="F178" s="356"/>
    </row>
    <row r="179" spans="1:6">
      <c r="A179" s="324"/>
      <c r="B179" s="324"/>
      <c r="C179" s="324"/>
      <c r="D179" s="324"/>
      <c r="E179" s="324"/>
      <c r="F179" s="356"/>
    </row>
    <row r="180" spans="1:6">
      <c r="A180" s="324"/>
      <c r="B180" s="324"/>
      <c r="C180" s="324"/>
      <c r="D180" s="324"/>
      <c r="E180" s="324"/>
      <c r="F180" s="356"/>
    </row>
    <row r="181" spans="1:6">
      <c r="A181" s="324"/>
      <c r="B181" s="324"/>
      <c r="C181" s="324"/>
      <c r="D181" s="324"/>
      <c r="E181" s="324"/>
      <c r="F181" s="356"/>
    </row>
    <row r="182" spans="1:6">
      <c r="A182" s="324"/>
      <c r="B182" s="324"/>
      <c r="C182" s="324"/>
      <c r="D182" s="324"/>
      <c r="E182" s="324"/>
      <c r="F182" s="356"/>
    </row>
    <row r="183" spans="1:6">
      <c r="A183" s="324"/>
      <c r="B183" s="324"/>
      <c r="C183" s="324"/>
      <c r="D183" s="324"/>
      <c r="E183" s="324"/>
      <c r="F183" s="356"/>
    </row>
    <row r="184" spans="1:6">
      <c r="A184" s="324"/>
      <c r="B184" s="324"/>
      <c r="C184" s="324"/>
      <c r="D184" s="324"/>
      <c r="E184" s="324"/>
      <c r="F184" s="356"/>
    </row>
    <row r="185" spans="1:6">
      <c r="A185" s="324"/>
      <c r="B185" s="324"/>
      <c r="C185" s="324"/>
      <c r="D185" s="324"/>
      <c r="E185" s="324"/>
      <c r="F185" s="356"/>
    </row>
    <row r="186" spans="1:6">
      <c r="A186" s="324"/>
      <c r="B186" s="324"/>
      <c r="C186" s="324"/>
      <c r="D186" s="324"/>
      <c r="E186" s="324"/>
      <c r="F186" s="356"/>
    </row>
    <row r="187" spans="1:6">
      <c r="A187" s="324"/>
      <c r="B187" s="324"/>
      <c r="C187" s="324"/>
      <c r="D187" s="324"/>
      <c r="E187" s="324"/>
      <c r="F187" s="356"/>
    </row>
    <row r="188" spans="1:6">
      <c r="A188" s="324"/>
      <c r="B188" s="324"/>
      <c r="C188" s="324"/>
      <c r="D188" s="324"/>
      <c r="E188" s="324"/>
      <c r="F188" s="356"/>
    </row>
    <row r="189" spans="1:6">
      <c r="A189" s="324"/>
      <c r="B189" s="324"/>
      <c r="C189" s="324"/>
      <c r="D189" s="324"/>
      <c r="E189" s="324"/>
      <c r="F189" s="356"/>
    </row>
    <row r="190" spans="1:6">
      <c r="A190" s="324"/>
      <c r="B190" s="324"/>
      <c r="C190" s="324"/>
      <c r="D190" s="324"/>
      <c r="E190" s="324"/>
      <c r="F190" s="356"/>
    </row>
    <row r="191" spans="1:6">
      <c r="A191" s="324"/>
      <c r="B191" s="324"/>
      <c r="C191" s="324"/>
      <c r="D191" s="324"/>
      <c r="E191" s="324"/>
      <c r="F191" s="356"/>
    </row>
    <row r="192" spans="1:6">
      <c r="A192" s="324"/>
      <c r="B192" s="324"/>
      <c r="C192" s="324"/>
      <c r="D192" s="324"/>
      <c r="E192" s="324"/>
      <c r="F192" s="356"/>
    </row>
    <row r="193" spans="1:6" ht="12.75" customHeight="1">
      <c r="A193" s="324"/>
      <c r="B193" s="324"/>
      <c r="C193" s="324"/>
      <c r="D193" s="324"/>
      <c r="E193" s="324"/>
      <c r="F193" s="356"/>
    </row>
    <row r="194" spans="1:6">
      <c r="A194" s="324"/>
      <c r="B194" s="324"/>
      <c r="C194" s="324"/>
      <c r="D194" s="324"/>
      <c r="E194" s="324"/>
      <c r="F194" s="356"/>
    </row>
    <row r="195" spans="1:6">
      <c r="A195" s="324"/>
      <c r="B195" s="324"/>
      <c r="C195" s="324"/>
      <c r="D195" s="324"/>
      <c r="E195" s="324"/>
      <c r="F195" s="356"/>
    </row>
    <row r="196" spans="1:6">
      <c r="A196" s="324"/>
      <c r="B196" s="324"/>
      <c r="C196" s="324"/>
      <c r="D196" s="324"/>
      <c r="E196" s="324"/>
      <c r="F196" s="356"/>
    </row>
    <row r="197" spans="1:6">
      <c r="A197" s="324"/>
      <c r="B197" s="324"/>
      <c r="C197" s="324"/>
      <c r="D197" s="324"/>
      <c r="E197" s="324"/>
      <c r="F197" s="356"/>
    </row>
    <row r="198" spans="1:6">
      <c r="A198" s="324"/>
      <c r="B198" s="324"/>
      <c r="C198" s="324"/>
      <c r="D198" s="324"/>
      <c r="E198" s="324"/>
      <c r="F198" s="356"/>
    </row>
    <row r="199" spans="1:6">
      <c r="A199" s="324"/>
      <c r="B199" s="324"/>
      <c r="C199" s="324"/>
      <c r="D199" s="324"/>
      <c r="E199" s="324"/>
      <c r="F199" s="356"/>
    </row>
    <row r="200" spans="1:6">
      <c r="A200" s="324"/>
      <c r="B200" s="324"/>
      <c r="C200" s="324"/>
      <c r="D200" s="324"/>
      <c r="E200" s="324"/>
      <c r="F200" s="356"/>
    </row>
    <row r="201" spans="1:6">
      <c r="A201" s="324"/>
      <c r="B201" s="324"/>
      <c r="C201" s="324"/>
      <c r="D201" s="324"/>
      <c r="E201" s="324"/>
      <c r="F201" s="356"/>
    </row>
    <row r="202" spans="1:6">
      <c r="A202" s="324"/>
      <c r="B202" s="324"/>
      <c r="C202" s="324"/>
      <c r="D202" s="324"/>
      <c r="E202" s="324"/>
      <c r="F202" s="356"/>
    </row>
    <row r="203" spans="1:6">
      <c r="A203" s="324"/>
      <c r="B203" s="324"/>
      <c r="C203" s="324"/>
      <c r="D203" s="324"/>
      <c r="E203" s="324"/>
      <c r="F203" s="356"/>
    </row>
    <row r="204" spans="1:6">
      <c r="A204" s="324"/>
      <c r="B204" s="324"/>
      <c r="C204" s="324"/>
      <c r="D204" s="324"/>
      <c r="E204" s="324"/>
      <c r="F204" s="356"/>
    </row>
    <row r="205" spans="1:6">
      <c r="A205" s="324"/>
      <c r="B205" s="324"/>
      <c r="C205" s="324"/>
      <c r="D205" s="324"/>
      <c r="E205" s="324"/>
      <c r="F205" s="356"/>
    </row>
    <row r="206" spans="1:6">
      <c r="A206" s="324"/>
      <c r="B206" s="324"/>
      <c r="C206" s="324"/>
      <c r="D206" s="324"/>
      <c r="E206" s="324"/>
      <c r="F206" s="356"/>
    </row>
    <row r="207" spans="1:6">
      <c r="A207" s="324"/>
      <c r="B207" s="324"/>
      <c r="C207" s="324"/>
      <c r="D207" s="324"/>
      <c r="E207" s="324"/>
      <c r="F207" s="356"/>
    </row>
    <row r="208" spans="1:6">
      <c r="A208" s="324"/>
      <c r="B208" s="324"/>
      <c r="C208" s="324"/>
      <c r="D208" s="324"/>
      <c r="E208" s="324"/>
      <c r="F208" s="356"/>
    </row>
    <row r="209" spans="1:6">
      <c r="A209" s="324"/>
      <c r="B209" s="324"/>
      <c r="C209" s="324"/>
      <c r="D209" s="324"/>
      <c r="E209" s="324"/>
      <c r="F209" s="356"/>
    </row>
    <row r="210" spans="1:6">
      <c r="A210" s="324"/>
      <c r="B210" s="324"/>
      <c r="C210" s="324"/>
      <c r="D210" s="324"/>
      <c r="E210" s="324"/>
      <c r="F210" s="356"/>
    </row>
    <row r="211" spans="1:6">
      <c r="A211" s="324"/>
      <c r="B211" s="324"/>
      <c r="C211" s="324"/>
      <c r="D211" s="324"/>
      <c r="E211" s="324"/>
      <c r="F211" s="356"/>
    </row>
    <row r="212" spans="1:6">
      <c r="A212" s="324"/>
      <c r="B212" s="324"/>
      <c r="C212" s="324"/>
      <c r="D212" s="324"/>
      <c r="E212" s="324"/>
      <c r="F212" s="356"/>
    </row>
    <row r="213" spans="1:6">
      <c r="A213" s="324"/>
      <c r="B213" s="324"/>
      <c r="C213" s="324"/>
      <c r="D213" s="324"/>
      <c r="E213" s="324"/>
      <c r="F213" s="356"/>
    </row>
    <row r="214" spans="1:6">
      <c r="A214" s="324"/>
      <c r="B214" s="324"/>
      <c r="C214" s="324"/>
      <c r="D214" s="324"/>
      <c r="E214" s="324"/>
      <c r="F214" s="356"/>
    </row>
    <row r="215" spans="1:6">
      <c r="A215" s="324"/>
      <c r="B215" s="324"/>
      <c r="C215" s="324"/>
      <c r="D215" s="324"/>
      <c r="E215" s="324"/>
      <c r="F215" s="356"/>
    </row>
    <row r="216" spans="1:6" ht="12.75" customHeight="1">
      <c r="A216" s="324"/>
      <c r="B216" s="324"/>
      <c r="C216" s="324"/>
      <c r="D216" s="324"/>
      <c r="E216" s="324"/>
      <c r="F216" s="356"/>
    </row>
    <row r="217" spans="1:6">
      <c r="A217" s="324"/>
      <c r="B217" s="324"/>
      <c r="C217" s="324"/>
      <c r="D217" s="324"/>
      <c r="E217" s="324"/>
      <c r="F217" s="356"/>
    </row>
    <row r="218" spans="1:6">
      <c r="A218" s="324"/>
      <c r="B218" s="324"/>
      <c r="C218" s="324"/>
      <c r="D218" s="324"/>
      <c r="E218" s="324"/>
      <c r="F218" s="356"/>
    </row>
    <row r="219" spans="1:6">
      <c r="A219" s="324"/>
      <c r="B219" s="324"/>
      <c r="C219" s="324"/>
      <c r="D219" s="324"/>
      <c r="E219" s="324"/>
      <c r="F219" s="356"/>
    </row>
    <row r="220" spans="1:6">
      <c r="A220" s="324"/>
      <c r="B220" s="324"/>
      <c r="C220" s="324"/>
      <c r="D220" s="324"/>
      <c r="E220" s="324"/>
      <c r="F220" s="356"/>
    </row>
    <row r="221" spans="1:6">
      <c r="A221" s="324"/>
      <c r="B221" s="324"/>
      <c r="C221" s="324"/>
      <c r="D221" s="324"/>
      <c r="E221" s="324"/>
      <c r="F221" s="356"/>
    </row>
    <row r="222" spans="1:6">
      <c r="A222" s="324"/>
      <c r="B222" s="324"/>
      <c r="C222" s="324"/>
      <c r="D222" s="324"/>
      <c r="E222" s="324"/>
      <c r="F222" s="356"/>
    </row>
    <row r="223" spans="1:6">
      <c r="A223" s="324"/>
      <c r="B223" s="324"/>
      <c r="C223" s="324"/>
      <c r="D223" s="324"/>
      <c r="E223" s="324"/>
      <c r="F223" s="356"/>
    </row>
    <row r="224" spans="1:6">
      <c r="A224" s="324"/>
      <c r="B224" s="324"/>
      <c r="C224" s="324"/>
      <c r="D224" s="324"/>
      <c r="E224" s="324"/>
      <c r="F224" s="356"/>
    </row>
    <row r="225" spans="1:6">
      <c r="A225" s="324"/>
      <c r="B225" s="324"/>
      <c r="C225" s="324"/>
      <c r="D225" s="324"/>
      <c r="E225" s="324"/>
      <c r="F225" s="356"/>
    </row>
    <row r="226" spans="1:6">
      <c r="A226" s="324"/>
      <c r="B226" s="324"/>
      <c r="C226" s="324"/>
      <c r="D226" s="324"/>
      <c r="E226" s="324"/>
      <c r="F226" s="356"/>
    </row>
    <row r="227" spans="1:6">
      <c r="A227" s="324"/>
      <c r="B227" s="324"/>
      <c r="C227" s="324"/>
      <c r="D227" s="324"/>
      <c r="E227" s="324"/>
      <c r="F227" s="356"/>
    </row>
    <row r="228" spans="1:6">
      <c r="A228" s="324"/>
      <c r="B228" s="324"/>
      <c r="C228" s="324"/>
      <c r="D228" s="324"/>
      <c r="E228" s="324"/>
      <c r="F228" s="356"/>
    </row>
    <row r="229" spans="1:6">
      <c r="A229" s="324"/>
      <c r="B229" s="324"/>
      <c r="C229" s="324"/>
      <c r="D229" s="324"/>
      <c r="E229" s="324"/>
      <c r="F229" s="356"/>
    </row>
    <row r="230" spans="1:6">
      <c r="A230" s="324"/>
      <c r="B230" s="324"/>
      <c r="C230" s="324"/>
      <c r="D230" s="324"/>
      <c r="E230" s="324"/>
      <c r="F230" s="356"/>
    </row>
    <row r="231" spans="1:6">
      <c r="A231" s="324"/>
      <c r="B231" s="324"/>
      <c r="C231" s="324"/>
      <c r="D231" s="324"/>
      <c r="E231" s="324"/>
      <c r="F231" s="356"/>
    </row>
    <row r="232" spans="1:6">
      <c r="A232" s="324"/>
      <c r="B232" s="324"/>
      <c r="C232" s="324"/>
      <c r="D232" s="324"/>
      <c r="E232" s="324"/>
      <c r="F232" s="356"/>
    </row>
    <row r="233" spans="1:6">
      <c r="A233" s="324"/>
      <c r="B233" s="324"/>
      <c r="C233" s="324"/>
      <c r="D233" s="324"/>
      <c r="E233" s="324"/>
      <c r="F233" s="356"/>
    </row>
    <row r="234" spans="1:6">
      <c r="A234" s="324"/>
      <c r="B234" s="324"/>
      <c r="C234" s="324"/>
      <c r="D234" s="324"/>
      <c r="E234" s="324"/>
      <c r="F234" s="356"/>
    </row>
    <row r="235" spans="1:6">
      <c r="A235" s="324"/>
      <c r="B235" s="324"/>
      <c r="C235" s="324"/>
      <c r="D235" s="324"/>
      <c r="E235" s="324"/>
      <c r="F235" s="356"/>
    </row>
    <row r="236" spans="1:6">
      <c r="A236" s="324"/>
      <c r="B236" s="324"/>
      <c r="C236" s="324"/>
      <c r="D236" s="324"/>
      <c r="E236" s="324"/>
      <c r="F236" s="356"/>
    </row>
    <row r="237" spans="1:6">
      <c r="A237" s="324"/>
      <c r="B237" s="324"/>
      <c r="C237" s="324"/>
      <c r="D237" s="324"/>
      <c r="E237" s="324"/>
      <c r="F237" s="356"/>
    </row>
    <row r="238" spans="1:6">
      <c r="A238" s="324"/>
      <c r="B238" s="324"/>
      <c r="C238" s="324"/>
      <c r="D238" s="324"/>
      <c r="E238" s="324"/>
      <c r="F238" s="356"/>
    </row>
    <row r="239" spans="1:6">
      <c r="A239" s="324"/>
      <c r="B239" s="324"/>
      <c r="C239" s="324"/>
      <c r="D239" s="324"/>
      <c r="E239" s="324"/>
      <c r="F239" s="356"/>
    </row>
    <row r="240" spans="1:6">
      <c r="A240" s="324"/>
      <c r="B240" s="324"/>
      <c r="C240" s="324"/>
      <c r="D240" s="324"/>
      <c r="E240" s="324"/>
      <c r="F240" s="356"/>
    </row>
    <row r="241" spans="1:6">
      <c r="A241" s="324"/>
      <c r="B241" s="324"/>
      <c r="C241" s="324"/>
      <c r="D241" s="324"/>
      <c r="E241" s="324"/>
      <c r="F241" s="356"/>
    </row>
    <row r="242" spans="1:6">
      <c r="A242" s="324"/>
      <c r="B242" s="324"/>
      <c r="C242" s="324"/>
      <c r="D242" s="324"/>
      <c r="E242" s="324"/>
      <c r="F242" s="356"/>
    </row>
    <row r="243" spans="1:6">
      <c r="A243" s="324"/>
      <c r="B243" s="324"/>
      <c r="C243" s="324"/>
      <c r="D243" s="324"/>
      <c r="E243" s="324"/>
      <c r="F243" s="356"/>
    </row>
    <row r="244" spans="1:6">
      <c r="A244" s="324"/>
      <c r="B244" s="324"/>
      <c r="C244" s="324"/>
      <c r="D244" s="324"/>
      <c r="E244" s="324"/>
      <c r="F244" s="356"/>
    </row>
    <row r="245" spans="1:6">
      <c r="A245" s="324"/>
      <c r="B245" s="324"/>
      <c r="C245" s="324"/>
      <c r="D245" s="324"/>
      <c r="E245" s="324"/>
      <c r="F245" s="356"/>
    </row>
    <row r="246" spans="1:6" ht="12.75" customHeight="1">
      <c r="A246" s="324"/>
      <c r="B246" s="324"/>
      <c r="C246" s="324"/>
      <c r="D246" s="324"/>
      <c r="E246" s="324"/>
      <c r="F246" s="356"/>
    </row>
    <row r="247" spans="1:6">
      <c r="A247" s="324"/>
      <c r="B247" s="324"/>
      <c r="C247" s="324"/>
      <c r="D247" s="324"/>
      <c r="E247" s="324"/>
      <c r="F247" s="356"/>
    </row>
    <row r="248" spans="1:6">
      <c r="A248" s="324"/>
      <c r="B248" s="324"/>
      <c r="C248" s="324"/>
      <c r="D248" s="324"/>
      <c r="E248" s="324"/>
      <c r="F248" s="356"/>
    </row>
    <row r="249" spans="1:6">
      <c r="A249" s="324"/>
      <c r="B249" s="324"/>
      <c r="C249" s="324"/>
      <c r="D249" s="324"/>
      <c r="E249" s="324"/>
      <c r="F249" s="356"/>
    </row>
    <row r="250" spans="1:6">
      <c r="A250" s="324"/>
      <c r="B250" s="324"/>
      <c r="C250" s="324"/>
      <c r="D250" s="324"/>
      <c r="E250" s="324"/>
      <c r="F250" s="356"/>
    </row>
    <row r="251" spans="1:6">
      <c r="A251" s="324"/>
      <c r="B251" s="324"/>
      <c r="C251" s="324"/>
      <c r="D251" s="324"/>
      <c r="E251" s="324"/>
      <c r="F251" s="356"/>
    </row>
    <row r="252" spans="1:6">
      <c r="A252" s="324"/>
      <c r="B252" s="324"/>
      <c r="C252" s="324"/>
      <c r="D252" s="324"/>
      <c r="E252" s="324"/>
      <c r="F252" s="356"/>
    </row>
    <row r="253" spans="1:6">
      <c r="A253" s="324"/>
      <c r="B253" s="324"/>
      <c r="C253" s="324"/>
      <c r="D253" s="324"/>
      <c r="E253" s="324"/>
      <c r="F253" s="356"/>
    </row>
    <row r="254" spans="1:6">
      <c r="A254" s="324"/>
      <c r="B254" s="324"/>
      <c r="C254" s="324"/>
      <c r="D254" s="324"/>
      <c r="E254" s="324"/>
      <c r="F254" s="356"/>
    </row>
    <row r="255" spans="1:6">
      <c r="A255" s="324"/>
      <c r="B255" s="324"/>
      <c r="C255" s="324"/>
      <c r="D255" s="324"/>
      <c r="E255" s="324"/>
      <c r="F255" s="356"/>
    </row>
    <row r="256" spans="1:6">
      <c r="A256" s="324"/>
      <c r="B256" s="324"/>
      <c r="C256" s="324"/>
      <c r="D256" s="324"/>
      <c r="E256" s="324"/>
      <c r="F256" s="356"/>
    </row>
    <row r="257" spans="1:6">
      <c r="A257" s="324"/>
      <c r="B257" s="324"/>
      <c r="C257" s="324"/>
      <c r="D257" s="324"/>
      <c r="E257" s="324"/>
      <c r="F257" s="356"/>
    </row>
    <row r="258" spans="1:6">
      <c r="A258" s="324"/>
      <c r="B258" s="324"/>
      <c r="C258" s="324"/>
      <c r="D258" s="324"/>
      <c r="E258" s="324"/>
      <c r="F258" s="356"/>
    </row>
    <row r="259" spans="1:6">
      <c r="A259" s="324"/>
      <c r="B259" s="324"/>
      <c r="C259" s="324"/>
      <c r="D259" s="324"/>
      <c r="E259" s="324"/>
      <c r="F259" s="356"/>
    </row>
    <row r="260" spans="1:6">
      <c r="A260" s="324"/>
      <c r="B260" s="324"/>
      <c r="C260" s="324"/>
      <c r="D260" s="324"/>
      <c r="E260" s="324"/>
      <c r="F260" s="356"/>
    </row>
    <row r="261" spans="1:6">
      <c r="A261" s="324"/>
      <c r="B261" s="324"/>
      <c r="C261" s="324"/>
      <c r="D261" s="324"/>
      <c r="E261" s="324"/>
      <c r="F261" s="356"/>
    </row>
    <row r="262" spans="1:6" ht="12.75" customHeight="1">
      <c r="A262" s="324"/>
      <c r="B262" s="324"/>
      <c r="C262" s="324"/>
      <c r="D262" s="324"/>
      <c r="E262" s="324"/>
      <c r="F262" s="356"/>
    </row>
    <row r="263" spans="1:6">
      <c r="A263" s="324"/>
      <c r="B263" s="324"/>
      <c r="C263" s="324"/>
      <c r="D263" s="324"/>
      <c r="E263" s="324"/>
      <c r="F263" s="356"/>
    </row>
    <row r="264" spans="1:6">
      <c r="A264" s="324"/>
      <c r="B264" s="324"/>
      <c r="C264" s="324"/>
      <c r="D264" s="324"/>
      <c r="E264" s="324"/>
      <c r="F264" s="356"/>
    </row>
    <row r="265" spans="1:6">
      <c r="A265" s="324"/>
      <c r="B265" s="324"/>
      <c r="C265" s="324"/>
      <c r="D265" s="324"/>
      <c r="E265" s="324"/>
      <c r="F265" s="356"/>
    </row>
    <row r="266" spans="1:6">
      <c r="A266" s="324"/>
      <c r="B266" s="324"/>
      <c r="C266" s="324"/>
      <c r="D266" s="324"/>
      <c r="E266" s="324"/>
      <c r="F266" s="356"/>
    </row>
    <row r="267" spans="1:6">
      <c r="A267" s="324"/>
      <c r="B267" s="324"/>
      <c r="C267" s="324"/>
      <c r="D267" s="324"/>
      <c r="E267" s="324"/>
      <c r="F267" s="356"/>
    </row>
    <row r="268" spans="1:6">
      <c r="A268" s="324"/>
      <c r="B268" s="324"/>
      <c r="C268" s="324"/>
      <c r="D268" s="324"/>
      <c r="E268" s="324"/>
      <c r="F268" s="356"/>
    </row>
    <row r="269" spans="1:6">
      <c r="A269" s="324"/>
      <c r="B269" s="324"/>
      <c r="C269" s="324"/>
      <c r="D269" s="324"/>
      <c r="E269" s="324"/>
      <c r="F269" s="356"/>
    </row>
    <row r="270" spans="1:6">
      <c r="A270" s="324"/>
      <c r="B270" s="324"/>
      <c r="C270" s="324"/>
      <c r="D270" s="324"/>
      <c r="E270" s="324"/>
      <c r="F270" s="356"/>
    </row>
    <row r="271" spans="1:6">
      <c r="A271" s="324"/>
      <c r="B271" s="324"/>
      <c r="C271" s="324"/>
      <c r="D271" s="324"/>
      <c r="E271" s="324"/>
      <c r="F271" s="356"/>
    </row>
    <row r="272" spans="1:6">
      <c r="A272" s="324"/>
      <c r="B272" s="324"/>
      <c r="C272" s="324"/>
      <c r="D272" s="324"/>
      <c r="E272" s="324"/>
      <c r="F272" s="356"/>
    </row>
    <row r="273" spans="1:6">
      <c r="A273" s="324"/>
      <c r="B273" s="324"/>
      <c r="C273" s="324"/>
      <c r="D273" s="324"/>
      <c r="E273" s="324"/>
      <c r="F273" s="356"/>
    </row>
    <row r="274" spans="1:6">
      <c r="A274" s="324"/>
      <c r="B274" s="324"/>
      <c r="C274" s="324"/>
      <c r="D274" s="324"/>
      <c r="E274" s="324"/>
      <c r="F274" s="356"/>
    </row>
    <row r="275" spans="1:6">
      <c r="A275" s="324"/>
      <c r="B275" s="324"/>
      <c r="C275" s="324"/>
      <c r="D275" s="324"/>
      <c r="E275" s="324"/>
      <c r="F275" s="356"/>
    </row>
    <row r="276" spans="1:6">
      <c r="A276" s="324"/>
      <c r="B276" s="324"/>
      <c r="C276" s="324"/>
      <c r="D276" s="324"/>
      <c r="E276" s="324"/>
      <c r="F276" s="356"/>
    </row>
    <row r="277" spans="1:6">
      <c r="A277" s="324"/>
      <c r="B277" s="324"/>
      <c r="C277" s="324"/>
      <c r="D277" s="324"/>
      <c r="E277" s="324"/>
      <c r="F277" s="356"/>
    </row>
    <row r="278" spans="1:6">
      <c r="A278" s="324"/>
      <c r="B278" s="324"/>
      <c r="C278" s="324"/>
      <c r="D278" s="324"/>
      <c r="E278" s="324"/>
      <c r="F278" s="356"/>
    </row>
    <row r="279" spans="1:6">
      <c r="A279" s="324"/>
      <c r="B279" s="324"/>
      <c r="C279" s="324"/>
      <c r="D279" s="324"/>
      <c r="E279" s="324"/>
      <c r="F279" s="356"/>
    </row>
    <row r="280" spans="1:6">
      <c r="A280" s="324"/>
      <c r="B280" s="324"/>
      <c r="C280" s="324"/>
      <c r="D280" s="324"/>
      <c r="E280" s="324"/>
      <c r="F280" s="356"/>
    </row>
    <row r="281" spans="1:6">
      <c r="A281" s="324"/>
      <c r="B281" s="324"/>
      <c r="C281" s="324"/>
      <c r="D281" s="324"/>
      <c r="E281" s="324"/>
      <c r="F281" s="356"/>
    </row>
    <row r="282" spans="1:6">
      <c r="A282" s="324"/>
      <c r="B282" s="324"/>
      <c r="C282" s="324"/>
      <c r="D282" s="324"/>
      <c r="E282" s="324"/>
      <c r="F282" s="356"/>
    </row>
    <row r="283" spans="1:6" ht="12.75" customHeight="1">
      <c r="A283" s="324"/>
      <c r="B283" s="324"/>
      <c r="C283" s="324"/>
      <c r="D283" s="324"/>
      <c r="E283" s="324"/>
      <c r="F283" s="356"/>
    </row>
    <row r="284" spans="1:6">
      <c r="A284" s="324"/>
      <c r="B284" s="324"/>
      <c r="C284" s="324"/>
      <c r="D284" s="324"/>
      <c r="E284" s="324"/>
      <c r="F284" s="356"/>
    </row>
    <row r="285" spans="1:6">
      <c r="A285" s="324"/>
      <c r="B285" s="324"/>
      <c r="C285" s="324"/>
      <c r="D285" s="324"/>
      <c r="E285" s="324"/>
      <c r="F285" s="356"/>
    </row>
    <row r="286" spans="1:6">
      <c r="A286" s="324"/>
      <c r="B286" s="324"/>
      <c r="C286" s="324"/>
      <c r="D286" s="324"/>
      <c r="E286" s="324"/>
      <c r="F286" s="356"/>
    </row>
    <row r="287" spans="1:6">
      <c r="A287" s="324"/>
      <c r="B287" s="324"/>
      <c r="C287" s="324"/>
      <c r="D287" s="324"/>
      <c r="E287" s="324"/>
      <c r="F287" s="356"/>
    </row>
    <row r="288" spans="1:6">
      <c r="A288" s="324"/>
      <c r="B288" s="324"/>
      <c r="C288" s="324"/>
      <c r="D288" s="324"/>
      <c r="E288" s="324"/>
      <c r="F288" s="356"/>
    </row>
    <row r="289" spans="1:6">
      <c r="A289" s="324"/>
      <c r="B289" s="324"/>
      <c r="C289" s="324"/>
      <c r="D289" s="324"/>
      <c r="E289" s="324"/>
      <c r="F289" s="356"/>
    </row>
    <row r="290" spans="1:6">
      <c r="A290" s="324"/>
      <c r="B290" s="324"/>
      <c r="C290" s="324"/>
      <c r="D290" s="324"/>
      <c r="E290" s="324"/>
      <c r="F290" s="356"/>
    </row>
    <row r="291" spans="1:6">
      <c r="A291" s="324"/>
      <c r="B291" s="324"/>
      <c r="C291" s="324"/>
      <c r="D291" s="324"/>
      <c r="E291" s="324"/>
      <c r="F291" s="356"/>
    </row>
    <row r="292" spans="1:6">
      <c r="A292" s="324"/>
      <c r="B292" s="324"/>
      <c r="C292" s="324"/>
      <c r="D292" s="324"/>
      <c r="E292" s="324"/>
      <c r="F292" s="356"/>
    </row>
    <row r="293" spans="1:6" ht="12.75" customHeight="1">
      <c r="A293" s="324"/>
      <c r="B293" s="324"/>
      <c r="C293" s="324"/>
      <c r="D293" s="324"/>
      <c r="E293" s="324"/>
      <c r="F293" s="356"/>
    </row>
    <row r="294" spans="1:6">
      <c r="A294" s="324"/>
      <c r="B294" s="324"/>
      <c r="C294" s="324"/>
      <c r="D294" s="324"/>
      <c r="E294" s="324"/>
      <c r="F294" s="356"/>
    </row>
    <row r="295" spans="1:6">
      <c r="A295" s="324"/>
      <c r="B295" s="324"/>
      <c r="C295" s="324"/>
      <c r="D295" s="324"/>
      <c r="E295" s="324"/>
      <c r="F295" s="356"/>
    </row>
    <row r="296" spans="1:6">
      <c r="A296" s="324"/>
      <c r="B296" s="324"/>
      <c r="C296" s="324"/>
      <c r="D296" s="324"/>
      <c r="E296" s="324"/>
      <c r="F296" s="356"/>
    </row>
    <row r="297" spans="1:6">
      <c r="A297" s="324"/>
      <c r="B297" s="324"/>
      <c r="C297" s="324"/>
      <c r="D297" s="324"/>
      <c r="E297" s="324"/>
      <c r="F297" s="356"/>
    </row>
    <row r="298" spans="1:6">
      <c r="A298" s="324"/>
      <c r="B298" s="324"/>
      <c r="C298" s="324"/>
      <c r="D298" s="324"/>
      <c r="E298" s="324"/>
      <c r="F298" s="356"/>
    </row>
    <row r="299" spans="1:6">
      <c r="A299" s="324"/>
      <c r="B299" s="324"/>
      <c r="C299" s="324"/>
      <c r="D299" s="324"/>
      <c r="E299" s="324"/>
      <c r="F299" s="356"/>
    </row>
    <row r="300" spans="1:6">
      <c r="A300" s="324"/>
      <c r="B300" s="324"/>
      <c r="C300" s="324"/>
      <c r="D300" s="324"/>
      <c r="E300" s="324"/>
      <c r="F300" s="356"/>
    </row>
    <row r="301" spans="1:6">
      <c r="A301" s="324"/>
      <c r="B301" s="324"/>
      <c r="C301" s="324"/>
      <c r="D301" s="324"/>
      <c r="E301" s="324"/>
      <c r="F301" s="356"/>
    </row>
    <row r="302" spans="1:6">
      <c r="A302" s="324"/>
      <c r="B302" s="324"/>
      <c r="C302" s="324"/>
      <c r="D302" s="324"/>
      <c r="E302" s="324"/>
      <c r="F302" s="356"/>
    </row>
    <row r="303" spans="1:6">
      <c r="A303" s="324"/>
      <c r="B303" s="324"/>
      <c r="C303" s="324"/>
      <c r="D303" s="324"/>
      <c r="E303" s="324"/>
      <c r="F303" s="356"/>
    </row>
    <row r="304" spans="1:6">
      <c r="A304" s="324"/>
      <c r="B304" s="324"/>
      <c r="C304" s="324"/>
      <c r="D304" s="324"/>
      <c r="E304" s="324"/>
      <c r="F304" s="356"/>
    </row>
    <row r="305" spans="1:6">
      <c r="A305" s="324"/>
      <c r="B305" s="324"/>
      <c r="C305" s="324"/>
      <c r="D305" s="324"/>
      <c r="E305" s="324"/>
      <c r="F305" s="356"/>
    </row>
    <row r="306" spans="1:6" ht="12.75" customHeight="1">
      <c r="A306" s="324"/>
      <c r="B306" s="324"/>
      <c r="C306" s="324"/>
      <c r="D306" s="324"/>
      <c r="E306" s="324"/>
      <c r="F306" s="356"/>
    </row>
    <row r="307" spans="1:6">
      <c r="A307" s="324"/>
      <c r="B307" s="324"/>
      <c r="C307" s="324"/>
      <c r="D307" s="324"/>
      <c r="E307" s="324"/>
      <c r="F307" s="356"/>
    </row>
    <row r="308" spans="1:6">
      <c r="A308" s="324"/>
      <c r="B308" s="324"/>
      <c r="C308" s="324"/>
      <c r="D308" s="324"/>
      <c r="E308" s="324"/>
      <c r="F308" s="356"/>
    </row>
    <row r="309" spans="1:6">
      <c r="A309" s="324"/>
      <c r="B309" s="324"/>
      <c r="C309" s="324"/>
      <c r="D309" s="324"/>
      <c r="E309" s="324"/>
      <c r="F309" s="356"/>
    </row>
    <row r="310" spans="1:6">
      <c r="A310" s="324"/>
      <c r="B310" s="324"/>
      <c r="C310" s="324"/>
      <c r="D310" s="324"/>
      <c r="E310" s="324"/>
      <c r="F310" s="356"/>
    </row>
    <row r="311" spans="1:6">
      <c r="A311" s="324"/>
      <c r="B311" s="324"/>
      <c r="C311" s="324"/>
      <c r="D311" s="324"/>
      <c r="E311" s="324"/>
      <c r="F311" s="356"/>
    </row>
    <row r="312" spans="1:6">
      <c r="A312" s="324"/>
      <c r="B312" s="324"/>
      <c r="C312" s="324"/>
      <c r="D312" s="324"/>
      <c r="E312" s="324"/>
      <c r="F312" s="356"/>
    </row>
    <row r="313" spans="1:6" ht="12.75" customHeight="1">
      <c r="A313" s="324"/>
      <c r="B313" s="324"/>
      <c r="C313" s="324"/>
      <c r="D313" s="324"/>
      <c r="E313" s="324"/>
      <c r="F313" s="356"/>
    </row>
    <row r="314" spans="1:6">
      <c r="A314" s="324"/>
      <c r="B314" s="324"/>
      <c r="C314" s="324"/>
      <c r="D314" s="324"/>
      <c r="E314" s="324"/>
      <c r="F314" s="356"/>
    </row>
    <row r="315" spans="1:6">
      <c r="A315" s="324"/>
      <c r="B315" s="324"/>
      <c r="C315" s="324"/>
      <c r="D315" s="324"/>
      <c r="E315" s="324"/>
      <c r="F315" s="356"/>
    </row>
    <row r="316" spans="1:6">
      <c r="A316" s="324"/>
      <c r="B316" s="324"/>
      <c r="C316" s="324"/>
      <c r="D316" s="324"/>
      <c r="E316" s="324"/>
      <c r="F316" s="356"/>
    </row>
    <row r="317" spans="1:6">
      <c r="A317" s="324"/>
      <c r="B317" s="324"/>
      <c r="C317" s="324"/>
      <c r="D317" s="324"/>
      <c r="E317" s="324"/>
      <c r="F317" s="356"/>
    </row>
    <row r="318" spans="1:6">
      <c r="A318" s="324"/>
      <c r="B318" s="324"/>
      <c r="C318" s="324"/>
      <c r="D318" s="324"/>
      <c r="E318" s="324"/>
      <c r="F318" s="356"/>
    </row>
    <row r="319" spans="1:6">
      <c r="A319" s="324"/>
      <c r="B319" s="324"/>
      <c r="C319" s="324"/>
      <c r="D319" s="324"/>
      <c r="E319" s="324"/>
      <c r="F319" s="356"/>
    </row>
    <row r="320" spans="1:6">
      <c r="A320" s="324"/>
      <c r="B320" s="324"/>
      <c r="C320" s="324"/>
      <c r="D320" s="324"/>
      <c r="E320" s="324"/>
      <c r="F320" s="356"/>
    </row>
    <row r="321" spans="1:6">
      <c r="A321" s="324"/>
      <c r="B321" s="324"/>
      <c r="C321" s="324"/>
      <c r="D321" s="324"/>
      <c r="E321" s="324"/>
      <c r="F321" s="356"/>
    </row>
    <row r="322" spans="1:6">
      <c r="A322" s="324"/>
      <c r="B322" s="324"/>
      <c r="C322" s="324"/>
      <c r="D322" s="324"/>
      <c r="E322" s="324"/>
      <c r="F322" s="356"/>
    </row>
    <row r="323" spans="1:6">
      <c r="A323" s="324"/>
      <c r="B323" s="324"/>
      <c r="C323" s="324"/>
      <c r="D323" s="324"/>
      <c r="E323" s="324"/>
      <c r="F323" s="356"/>
    </row>
    <row r="324" spans="1:6">
      <c r="A324" s="324"/>
      <c r="B324" s="324"/>
      <c r="C324" s="324"/>
      <c r="D324" s="324"/>
      <c r="E324" s="324"/>
      <c r="F324" s="356"/>
    </row>
    <row r="325" spans="1:6">
      <c r="A325" s="324"/>
      <c r="B325" s="324"/>
      <c r="C325" s="324"/>
      <c r="D325" s="324"/>
      <c r="E325" s="324"/>
      <c r="F325" s="356"/>
    </row>
    <row r="326" spans="1:6">
      <c r="A326" s="324"/>
      <c r="B326" s="324"/>
      <c r="C326" s="324"/>
      <c r="D326" s="324"/>
      <c r="E326" s="324"/>
      <c r="F326" s="356"/>
    </row>
    <row r="327" spans="1:6">
      <c r="A327" s="324"/>
      <c r="B327" s="324"/>
      <c r="C327" s="324"/>
      <c r="D327" s="324"/>
      <c r="E327" s="324"/>
      <c r="F327" s="356"/>
    </row>
    <row r="328" spans="1:6">
      <c r="A328" s="324"/>
      <c r="B328" s="324"/>
      <c r="C328" s="324"/>
      <c r="D328" s="324"/>
      <c r="E328" s="324"/>
      <c r="F328" s="356"/>
    </row>
    <row r="329" spans="1:6">
      <c r="A329" s="324"/>
      <c r="B329" s="324"/>
      <c r="C329" s="324"/>
      <c r="D329" s="324"/>
      <c r="E329" s="324"/>
      <c r="F329" s="356"/>
    </row>
    <row r="330" spans="1:6">
      <c r="A330" s="324"/>
      <c r="B330" s="324"/>
      <c r="C330" s="324"/>
      <c r="D330" s="324"/>
      <c r="E330" s="324"/>
      <c r="F330" s="356"/>
    </row>
    <row r="331" spans="1:6">
      <c r="A331" s="324"/>
      <c r="B331" s="324"/>
      <c r="C331" s="324"/>
      <c r="D331" s="324"/>
      <c r="E331" s="324"/>
      <c r="F331" s="356"/>
    </row>
    <row r="332" spans="1:6">
      <c r="A332" s="324"/>
      <c r="B332" s="324"/>
      <c r="C332" s="324"/>
      <c r="D332" s="324"/>
      <c r="E332" s="324"/>
      <c r="F332" s="356"/>
    </row>
    <row r="333" spans="1:6">
      <c r="A333" s="324"/>
      <c r="B333" s="324"/>
      <c r="C333" s="324"/>
      <c r="D333" s="324"/>
      <c r="E333" s="324"/>
      <c r="F333" s="356"/>
    </row>
    <row r="334" spans="1:6" ht="12.75" customHeight="1">
      <c r="A334" s="324"/>
      <c r="B334" s="324"/>
      <c r="C334" s="324"/>
      <c r="D334" s="324"/>
      <c r="E334" s="324"/>
      <c r="F334" s="356"/>
    </row>
    <row r="335" spans="1:6" ht="12.75" customHeight="1">
      <c r="A335" s="324"/>
      <c r="B335" s="324"/>
      <c r="C335" s="324"/>
      <c r="D335" s="324"/>
      <c r="E335" s="324"/>
      <c r="F335" s="356"/>
    </row>
    <row r="336" spans="1:6">
      <c r="A336" s="324"/>
      <c r="B336" s="324"/>
      <c r="C336" s="324"/>
      <c r="D336" s="324"/>
      <c r="E336" s="324"/>
      <c r="F336" s="356"/>
    </row>
    <row r="337" spans="1:6">
      <c r="A337" s="324"/>
      <c r="B337" s="324"/>
      <c r="C337" s="324"/>
      <c r="D337" s="324"/>
      <c r="E337" s="324"/>
      <c r="F337" s="356"/>
    </row>
    <row r="338" spans="1:6">
      <c r="A338" s="324"/>
      <c r="B338" s="324"/>
      <c r="C338" s="324"/>
      <c r="D338" s="324"/>
      <c r="E338" s="324"/>
      <c r="F338" s="356"/>
    </row>
    <row r="339" spans="1:6">
      <c r="A339" s="324"/>
      <c r="B339" s="324"/>
      <c r="C339" s="324"/>
      <c r="D339" s="324"/>
      <c r="E339" s="324"/>
      <c r="F339" s="356"/>
    </row>
    <row r="340" spans="1:6" ht="12.75" customHeight="1">
      <c r="A340" s="324"/>
      <c r="B340" s="324"/>
      <c r="C340" s="324"/>
      <c r="D340" s="324"/>
      <c r="E340" s="324"/>
      <c r="F340" s="356"/>
    </row>
    <row r="341" spans="1:6">
      <c r="A341" s="324"/>
      <c r="B341" s="324"/>
      <c r="C341" s="324"/>
      <c r="D341" s="324"/>
      <c r="E341" s="324"/>
      <c r="F341" s="356"/>
    </row>
    <row r="342" spans="1:6">
      <c r="A342" s="324"/>
      <c r="B342" s="324"/>
      <c r="C342" s="324"/>
      <c r="D342" s="324"/>
      <c r="E342" s="324"/>
      <c r="F342" s="356"/>
    </row>
    <row r="343" spans="1:6" ht="12.75" customHeight="1">
      <c r="A343" s="324"/>
      <c r="B343" s="324"/>
      <c r="C343" s="324"/>
      <c r="D343" s="324"/>
      <c r="E343" s="324"/>
      <c r="F343" s="356"/>
    </row>
    <row r="344" spans="1:6">
      <c r="A344" s="324"/>
      <c r="B344" s="324"/>
      <c r="C344" s="324"/>
      <c r="D344" s="324"/>
      <c r="E344" s="324"/>
      <c r="F344" s="356"/>
    </row>
    <row r="345" spans="1:6">
      <c r="A345" s="324"/>
      <c r="B345" s="324"/>
      <c r="C345" s="324"/>
      <c r="D345" s="324"/>
      <c r="E345" s="324"/>
      <c r="F345" s="356"/>
    </row>
    <row r="346" spans="1:6">
      <c r="A346" s="324"/>
      <c r="B346" s="324"/>
      <c r="C346" s="324"/>
      <c r="D346" s="324"/>
      <c r="E346" s="324"/>
      <c r="F346" s="356"/>
    </row>
    <row r="347" spans="1:6">
      <c r="A347" s="324"/>
      <c r="B347" s="324"/>
      <c r="C347" s="324"/>
      <c r="D347" s="324"/>
      <c r="E347" s="324"/>
      <c r="F347" s="356"/>
    </row>
    <row r="348" spans="1:6">
      <c r="A348" s="324"/>
      <c r="B348" s="324"/>
      <c r="C348" s="324"/>
      <c r="D348" s="324"/>
      <c r="E348" s="324"/>
      <c r="F348" s="356"/>
    </row>
    <row r="349" spans="1:6">
      <c r="A349" s="324"/>
      <c r="B349" s="324"/>
      <c r="C349" s="324"/>
      <c r="D349" s="324"/>
      <c r="E349" s="324"/>
      <c r="F349" s="356"/>
    </row>
    <row r="350" spans="1:6">
      <c r="A350" s="324"/>
      <c r="B350" s="324"/>
      <c r="C350" s="324"/>
      <c r="D350" s="324"/>
      <c r="E350" s="324"/>
      <c r="F350" s="356"/>
    </row>
    <row r="351" spans="1:6">
      <c r="A351" s="324"/>
      <c r="B351" s="324"/>
      <c r="C351" s="324"/>
      <c r="D351" s="324"/>
      <c r="E351" s="324"/>
      <c r="F351" s="356"/>
    </row>
    <row r="352" spans="1:6">
      <c r="A352" s="324"/>
      <c r="B352" s="324"/>
      <c r="C352" s="324"/>
      <c r="D352" s="324"/>
      <c r="E352" s="324"/>
      <c r="F352" s="356"/>
    </row>
    <row r="353" spans="1:6">
      <c r="A353" s="324"/>
      <c r="B353" s="324"/>
      <c r="C353" s="324"/>
      <c r="D353" s="324"/>
      <c r="E353" s="324"/>
      <c r="F353" s="356"/>
    </row>
    <row r="354" spans="1:6">
      <c r="A354" s="324"/>
      <c r="B354" s="324"/>
      <c r="C354" s="324"/>
      <c r="D354" s="324"/>
      <c r="E354" s="324"/>
      <c r="F354" s="356"/>
    </row>
    <row r="355" spans="1:6">
      <c r="A355" s="324"/>
      <c r="B355" s="324"/>
      <c r="C355" s="324"/>
      <c r="D355" s="324"/>
      <c r="E355" s="324"/>
      <c r="F355" s="356"/>
    </row>
    <row r="356" spans="1:6">
      <c r="A356" s="324"/>
      <c r="B356" s="324"/>
      <c r="C356" s="324"/>
      <c r="D356" s="324"/>
      <c r="E356" s="324"/>
      <c r="F356" s="356"/>
    </row>
    <row r="357" spans="1:6">
      <c r="A357" s="324"/>
      <c r="B357" s="324"/>
      <c r="C357" s="324"/>
      <c r="D357" s="324"/>
      <c r="E357" s="324"/>
      <c r="F357" s="356"/>
    </row>
    <row r="358" spans="1:6">
      <c r="A358" s="324"/>
      <c r="B358" s="324"/>
      <c r="C358" s="324"/>
      <c r="D358" s="324"/>
      <c r="E358" s="324"/>
      <c r="F358" s="356"/>
    </row>
    <row r="359" spans="1:6">
      <c r="A359" s="324"/>
      <c r="B359" s="324"/>
      <c r="C359" s="324"/>
      <c r="D359" s="324"/>
      <c r="E359" s="324"/>
      <c r="F359" s="356"/>
    </row>
    <row r="360" spans="1:6">
      <c r="A360" s="324"/>
      <c r="B360" s="324"/>
      <c r="C360" s="324"/>
      <c r="D360" s="324"/>
      <c r="E360" s="324"/>
      <c r="F360" s="356"/>
    </row>
    <row r="361" spans="1:6">
      <c r="A361" s="324"/>
      <c r="B361" s="324"/>
      <c r="C361" s="324"/>
      <c r="D361" s="324"/>
      <c r="E361" s="324"/>
      <c r="F361" s="356"/>
    </row>
    <row r="362" spans="1:6">
      <c r="A362" s="324"/>
      <c r="B362" s="324"/>
      <c r="C362" s="324"/>
      <c r="D362" s="324"/>
      <c r="E362" s="324"/>
      <c r="F362" s="356"/>
    </row>
    <row r="363" spans="1:6">
      <c r="A363" s="324"/>
      <c r="B363" s="324"/>
      <c r="C363" s="324"/>
      <c r="D363" s="324"/>
      <c r="E363" s="324"/>
      <c r="F363" s="356"/>
    </row>
    <row r="364" spans="1:6">
      <c r="A364" s="324"/>
      <c r="B364" s="324"/>
      <c r="C364" s="324"/>
      <c r="D364" s="324"/>
      <c r="E364" s="324"/>
      <c r="F364" s="356"/>
    </row>
    <row r="365" spans="1:6">
      <c r="A365" s="324"/>
      <c r="B365" s="324"/>
      <c r="C365" s="324"/>
      <c r="D365" s="324"/>
      <c r="E365" s="324"/>
      <c r="F365" s="356"/>
    </row>
    <row r="366" spans="1:6">
      <c r="A366" s="324"/>
      <c r="B366" s="324"/>
      <c r="C366" s="324"/>
      <c r="D366" s="324"/>
      <c r="E366" s="324"/>
      <c r="F366" s="356"/>
    </row>
    <row r="367" spans="1:6">
      <c r="A367" s="324"/>
      <c r="B367" s="324"/>
      <c r="C367" s="324"/>
      <c r="D367" s="324"/>
      <c r="E367" s="324"/>
      <c r="F367" s="356"/>
    </row>
    <row r="368" spans="1:6" ht="12.75" customHeight="1">
      <c r="A368" s="324"/>
      <c r="B368" s="324"/>
      <c r="C368" s="324"/>
      <c r="D368" s="324"/>
      <c r="E368" s="324"/>
      <c r="F368" s="356"/>
    </row>
    <row r="369" spans="1:6">
      <c r="A369" s="324"/>
      <c r="B369" s="324"/>
      <c r="C369" s="324"/>
      <c r="D369" s="324"/>
      <c r="E369" s="324"/>
      <c r="F369" s="356"/>
    </row>
    <row r="370" spans="1:6">
      <c r="A370" s="324"/>
      <c r="B370" s="324"/>
      <c r="C370" s="324"/>
      <c r="D370" s="324"/>
      <c r="E370" s="324"/>
      <c r="F370" s="356"/>
    </row>
    <row r="371" spans="1:6">
      <c r="A371" s="324"/>
      <c r="B371" s="324"/>
      <c r="C371" s="324"/>
      <c r="D371" s="324"/>
      <c r="E371" s="324"/>
      <c r="F371" s="356"/>
    </row>
    <row r="372" spans="1:6">
      <c r="A372" s="324"/>
      <c r="B372" s="324"/>
      <c r="C372" s="324"/>
      <c r="D372" s="324"/>
      <c r="E372" s="324"/>
      <c r="F372" s="356"/>
    </row>
    <row r="373" spans="1:6">
      <c r="A373" s="324"/>
      <c r="B373" s="324"/>
      <c r="C373" s="324"/>
      <c r="D373" s="324"/>
      <c r="E373" s="324"/>
      <c r="F373" s="356"/>
    </row>
    <row r="374" spans="1:6">
      <c r="A374" s="324"/>
      <c r="B374" s="324"/>
      <c r="C374" s="324"/>
      <c r="D374" s="324"/>
      <c r="E374" s="324"/>
      <c r="F374" s="356"/>
    </row>
    <row r="375" spans="1:6">
      <c r="A375" s="324"/>
      <c r="B375" s="324"/>
      <c r="C375" s="324"/>
      <c r="D375" s="324"/>
      <c r="E375" s="324"/>
      <c r="F375" s="356"/>
    </row>
    <row r="376" spans="1:6">
      <c r="A376" s="324"/>
      <c r="B376" s="324"/>
      <c r="C376" s="324"/>
      <c r="D376" s="324"/>
      <c r="E376" s="324"/>
      <c r="F376" s="356"/>
    </row>
    <row r="377" spans="1:6">
      <c r="A377" s="324"/>
      <c r="B377" s="324"/>
      <c r="C377" s="324"/>
      <c r="D377" s="324"/>
      <c r="E377" s="324"/>
      <c r="F377" s="356"/>
    </row>
    <row r="378" spans="1:6">
      <c r="A378" s="324"/>
      <c r="B378" s="324"/>
      <c r="C378" s="324"/>
      <c r="D378" s="324"/>
      <c r="E378" s="324"/>
      <c r="F378" s="356"/>
    </row>
    <row r="379" spans="1:6">
      <c r="A379" s="324"/>
      <c r="B379" s="324"/>
      <c r="C379" s="324"/>
      <c r="D379" s="324"/>
      <c r="E379" s="324"/>
      <c r="F379" s="356"/>
    </row>
    <row r="380" spans="1:6">
      <c r="A380" s="324"/>
      <c r="B380" s="324"/>
      <c r="C380" s="324"/>
      <c r="D380" s="324"/>
      <c r="E380" s="324"/>
      <c r="F380" s="356"/>
    </row>
    <row r="381" spans="1:6">
      <c r="A381" s="324"/>
      <c r="B381" s="324"/>
      <c r="C381" s="324"/>
      <c r="D381" s="324"/>
      <c r="E381" s="324"/>
      <c r="F381" s="356"/>
    </row>
    <row r="382" spans="1:6">
      <c r="A382" s="324"/>
      <c r="B382" s="324"/>
      <c r="C382" s="324"/>
      <c r="D382" s="324"/>
      <c r="E382" s="324"/>
      <c r="F382" s="356"/>
    </row>
    <row r="383" spans="1:6">
      <c r="A383" s="324"/>
      <c r="B383" s="324"/>
      <c r="C383" s="324"/>
      <c r="D383" s="324"/>
      <c r="E383" s="324"/>
      <c r="F383" s="356"/>
    </row>
    <row r="384" spans="1:6">
      <c r="A384" s="324"/>
      <c r="B384" s="324"/>
      <c r="C384" s="324"/>
      <c r="D384" s="324"/>
      <c r="E384" s="324"/>
      <c r="F384" s="356"/>
    </row>
    <row r="385" spans="1:6">
      <c r="A385" s="324"/>
      <c r="B385" s="324"/>
      <c r="C385" s="324"/>
      <c r="D385" s="324"/>
      <c r="E385" s="324"/>
      <c r="F385" s="356"/>
    </row>
    <row r="386" spans="1:6">
      <c r="A386" s="324"/>
      <c r="B386" s="324"/>
      <c r="C386" s="324"/>
      <c r="D386" s="324"/>
      <c r="E386" s="324"/>
      <c r="F386" s="356"/>
    </row>
    <row r="387" spans="1:6">
      <c r="A387" s="324"/>
      <c r="B387" s="324"/>
      <c r="C387" s="324"/>
      <c r="D387" s="324"/>
      <c r="E387" s="324"/>
      <c r="F387" s="356"/>
    </row>
    <row r="388" spans="1:6">
      <c r="A388" s="324"/>
      <c r="B388" s="324"/>
      <c r="C388" s="324"/>
      <c r="D388" s="324"/>
      <c r="E388" s="324"/>
      <c r="F388" s="356"/>
    </row>
    <row r="389" spans="1:6">
      <c r="A389" s="324"/>
      <c r="B389" s="324"/>
      <c r="C389" s="324"/>
      <c r="D389" s="324"/>
      <c r="E389" s="324"/>
      <c r="F389" s="356"/>
    </row>
    <row r="390" spans="1:6">
      <c r="A390" s="324"/>
      <c r="B390" s="324"/>
      <c r="C390" s="324"/>
      <c r="D390" s="324"/>
      <c r="E390" s="324"/>
      <c r="F390" s="356"/>
    </row>
    <row r="391" spans="1:6">
      <c r="A391" s="324"/>
      <c r="B391" s="324"/>
      <c r="C391" s="324"/>
      <c r="D391" s="324"/>
      <c r="E391" s="324"/>
      <c r="F391" s="356"/>
    </row>
    <row r="392" spans="1:6">
      <c r="A392" s="324"/>
      <c r="B392" s="324"/>
      <c r="C392" s="324"/>
      <c r="D392" s="324"/>
      <c r="E392" s="324"/>
      <c r="F392" s="356"/>
    </row>
    <row r="393" spans="1:6">
      <c r="A393" s="324"/>
      <c r="B393" s="324"/>
      <c r="C393" s="324"/>
      <c r="D393" s="324"/>
      <c r="E393" s="324"/>
      <c r="F393" s="356"/>
    </row>
    <row r="394" spans="1:6">
      <c r="A394" s="324"/>
      <c r="B394" s="324"/>
      <c r="C394" s="324"/>
      <c r="D394" s="324"/>
      <c r="E394" s="324"/>
      <c r="F394" s="356"/>
    </row>
    <row r="395" spans="1:6">
      <c r="A395" s="324"/>
      <c r="B395" s="324"/>
      <c r="C395" s="324"/>
      <c r="D395" s="324"/>
      <c r="E395" s="324"/>
      <c r="F395" s="356"/>
    </row>
    <row r="396" spans="1:6">
      <c r="A396" s="324"/>
      <c r="B396" s="324"/>
      <c r="C396" s="324"/>
      <c r="D396" s="324"/>
      <c r="E396" s="324"/>
      <c r="F396" s="356"/>
    </row>
    <row r="397" spans="1:6">
      <c r="A397" s="324"/>
      <c r="B397" s="324"/>
      <c r="C397" s="324"/>
      <c r="D397" s="324"/>
      <c r="E397" s="324"/>
      <c r="F397" s="356"/>
    </row>
    <row r="398" spans="1:6">
      <c r="A398" s="324"/>
      <c r="B398" s="324"/>
      <c r="C398" s="324"/>
      <c r="D398" s="324"/>
      <c r="E398" s="324"/>
      <c r="F398" s="356"/>
    </row>
    <row r="399" spans="1:6">
      <c r="A399" s="324"/>
      <c r="B399" s="324"/>
      <c r="C399" s="324"/>
      <c r="D399" s="324"/>
      <c r="E399" s="324"/>
      <c r="F399" s="356"/>
    </row>
    <row r="400" spans="1:6">
      <c r="A400" s="324"/>
      <c r="B400" s="324"/>
      <c r="C400" s="324"/>
      <c r="D400" s="324"/>
      <c r="E400" s="324"/>
      <c r="F400" s="356"/>
    </row>
    <row r="401" spans="1:6">
      <c r="A401" s="324"/>
      <c r="B401" s="324"/>
      <c r="C401" s="324"/>
      <c r="D401" s="324"/>
      <c r="E401" s="324"/>
      <c r="F401" s="356"/>
    </row>
    <row r="402" spans="1:6">
      <c r="A402" s="324"/>
      <c r="B402" s="324"/>
      <c r="C402" s="324"/>
      <c r="D402" s="324"/>
      <c r="E402" s="324"/>
      <c r="F402" s="356"/>
    </row>
    <row r="403" spans="1:6">
      <c r="A403" s="324"/>
      <c r="B403" s="324"/>
      <c r="C403" s="324"/>
      <c r="D403" s="324"/>
      <c r="E403" s="324"/>
      <c r="F403" s="356"/>
    </row>
    <row r="404" spans="1:6">
      <c r="A404" s="324"/>
      <c r="B404" s="324"/>
      <c r="C404" s="324"/>
      <c r="D404" s="324"/>
      <c r="E404" s="324"/>
      <c r="F404" s="356"/>
    </row>
    <row r="405" spans="1:6">
      <c r="A405" s="324"/>
      <c r="B405" s="324"/>
      <c r="C405" s="324"/>
      <c r="D405" s="324"/>
      <c r="E405" s="324"/>
      <c r="F405" s="356"/>
    </row>
    <row r="406" spans="1:6" ht="12.75" customHeight="1">
      <c r="A406" s="324"/>
      <c r="B406" s="324"/>
      <c r="C406" s="324"/>
      <c r="D406" s="324"/>
      <c r="E406" s="324"/>
      <c r="F406" s="356"/>
    </row>
    <row r="407" spans="1:6">
      <c r="A407" s="324"/>
      <c r="B407" s="324"/>
      <c r="C407" s="324"/>
      <c r="D407" s="324"/>
      <c r="E407" s="324"/>
      <c r="F407" s="356"/>
    </row>
    <row r="408" spans="1:6">
      <c r="A408" s="324"/>
      <c r="B408" s="324"/>
      <c r="C408" s="324"/>
      <c r="D408" s="324"/>
      <c r="E408" s="324"/>
      <c r="F408" s="356"/>
    </row>
    <row r="409" spans="1:6">
      <c r="A409" s="324"/>
      <c r="B409" s="324"/>
      <c r="C409" s="324"/>
      <c r="D409" s="324"/>
      <c r="E409" s="324"/>
      <c r="F409" s="356"/>
    </row>
    <row r="410" spans="1:6">
      <c r="A410" s="324"/>
      <c r="B410" s="324"/>
      <c r="C410" s="324"/>
      <c r="D410" s="324"/>
      <c r="E410" s="324"/>
      <c r="F410" s="356"/>
    </row>
    <row r="411" spans="1:6">
      <c r="A411" s="324"/>
      <c r="B411" s="324"/>
      <c r="C411" s="324"/>
      <c r="D411" s="324"/>
      <c r="E411" s="324"/>
      <c r="F411" s="356"/>
    </row>
    <row r="412" spans="1:6">
      <c r="A412" s="324"/>
      <c r="B412" s="324"/>
      <c r="C412" s="324"/>
      <c r="D412" s="324"/>
      <c r="E412" s="324"/>
      <c r="F412" s="356"/>
    </row>
    <row r="413" spans="1:6">
      <c r="A413" s="324"/>
      <c r="B413" s="324"/>
      <c r="C413" s="324"/>
      <c r="D413" s="324"/>
      <c r="E413" s="324"/>
      <c r="F413" s="356"/>
    </row>
    <row r="414" spans="1:6">
      <c r="A414" s="324"/>
      <c r="B414" s="324"/>
      <c r="C414" s="324"/>
      <c r="D414" s="324"/>
      <c r="E414" s="324"/>
      <c r="F414" s="356"/>
    </row>
    <row r="415" spans="1:6">
      <c r="A415" s="324"/>
      <c r="B415" s="324"/>
      <c r="C415" s="324"/>
      <c r="D415" s="324"/>
      <c r="E415" s="324"/>
      <c r="F415" s="356"/>
    </row>
    <row r="416" spans="1:6">
      <c r="A416" s="324"/>
      <c r="B416" s="324"/>
      <c r="C416" s="324"/>
      <c r="D416" s="324"/>
      <c r="E416" s="324"/>
      <c r="F416" s="356"/>
    </row>
    <row r="417" spans="1:6">
      <c r="A417" s="324"/>
      <c r="B417" s="324"/>
      <c r="C417" s="324"/>
      <c r="D417" s="324"/>
      <c r="E417" s="324"/>
      <c r="F417" s="356"/>
    </row>
    <row r="418" spans="1:6">
      <c r="A418" s="324"/>
      <c r="B418" s="324"/>
      <c r="C418" s="324"/>
      <c r="D418" s="324"/>
      <c r="E418" s="324"/>
      <c r="F418" s="356"/>
    </row>
    <row r="419" spans="1:6">
      <c r="A419" s="324"/>
      <c r="B419" s="324"/>
      <c r="C419" s="324"/>
      <c r="D419" s="324"/>
      <c r="E419" s="324"/>
      <c r="F419" s="356"/>
    </row>
    <row r="420" spans="1:6">
      <c r="A420" s="324"/>
      <c r="B420" s="324"/>
      <c r="C420" s="324"/>
      <c r="D420" s="324"/>
      <c r="E420" s="324"/>
      <c r="F420" s="356"/>
    </row>
    <row r="421" spans="1:6">
      <c r="A421" s="324"/>
      <c r="B421" s="324"/>
      <c r="C421" s="324"/>
      <c r="D421" s="324"/>
      <c r="E421" s="324"/>
      <c r="F421" s="356"/>
    </row>
    <row r="422" spans="1:6">
      <c r="A422" s="324"/>
      <c r="B422" s="324"/>
      <c r="C422" s="324"/>
      <c r="D422" s="324"/>
      <c r="E422" s="324"/>
      <c r="F422" s="356"/>
    </row>
    <row r="423" spans="1:6">
      <c r="A423" s="324"/>
      <c r="B423" s="324"/>
      <c r="C423" s="324"/>
      <c r="D423" s="324"/>
      <c r="E423" s="324"/>
      <c r="F423" s="356"/>
    </row>
    <row r="424" spans="1:6">
      <c r="A424" s="324"/>
      <c r="B424" s="324"/>
      <c r="C424" s="324"/>
      <c r="D424" s="324"/>
      <c r="E424" s="324"/>
      <c r="F424" s="356"/>
    </row>
    <row r="425" spans="1:6">
      <c r="A425" s="324"/>
      <c r="B425" s="324"/>
      <c r="C425" s="324"/>
      <c r="D425" s="324"/>
      <c r="E425" s="324"/>
      <c r="F425" s="356"/>
    </row>
    <row r="426" spans="1:6">
      <c r="A426" s="324"/>
      <c r="B426" s="324"/>
      <c r="C426" s="324"/>
      <c r="D426" s="324"/>
      <c r="E426" s="324"/>
      <c r="F426" s="356"/>
    </row>
    <row r="427" spans="1:6">
      <c r="A427" s="324"/>
      <c r="B427" s="324"/>
      <c r="C427" s="324"/>
      <c r="D427" s="324"/>
      <c r="E427" s="324"/>
      <c r="F427" s="356"/>
    </row>
    <row r="428" spans="1:6">
      <c r="A428" s="324"/>
      <c r="B428" s="324"/>
      <c r="C428" s="324"/>
      <c r="D428" s="324"/>
      <c r="E428" s="324"/>
      <c r="F428" s="356"/>
    </row>
    <row r="429" spans="1:6">
      <c r="A429" s="324"/>
      <c r="B429" s="324"/>
      <c r="C429" s="324"/>
      <c r="D429" s="324"/>
      <c r="E429" s="324"/>
      <c r="F429" s="356"/>
    </row>
    <row r="430" spans="1:6">
      <c r="A430" s="324"/>
      <c r="B430" s="324"/>
      <c r="C430" s="324"/>
      <c r="D430" s="324"/>
      <c r="E430" s="324"/>
      <c r="F430" s="356"/>
    </row>
    <row r="431" spans="1:6">
      <c r="A431" s="324"/>
      <c r="B431" s="324"/>
      <c r="C431" s="324"/>
      <c r="D431" s="324"/>
      <c r="E431" s="324"/>
      <c r="F431" s="356"/>
    </row>
    <row r="432" spans="1:6">
      <c r="A432" s="324"/>
      <c r="B432" s="324"/>
      <c r="C432" s="324"/>
      <c r="D432" s="324"/>
      <c r="E432" s="324"/>
      <c r="F432" s="356"/>
    </row>
    <row r="433" spans="1:6">
      <c r="A433" s="324"/>
      <c r="B433" s="324"/>
      <c r="C433" s="324"/>
      <c r="D433" s="324"/>
      <c r="E433" s="324"/>
      <c r="F433" s="356"/>
    </row>
    <row r="434" spans="1:6">
      <c r="A434" s="324"/>
      <c r="B434" s="324"/>
      <c r="C434" s="324"/>
      <c r="D434" s="324"/>
      <c r="E434" s="324"/>
      <c r="F434" s="356"/>
    </row>
    <row r="435" spans="1:6">
      <c r="A435" s="324"/>
      <c r="B435" s="324"/>
      <c r="C435" s="324"/>
      <c r="D435" s="324"/>
      <c r="E435" s="324"/>
      <c r="F435" s="356"/>
    </row>
    <row r="436" spans="1:6" ht="12.75" customHeight="1">
      <c r="A436" s="324"/>
      <c r="B436" s="324"/>
      <c r="C436" s="324"/>
      <c r="D436" s="324"/>
      <c r="E436" s="324"/>
      <c r="F436" s="356"/>
    </row>
    <row r="437" spans="1:6">
      <c r="A437" s="324"/>
      <c r="B437" s="324"/>
      <c r="C437" s="324"/>
      <c r="D437" s="324"/>
      <c r="E437" s="324"/>
      <c r="F437" s="356"/>
    </row>
    <row r="438" spans="1:6">
      <c r="A438" s="324"/>
      <c r="B438" s="324"/>
      <c r="C438" s="324"/>
      <c r="D438" s="324"/>
      <c r="E438" s="324"/>
      <c r="F438" s="356"/>
    </row>
    <row r="439" spans="1:6">
      <c r="A439" s="324"/>
      <c r="B439" s="324"/>
      <c r="C439" s="324"/>
      <c r="D439" s="324"/>
      <c r="E439" s="324"/>
      <c r="F439" s="356"/>
    </row>
    <row r="440" spans="1:6">
      <c r="A440" s="324"/>
      <c r="B440" s="324"/>
      <c r="C440" s="324"/>
      <c r="D440" s="324"/>
      <c r="E440" s="324"/>
      <c r="F440" s="356"/>
    </row>
    <row r="441" spans="1:6">
      <c r="A441" s="324"/>
      <c r="B441" s="324"/>
      <c r="C441" s="324"/>
      <c r="D441" s="324"/>
      <c r="E441" s="324"/>
      <c r="F441" s="356"/>
    </row>
    <row r="442" spans="1:6">
      <c r="A442" s="324"/>
      <c r="B442" s="324"/>
      <c r="C442" s="324"/>
      <c r="D442" s="324"/>
      <c r="E442" s="324"/>
      <c r="F442" s="356"/>
    </row>
    <row r="443" spans="1:6">
      <c r="A443" s="324"/>
      <c r="B443" s="324"/>
      <c r="C443" s="324"/>
      <c r="D443" s="324"/>
      <c r="E443" s="324"/>
      <c r="F443" s="356"/>
    </row>
    <row r="444" spans="1:6">
      <c r="A444" s="324"/>
      <c r="B444" s="324"/>
      <c r="C444" s="324"/>
      <c r="D444" s="324"/>
      <c r="E444" s="324"/>
      <c r="F444" s="356"/>
    </row>
    <row r="445" spans="1:6">
      <c r="A445" s="324"/>
      <c r="B445" s="324"/>
      <c r="C445" s="324"/>
      <c r="D445" s="324"/>
      <c r="E445" s="324"/>
      <c r="F445" s="356"/>
    </row>
    <row r="446" spans="1:6">
      <c r="A446" s="324"/>
      <c r="B446" s="324"/>
      <c r="C446" s="324"/>
      <c r="D446" s="324"/>
      <c r="E446" s="324"/>
      <c r="F446" s="356"/>
    </row>
    <row r="447" spans="1:6">
      <c r="A447" s="324"/>
      <c r="B447" s="324"/>
      <c r="C447" s="324"/>
      <c r="D447" s="324"/>
      <c r="E447" s="324"/>
      <c r="F447" s="356"/>
    </row>
    <row r="448" spans="1:6">
      <c r="A448" s="324"/>
      <c r="B448" s="324"/>
      <c r="C448" s="324"/>
      <c r="D448" s="324"/>
      <c r="E448" s="324"/>
      <c r="F448" s="356"/>
    </row>
    <row r="449" spans="1:6">
      <c r="A449" s="324"/>
      <c r="B449" s="324"/>
      <c r="C449" s="324"/>
      <c r="D449" s="324"/>
      <c r="E449" s="324"/>
      <c r="F449" s="356"/>
    </row>
    <row r="450" spans="1:6">
      <c r="A450" s="324"/>
      <c r="B450" s="324"/>
      <c r="C450" s="324"/>
      <c r="D450" s="324"/>
      <c r="E450" s="324"/>
      <c r="F450" s="356"/>
    </row>
    <row r="451" spans="1:6">
      <c r="A451" s="324"/>
      <c r="B451" s="324"/>
      <c r="C451" s="324"/>
      <c r="D451" s="324"/>
      <c r="E451" s="324"/>
      <c r="F451" s="356"/>
    </row>
    <row r="452" spans="1:6">
      <c r="A452" s="324"/>
      <c r="B452" s="324"/>
      <c r="C452" s="324"/>
      <c r="D452" s="324"/>
      <c r="E452" s="324"/>
      <c r="F452" s="356"/>
    </row>
    <row r="453" spans="1:6">
      <c r="A453" s="324"/>
      <c r="B453" s="324"/>
      <c r="C453" s="324"/>
      <c r="D453" s="324"/>
      <c r="E453" s="324"/>
      <c r="F453" s="356"/>
    </row>
    <row r="454" spans="1:6">
      <c r="A454" s="324"/>
      <c r="B454" s="324"/>
      <c r="C454" s="324"/>
      <c r="D454" s="324"/>
      <c r="E454" s="324"/>
      <c r="F454" s="356"/>
    </row>
    <row r="455" spans="1:6">
      <c r="A455" s="324"/>
      <c r="B455" s="324"/>
      <c r="C455" s="324"/>
      <c r="D455" s="324"/>
      <c r="E455" s="324"/>
      <c r="F455" s="356"/>
    </row>
    <row r="456" spans="1:6">
      <c r="A456" s="324"/>
      <c r="B456" s="324"/>
      <c r="C456" s="324"/>
      <c r="D456" s="324"/>
      <c r="E456" s="324"/>
      <c r="F456" s="356"/>
    </row>
    <row r="457" spans="1:6">
      <c r="A457" s="324"/>
      <c r="B457" s="324"/>
      <c r="C457" s="324"/>
      <c r="D457" s="324"/>
      <c r="E457" s="324"/>
      <c r="F457" s="356"/>
    </row>
    <row r="458" spans="1:6">
      <c r="A458" s="324"/>
      <c r="B458" s="324"/>
      <c r="C458" s="324"/>
      <c r="D458" s="324"/>
      <c r="E458" s="324"/>
      <c r="F458" s="356"/>
    </row>
    <row r="459" spans="1:6">
      <c r="A459" s="324"/>
      <c r="B459" s="324"/>
      <c r="C459" s="324"/>
      <c r="D459" s="324"/>
      <c r="E459" s="324"/>
      <c r="F459" s="356"/>
    </row>
    <row r="460" spans="1:6">
      <c r="A460" s="324"/>
      <c r="B460" s="324"/>
      <c r="C460" s="324"/>
      <c r="D460" s="324"/>
      <c r="E460" s="324"/>
      <c r="F460" s="356"/>
    </row>
    <row r="461" spans="1:6">
      <c r="A461" s="324"/>
      <c r="B461" s="324"/>
      <c r="C461" s="324"/>
      <c r="D461" s="324"/>
      <c r="E461" s="324"/>
      <c r="F461" s="356"/>
    </row>
    <row r="462" spans="1:6">
      <c r="A462" s="324"/>
      <c r="B462" s="324"/>
      <c r="C462" s="324"/>
      <c r="D462" s="324"/>
      <c r="E462" s="324"/>
      <c r="F462" s="356"/>
    </row>
    <row r="463" spans="1:6">
      <c r="A463" s="324"/>
      <c r="B463" s="324"/>
      <c r="C463" s="324"/>
      <c r="D463" s="324"/>
      <c r="E463" s="324"/>
      <c r="F463" s="356"/>
    </row>
    <row r="464" spans="1:6">
      <c r="A464" s="324"/>
      <c r="B464" s="324"/>
      <c r="C464" s="324"/>
      <c r="D464" s="324"/>
      <c r="E464" s="324"/>
      <c r="F464" s="356"/>
    </row>
    <row r="465" spans="1:6">
      <c r="A465" s="324"/>
      <c r="B465" s="324"/>
      <c r="C465" s="324"/>
      <c r="D465" s="324"/>
      <c r="E465" s="324"/>
      <c r="F465" s="356"/>
    </row>
    <row r="466" spans="1:6">
      <c r="A466" s="324"/>
      <c r="B466" s="324"/>
      <c r="C466" s="324"/>
      <c r="D466" s="324"/>
      <c r="E466" s="324"/>
      <c r="F466" s="356"/>
    </row>
    <row r="467" spans="1:6">
      <c r="A467" s="324"/>
      <c r="B467" s="324"/>
      <c r="C467" s="324"/>
      <c r="D467" s="324"/>
      <c r="E467" s="324"/>
      <c r="F467" s="356"/>
    </row>
    <row r="468" spans="1:6" ht="12.75" customHeight="1">
      <c r="A468" s="324"/>
      <c r="B468" s="324"/>
      <c r="C468" s="324"/>
      <c r="D468" s="324"/>
      <c r="E468" s="324"/>
      <c r="F468" s="356"/>
    </row>
    <row r="469" spans="1:6">
      <c r="A469" s="324"/>
      <c r="B469" s="324"/>
      <c r="C469" s="324"/>
      <c r="D469" s="324"/>
      <c r="E469" s="324"/>
      <c r="F469" s="356"/>
    </row>
    <row r="470" spans="1:6">
      <c r="A470" s="324"/>
      <c r="B470" s="324"/>
      <c r="C470" s="324"/>
      <c r="D470" s="324"/>
      <c r="E470" s="324"/>
      <c r="F470" s="356"/>
    </row>
    <row r="471" spans="1:6">
      <c r="A471" s="324"/>
      <c r="B471" s="324"/>
      <c r="C471" s="324"/>
      <c r="D471" s="324"/>
      <c r="E471" s="324"/>
      <c r="F471" s="356"/>
    </row>
    <row r="472" spans="1:6">
      <c r="A472" s="324"/>
      <c r="B472" s="324"/>
      <c r="C472" s="324"/>
      <c r="D472" s="324"/>
      <c r="E472" s="324"/>
      <c r="F472" s="356"/>
    </row>
    <row r="473" spans="1:6">
      <c r="A473" s="324"/>
      <c r="B473" s="324"/>
      <c r="C473" s="324"/>
      <c r="D473" s="324"/>
      <c r="E473" s="324"/>
      <c r="F473" s="356"/>
    </row>
    <row r="474" spans="1:6">
      <c r="A474" s="324"/>
      <c r="B474" s="324"/>
      <c r="C474" s="324"/>
      <c r="D474" s="324"/>
      <c r="E474" s="324"/>
      <c r="F474" s="356"/>
    </row>
    <row r="475" spans="1:6">
      <c r="A475" s="324"/>
      <c r="B475" s="324"/>
      <c r="C475" s="324"/>
      <c r="D475" s="324"/>
      <c r="E475" s="324"/>
      <c r="F475" s="356"/>
    </row>
    <row r="476" spans="1:6">
      <c r="A476" s="324"/>
      <c r="B476" s="324"/>
      <c r="C476" s="324"/>
      <c r="D476" s="324"/>
      <c r="E476" s="324"/>
      <c r="F476" s="356"/>
    </row>
    <row r="477" spans="1:6">
      <c r="A477" s="324"/>
      <c r="B477" s="324"/>
      <c r="C477" s="324"/>
      <c r="D477" s="324"/>
      <c r="E477" s="324"/>
      <c r="F477" s="356"/>
    </row>
    <row r="478" spans="1:6">
      <c r="A478" s="324"/>
      <c r="B478" s="324"/>
      <c r="C478" s="324"/>
      <c r="D478" s="324"/>
      <c r="E478" s="324"/>
      <c r="F478" s="356"/>
    </row>
    <row r="479" spans="1:6">
      <c r="A479" s="324"/>
      <c r="B479" s="324"/>
      <c r="C479" s="324"/>
      <c r="D479" s="324"/>
      <c r="E479" s="324"/>
      <c r="F479" s="356"/>
    </row>
    <row r="480" spans="1:6" ht="12.75" customHeight="1">
      <c r="A480" s="324"/>
      <c r="B480" s="324"/>
      <c r="C480" s="324"/>
      <c r="D480" s="324"/>
      <c r="E480" s="324"/>
      <c r="F480" s="356"/>
    </row>
    <row r="481" spans="1:6">
      <c r="A481" s="324"/>
      <c r="B481" s="324"/>
      <c r="C481" s="324"/>
      <c r="D481" s="324"/>
      <c r="E481" s="324"/>
      <c r="F481" s="356"/>
    </row>
    <row r="482" spans="1:6">
      <c r="A482" s="324"/>
      <c r="B482" s="324"/>
      <c r="C482" s="324"/>
      <c r="D482" s="324"/>
      <c r="E482" s="324"/>
      <c r="F482" s="356"/>
    </row>
    <row r="483" spans="1:6">
      <c r="A483" s="324"/>
      <c r="B483" s="324"/>
      <c r="C483" s="324"/>
      <c r="D483" s="324"/>
      <c r="E483" s="324"/>
      <c r="F483" s="356"/>
    </row>
    <row r="484" spans="1:6">
      <c r="A484" s="324"/>
      <c r="B484" s="324"/>
      <c r="C484" s="324"/>
      <c r="D484" s="324"/>
      <c r="E484" s="324"/>
      <c r="F484" s="356"/>
    </row>
    <row r="485" spans="1:6">
      <c r="A485" s="324"/>
      <c r="B485" s="324"/>
      <c r="C485" s="324"/>
      <c r="D485" s="324"/>
      <c r="E485" s="324"/>
      <c r="F485" s="356"/>
    </row>
    <row r="486" spans="1:6">
      <c r="A486" s="324"/>
      <c r="B486" s="324"/>
      <c r="C486" s="324"/>
      <c r="D486" s="324"/>
      <c r="E486" s="324"/>
      <c r="F486" s="356"/>
    </row>
    <row r="487" spans="1:6">
      <c r="A487" s="324"/>
      <c r="B487" s="324"/>
      <c r="C487" s="324"/>
      <c r="D487" s="324"/>
      <c r="E487" s="324"/>
      <c r="F487" s="356"/>
    </row>
    <row r="488" spans="1:6">
      <c r="A488" s="324"/>
      <c r="B488" s="324"/>
      <c r="C488" s="324"/>
      <c r="D488" s="324"/>
      <c r="E488" s="324"/>
      <c r="F488" s="356"/>
    </row>
    <row r="489" spans="1:6">
      <c r="A489" s="324"/>
      <c r="B489" s="324"/>
      <c r="C489" s="324"/>
      <c r="D489" s="324"/>
      <c r="E489" s="324"/>
      <c r="F489" s="356"/>
    </row>
    <row r="490" spans="1:6" ht="12.75" customHeight="1">
      <c r="A490" s="324"/>
      <c r="B490" s="324"/>
      <c r="C490" s="324"/>
      <c r="D490" s="324"/>
      <c r="E490" s="324"/>
      <c r="F490" s="356"/>
    </row>
    <row r="491" spans="1:6">
      <c r="A491" s="324"/>
      <c r="B491" s="324"/>
      <c r="C491" s="324"/>
      <c r="D491" s="324"/>
      <c r="E491" s="324"/>
      <c r="F491" s="356"/>
    </row>
    <row r="492" spans="1:6">
      <c r="A492" s="324"/>
      <c r="B492" s="324"/>
      <c r="C492" s="324"/>
      <c r="D492" s="324"/>
      <c r="E492" s="324"/>
      <c r="F492" s="356"/>
    </row>
    <row r="493" spans="1:6">
      <c r="A493" s="324"/>
      <c r="B493" s="324"/>
      <c r="C493" s="324"/>
      <c r="D493" s="324"/>
      <c r="E493" s="324"/>
      <c r="F493" s="356"/>
    </row>
    <row r="494" spans="1:6">
      <c r="A494" s="324"/>
      <c r="B494" s="324"/>
      <c r="C494" s="324"/>
      <c r="D494" s="324"/>
      <c r="E494" s="324"/>
      <c r="F494" s="356"/>
    </row>
    <row r="495" spans="1:6">
      <c r="A495" s="324"/>
      <c r="B495" s="324"/>
      <c r="C495" s="324"/>
      <c r="D495" s="324"/>
      <c r="E495" s="324"/>
      <c r="F495" s="356"/>
    </row>
    <row r="496" spans="1:6">
      <c r="A496" s="324"/>
      <c r="B496" s="324"/>
      <c r="C496" s="324"/>
      <c r="D496" s="324"/>
      <c r="E496" s="324"/>
      <c r="F496" s="356"/>
    </row>
    <row r="497" spans="1:6">
      <c r="A497" s="324"/>
      <c r="B497" s="324"/>
      <c r="C497" s="324"/>
      <c r="D497" s="324"/>
      <c r="E497" s="324"/>
      <c r="F497" s="356"/>
    </row>
    <row r="498" spans="1:6">
      <c r="A498" s="324"/>
      <c r="B498" s="324"/>
      <c r="C498" s="324"/>
      <c r="D498" s="324"/>
      <c r="E498" s="324"/>
      <c r="F498" s="356"/>
    </row>
    <row r="499" spans="1:6">
      <c r="A499" s="324"/>
      <c r="B499" s="324"/>
      <c r="C499" s="324"/>
      <c r="D499" s="324"/>
      <c r="E499" s="324"/>
      <c r="F499" s="356"/>
    </row>
    <row r="500" spans="1:6">
      <c r="A500" s="324"/>
      <c r="B500" s="324"/>
      <c r="C500" s="324"/>
      <c r="D500" s="324"/>
      <c r="E500" s="324"/>
      <c r="F500" s="356"/>
    </row>
    <row r="501" spans="1:6">
      <c r="A501" s="324"/>
      <c r="B501" s="324"/>
      <c r="C501" s="324"/>
      <c r="D501" s="324"/>
      <c r="E501" s="324"/>
      <c r="F501" s="356"/>
    </row>
    <row r="502" spans="1:6">
      <c r="A502" s="324"/>
      <c r="B502" s="324"/>
      <c r="C502" s="324"/>
      <c r="D502" s="324"/>
      <c r="E502" s="324"/>
      <c r="F502" s="356"/>
    </row>
    <row r="503" spans="1:6">
      <c r="A503" s="324"/>
      <c r="B503" s="324"/>
      <c r="C503" s="324"/>
      <c r="D503" s="324"/>
      <c r="E503" s="324"/>
      <c r="F503" s="356"/>
    </row>
    <row r="504" spans="1:6">
      <c r="A504" s="324"/>
      <c r="B504" s="324"/>
      <c r="C504" s="324"/>
      <c r="D504" s="324"/>
      <c r="E504" s="324"/>
      <c r="F504" s="356"/>
    </row>
    <row r="505" spans="1:6">
      <c r="A505" s="324"/>
      <c r="B505" s="324"/>
      <c r="C505" s="324"/>
      <c r="D505" s="324"/>
      <c r="E505" s="324"/>
      <c r="F505" s="356"/>
    </row>
    <row r="506" spans="1:6">
      <c r="A506" s="324"/>
      <c r="B506" s="324"/>
      <c r="C506" s="324"/>
      <c r="D506" s="324"/>
      <c r="E506" s="324"/>
      <c r="F506" s="356"/>
    </row>
    <row r="507" spans="1:6">
      <c r="A507" s="324"/>
      <c r="B507" s="324"/>
      <c r="C507" s="324"/>
      <c r="D507" s="324"/>
      <c r="E507" s="324"/>
      <c r="F507" s="356"/>
    </row>
    <row r="508" spans="1:6">
      <c r="A508" s="324"/>
      <c r="B508" s="324"/>
      <c r="C508" s="324"/>
      <c r="D508" s="324"/>
      <c r="E508" s="324"/>
      <c r="F508" s="356"/>
    </row>
    <row r="509" spans="1:6">
      <c r="A509" s="324"/>
      <c r="B509" s="324"/>
      <c r="C509" s="324"/>
      <c r="D509" s="324"/>
      <c r="E509" s="324"/>
      <c r="F509" s="356"/>
    </row>
    <row r="510" spans="1:6">
      <c r="A510" s="324"/>
      <c r="B510" s="324"/>
      <c r="C510" s="324"/>
      <c r="D510" s="324"/>
      <c r="E510" s="324"/>
      <c r="F510" s="356"/>
    </row>
    <row r="511" spans="1:6">
      <c r="A511" s="324"/>
      <c r="B511" s="324"/>
      <c r="C511" s="324"/>
      <c r="D511" s="324"/>
      <c r="E511" s="324"/>
      <c r="F511" s="356"/>
    </row>
    <row r="512" spans="1:6">
      <c r="A512" s="324"/>
      <c r="B512" s="324"/>
      <c r="C512" s="324"/>
      <c r="D512" s="324"/>
      <c r="E512" s="324"/>
      <c r="F512" s="356"/>
    </row>
    <row r="513" spans="1:6">
      <c r="A513" s="324"/>
      <c r="B513" s="324"/>
      <c r="C513" s="324"/>
      <c r="D513" s="324"/>
      <c r="E513" s="324"/>
      <c r="F513" s="356"/>
    </row>
    <row r="514" spans="1:6">
      <c r="A514" s="324"/>
      <c r="B514" s="324"/>
      <c r="C514" s="324"/>
      <c r="D514" s="324"/>
      <c r="E514" s="324"/>
      <c r="F514" s="356"/>
    </row>
    <row r="515" spans="1:6">
      <c r="A515" s="324"/>
      <c r="B515" s="324"/>
      <c r="C515" s="324"/>
      <c r="D515" s="324"/>
      <c r="E515" s="324"/>
      <c r="F515" s="356"/>
    </row>
    <row r="516" spans="1:6">
      <c r="A516" s="324"/>
      <c r="B516" s="324"/>
      <c r="C516" s="324"/>
      <c r="D516" s="324"/>
      <c r="E516" s="324"/>
      <c r="F516" s="356"/>
    </row>
    <row r="517" spans="1:6">
      <c r="A517" s="324"/>
      <c r="B517" s="324"/>
      <c r="C517" s="324"/>
      <c r="D517" s="324"/>
      <c r="E517" s="324"/>
      <c r="F517" s="356"/>
    </row>
    <row r="518" spans="1:6" ht="12.75" customHeight="1">
      <c r="A518" s="324"/>
      <c r="B518" s="324"/>
      <c r="C518" s="324"/>
      <c r="D518" s="324"/>
      <c r="E518" s="324"/>
      <c r="F518" s="356"/>
    </row>
    <row r="519" spans="1:6">
      <c r="A519" s="324"/>
      <c r="B519" s="324"/>
      <c r="C519" s="324"/>
      <c r="D519" s="324"/>
      <c r="E519" s="324"/>
      <c r="F519" s="356"/>
    </row>
    <row r="520" spans="1:6">
      <c r="A520" s="324"/>
      <c r="B520" s="324"/>
      <c r="C520" s="324"/>
      <c r="D520" s="324"/>
      <c r="E520" s="324"/>
      <c r="F520" s="356"/>
    </row>
    <row r="521" spans="1:6">
      <c r="A521" s="324"/>
      <c r="B521" s="324"/>
      <c r="C521" s="324"/>
      <c r="D521" s="324"/>
      <c r="E521" s="324"/>
      <c r="F521" s="356"/>
    </row>
    <row r="522" spans="1:6">
      <c r="A522" s="324"/>
      <c r="B522" s="324"/>
      <c r="C522" s="324"/>
      <c r="D522" s="324"/>
      <c r="E522" s="324"/>
      <c r="F522" s="356"/>
    </row>
    <row r="523" spans="1:6">
      <c r="A523" s="324"/>
      <c r="B523" s="324"/>
      <c r="C523" s="324"/>
      <c r="D523" s="324"/>
      <c r="E523" s="324"/>
      <c r="F523" s="356"/>
    </row>
    <row r="524" spans="1:6" ht="12.75" customHeight="1">
      <c r="A524" s="324"/>
      <c r="B524" s="324"/>
      <c r="C524" s="324"/>
      <c r="D524" s="324"/>
      <c r="E524" s="324"/>
      <c r="F524" s="356"/>
    </row>
    <row r="525" spans="1:6">
      <c r="A525" s="324"/>
      <c r="B525" s="324"/>
      <c r="C525" s="324"/>
      <c r="D525" s="324"/>
      <c r="E525" s="324"/>
      <c r="F525" s="356"/>
    </row>
    <row r="526" spans="1:6">
      <c r="A526" s="324"/>
      <c r="B526" s="324"/>
      <c r="C526" s="324"/>
      <c r="D526" s="324"/>
      <c r="E526" s="324"/>
      <c r="F526" s="356"/>
    </row>
    <row r="527" spans="1:6">
      <c r="A527" s="324"/>
      <c r="B527" s="324"/>
      <c r="C527" s="324"/>
      <c r="D527" s="324"/>
      <c r="E527" s="324"/>
      <c r="F527" s="356"/>
    </row>
    <row r="528" spans="1:6">
      <c r="A528" s="324"/>
      <c r="B528" s="324"/>
      <c r="C528" s="324"/>
      <c r="D528" s="324"/>
      <c r="E528" s="324"/>
      <c r="F528" s="356"/>
    </row>
    <row r="529" spans="1:6">
      <c r="A529" s="324"/>
      <c r="B529" s="324"/>
      <c r="C529" s="324"/>
      <c r="D529" s="324"/>
      <c r="E529" s="324"/>
      <c r="F529" s="356"/>
    </row>
    <row r="530" spans="1:6">
      <c r="A530" s="324"/>
      <c r="B530" s="324"/>
      <c r="C530" s="324"/>
      <c r="D530" s="324"/>
      <c r="E530" s="324"/>
      <c r="F530" s="356"/>
    </row>
    <row r="531" spans="1:6">
      <c r="A531" s="324"/>
      <c r="B531" s="324"/>
      <c r="C531" s="324"/>
      <c r="D531" s="324"/>
      <c r="E531" s="324"/>
      <c r="F531" s="356"/>
    </row>
    <row r="532" spans="1:6">
      <c r="A532" s="324"/>
      <c r="B532" s="324"/>
      <c r="C532" s="324"/>
      <c r="D532" s="324"/>
      <c r="E532" s="324"/>
      <c r="F532" s="356"/>
    </row>
    <row r="533" spans="1:6">
      <c r="A533" s="324"/>
      <c r="B533" s="324"/>
      <c r="C533" s="324"/>
      <c r="D533" s="324"/>
      <c r="E533" s="324"/>
      <c r="F533" s="356"/>
    </row>
    <row r="534" spans="1:6">
      <c r="A534" s="324"/>
      <c r="B534" s="324"/>
      <c r="C534" s="324"/>
      <c r="D534" s="324"/>
      <c r="E534" s="324"/>
      <c r="F534" s="356"/>
    </row>
    <row r="535" spans="1:6">
      <c r="A535" s="324"/>
      <c r="B535" s="324"/>
      <c r="C535" s="324"/>
      <c r="D535" s="324"/>
      <c r="E535" s="324"/>
      <c r="F535" s="356"/>
    </row>
    <row r="536" spans="1:6">
      <c r="A536" s="324"/>
      <c r="B536" s="324"/>
      <c r="C536" s="324"/>
      <c r="D536" s="324"/>
      <c r="E536" s="324"/>
      <c r="F536" s="356"/>
    </row>
    <row r="537" spans="1:6">
      <c r="A537" s="324"/>
      <c r="B537" s="324"/>
      <c r="C537" s="324"/>
      <c r="D537" s="324"/>
      <c r="E537" s="324"/>
      <c r="F537" s="356"/>
    </row>
    <row r="538" spans="1:6">
      <c r="A538" s="324"/>
      <c r="B538" s="324"/>
      <c r="C538" s="324"/>
      <c r="D538" s="324"/>
      <c r="E538" s="324"/>
      <c r="F538" s="356"/>
    </row>
    <row r="539" spans="1:6">
      <c r="A539" s="324"/>
      <c r="B539" s="324"/>
      <c r="C539" s="324"/>
      <c r="D539" s="324"/>
      <c r="E539" s="324"/>
      <c r="F539" s="356"/>
    </row>
    <row r="540" spans="1:6">
      <c r="A540" s="324"/>
      <c r="B540" s="324"/>
      <c r="C540" s="324"/>
      <c r="D540" s="324"/>
      <c r="E540" s="324"/>
      <c r="F540" s="356"/>
    </row>
    <row r="541" spans="1:6">
      <c r="A541" s="324"/>
      <c r="B541" s="324"/>
      <c r="C541" s="324"/>
      <c r="D541" s="324"/>
      <c r="E541" s="324"/>
      <c r="F541" s="356"/>
    </row>
    <row r="542" spans="1:6">
      <c r="A542" s="324"/>
      <c r="B542" s="324"/>
      <c r="C542" s="324"/>
      <c r="D542" s="324"/>
      <c r="E542" s="324"/>
      <c r="F542" s="356"/>
    </row>
    <row r="543" spans="1:6">
      <c r="A543" s="324"/>
      <c r="B543" s="324"/>
      <c r="C543" s="324"/>
      <c r="D543" s="324"/>
      <c r="E543" s="324"/>
      <c r="F543" s="356"/>
    </row>
    <row r="544" spans="1:6" ht="12.75" customHeight="1">
      <c r="A544" s="324"/>
      <c r="B544" s="324"/>
      <c r="C544" s="324"/>
      <c r="D544" s="324"/>
      <c r="E544" s="324"/>
      <c r="F544" s="356"/>
    </row>
    <row r="545" spans="1:6">
      <c r="A545" s="324"/>
      <c r="B545" s="324"/>
      <c r="C545" s="324"/>
      <c r="D545" s="324"/>
      <c r="E545" s="324"/>
      <c r="F545" s="356"/>
    </row>
    <row r="546" spans="1:6">
      <c r="A546" s="324"/>
      <c r="B546" s="324"/>
      <c r="C546" s="324"/>
      <c r="D546" s="324"/>
      <c r="E546" s="324"/>
      <c r="F546" s="356"/>
    </row>
    <row r="547" spans="1:6">
      <c r="A547" s="324"/>
      <c r="B547" s="324"/>
      <c r="C547" s="324"/>
      <c r="D547" s="324"/>
      <c r="E547" s="324"/>
      <c r="F547" s="356"/>
    </row>
    <row r="548" spans="1:6">
      <c r="A548" s="324"/>
      <c r="B548" s="324"/>
      <c r="C548" s="324"/>
      <c r="D548" s="324"/>
      <c r="E548" s="324"/>
      <c r="F548" s="356"/>
    </row>
    <row r="549" spans="1:6">
      <c r="A549" s="324"/>
      <c r="B549" s="324"/>
      <c r="C549" s="324"/>
      <c r="D549" s="324"/>
      <c r="E549" s="324"/>
      <c r="F549" s="356"/>
    </row>
    <row r="550" spans="1:6">
      <c r="A550" s="324"/>
      <c r="B550" s="324"/>
      <c r="C550" s="324"/>
      <c r="D550" s="324"/>
      <c r="E550" s="324"/>
      <c r="F550" s="356"/>
    </row>
    <row r="551" spans="1:6" ht="12.75" customHeight="1">
      <c r="A551" s="324"/>
      <c r="B551" s="324"/>
      <c r="C551" s="324"/>
      <c r="D551" s="324"/>
      <c r="E551" s="324"/>
      <c r="F551" s="356"/>
    </row>
    <row r="552" spans="1:6">
      <c r="A552" s="324"/>
      <c r="B552" s="324"/>
      <c r="C552" s="324"/>
      <c r="D552" s="324"/>
      <c r="E552" s="324"/>
      <c r="F552" s="356"/>
    </row>
    <row r="553" spans="1:6">
      <c r="A553" s="324"/>
      <c r="B553" s="324"/>
      <c r="C553" s="324"/>
      <c r="D553" s="324"/>
      <c r="E553" s="324"/>
      <c r="F553" s="356"/>
    </row>
    <row r="554" spans="1:6">
      <c r="A554" s="324"/>
      <c r="B554" s="324"/>
      <c r="C554" s="324"/>
      <c r="D554" s="324"/>
      <c r="E554" s="324"/>
      <c r="F554" s="356"/>
    </row>
    <row r="555" spans="1:6">
      <c r="A555" s="324"/>
      <c r="B555" s="324"/>
      <c r="C555" s="324"/>
      <c r="D555" s="324"/>
      <c r="E555" s="324"/>
      <c r="F555" s="356"/>
    </row>
    <row r="556" spans="1:6">
      <c r="A556" s="324"/>
      <c r="B556" s="324"/>
      <c r="C556" s="324"/>
      <c r="D556" s="324"/>
      <c r="E556" s="324"/>
      <c r="F556" s="356"/>
    </row>
    <row r="557" spans="1:6">
      <c r="A557" s="324"/>
      <c r="B557" s="324"/>
      <c r="C557" s="324"/>
      <c r="D557" s="324"/>
      <c r="E557" s="324"/>
      <c r="F557" s="356"/>
    </row>
    <row r="558" spans="1:6">
      <c r="A558" s="324"/>
      <c r="B558" s="324"/>
      <c r="C558" s="324"/>
      <c r="D558" s="324"/>
      <c r="E558" s="324"/>
      <c r="F558" s="356"/>
    </row>
    <row r="559" spans="1:6" ht="12.75" customHeight="1">
      <c r="A559" s="324"/>
      <c r="B559" s="324"/>
      <c r="C559" s="324"/>
      <c r="D559" s="324"/>
      <c r="E559" s="324"/>
      <c r="F559" s="356"/>
    </row>
    <row r="560" spans="1:6" ht="12.75" customHeight="1">
      <c r="A560" s="324"/>
      <c r="B560" s="324"/>
      <c r="C560" s="324"/>
      <c r="D560" s="324"/>
      <c r="E560" s="324"/>
      <c r="F560" s="356"/>
    </row>
    <row r="561" spans="1:6">
      <c r="A561" s="324"/>
      <c r="B561" s="324"/>
      <c r="C561" s="324"/>
      <c r="D561" s="324"/>
      <c r="E561" s="324"/>
      <c r="F561" s="356"/>
    </row>
    <row r="562" spans="1:6">
      <c r="A562" s="324"/>
      <c r="B562" s="324"/>
      <c r="C562" s="324"/>
      <c r="D562" s="324"/>
      <c r="E562" s="324"/>
      <c r="F562" s="356"/>
    </row>
    <row r="563" spans="1:6">
      <c r="A563" s="324"/>
      <c r="B563" s="324"/>
      <c r="C563" s="324"/>
      <c r="D563" s="324"/>
      <c r="E563" s="324"/>
      <c r="F563" s="356"/>
    </row>
    <row r="564" spans="1:6">
      <c r="A564" s="324"/>
      <c r="B564" s="324"/>
      <c r="C564" s="324"/>
      <c r="D564" s="324"/>
      <c r="E564" s="324"/>
      <c r="F564" s="356"/>
    </row>
    <row r="565" spans="1:6">
      <c r="A565" s="324"/>
      <c r="B565" s="324"/>
      <c r="C565" s="324"/>
      <c r="D565" s="324"/>
      <c r="E565" s="324"/>
      <c r="F565" s="356"/>
    </row>
    <row r="566" spans="1:6">
      <c r="A566" s="324"/>
      <c r="B566" s="324"/>
      <c r="C566" s="324"/>
      <c r="D566" s="324"/>
      <c r="E566" s="324"/>
      <c r="F566" s="356"/>
    </row>
    <row r="567" spans="1:6">
      <c r="A567" s="324"/>
      <c r="B567" s="324"/>
      <c r="C567" s="324"/>
      <c r="D567" s="324"/>
      <c r="E567" s="324"/>
      <c r="F567" s="356"/>
    </row>
    <row r="568" spans="1:6" ht="12.75" customHeight="1">
      <c r="A568" s="324"/>
      <c r="B568" s="324"/>
      <c r="C568" s="324"/>
      <c r="D568" s="324"/>
      <c r="E568" s="324"/>
      <c r="F568" s="356"/>
    </row>
    <row r="569" spans="1:6">
      <c r="A569" s="324"/>
      <c r="B569" s="324"/>
      <c r="C569" s="324"/>
      <c r="D569" s="324"/>
      <c r="E569" s="324"/>
      <c r="F569" s="356"/>
    </row>
    <row r="570" spans="1:6">
      <c r="A570" s="324"/>
      <c r="B570" s="324"/>
      <c r="C570" s="324"/>
      <c r="D570" s="324"/>
      <c r="E570" s="324"/>
      <c r="F570" s="356"/>
    </row>
    <row r="571" spans="1:6">
      <c r="A571" s="324"/>
      <c r="B571" s="324"/>
      <c r="C571" s="324"/>
      <c r="D571" s="324"/>
      <c r="E571" s="324"/>
      <c r="F571" s="356"/>
    </row>
    <row r="572" spans="1:6">
      <c r="A572" s="324"/>
      <c r="B572" s="324"/>
      <c r="C572" s="324"/>
      <c r="D572" s="324"/>
      <c r="E572" s="324"/>
      <c r="F572" s="356"/>
    </row>
    <row r="573" spans="1:6">
      <c r="A573" s="324"/>
      <c r="B573" s="324"/>
      <c r="C573" s="324"/>
      <c r="D573" s="324"/>
      <c r="E573" s="324"/>
      <c r="F573" s="356"/>
    </row>
    <row r="574" spans="1:6">
      <c r="A574" s="324"/>
      <c r="B574" s="324"/>
      <c r="C574" s="324"/>
      <c r="D574" s="324"/>
      <c r="E574" s="324"/>
      <c r="F574" s="356"/>
    </row>
    <row r="575" spans="1:6">
      <c r="A575" s="324"/>
      <c r="B575" s="324"/>
      <c r="C575" s="324"/>
      <c r="D575" s="324"/>
      <c r="E575" s="324"/>
      <c r="F575" s="356"/>
    </row>
    <row r="576" spans="1:6">
      <c r="A576" s="324"/>
      <c r="B576" s="324"/>
      <c r="C576" s="324"/>
      <c r="D576" s="324"/>
      <c r="E576" s="324"/>
      <c r="F576" s="356"/>
    </row>
    <row r="577" spans="1:6">
      <c r="A577" s="324"/>
      <c r="B577" s="324"/>
      <c r="C577" s="324"/>
      <c r="D577" s="324"/>
      <c r="E577" s="324"/>
      <c r="F577" s="356"/>
    </row>
    <row r="578" spans="1:6">
      <c r="A578" s="324"/>
      <c r="B578" s="324"/>
      <c r="C578" s="324"/>
      <c r="D578" s="324"/>
      <c r="E578" s="324"/>
      <c r="F578" s="356"/>
    </row>
    <row r="579" spans="1:6">
      <c r="A579" s="324"/>
      <c r="B579" s="324"/>
      <c r="C579" s="324"/>
      <c r="D579" s="324"/>
      <c r="E579" s="324"/>
      <c r="F579" s="356"/>
    </row>
    <row r="580" spans="1:6">
      <c r="A580" s="324"/>
      <c r="B580" s="324"/>
      <c r="C580" s="324"/>
      <c r="D580" s="324"/>
      <c r="E580" s="324"/>
      <c r="F580" s="356"/>
    </row>
    <row r="581" spans="1:6">
      <c r="A581" s="324"/>
      <c r="B581" s="324"/>
      <c r="C581" s="324"/>
      <c r="D581" s="324"/>
      <c r="E581" s="324"/>
      <c r="F581" s="356"/>
    </row>
    <row r="582" spans="1:6" ht="12.75" customHeight="1">
      <c r="A582" s="324"/>
      <c r="B582" s="324"/>
      <c r="C582" s="324"/>
      <c r="D582" s="324"/>
      <c r="E582" s="324"/>
      <c r="F582" s="356"/>
    </row>
    <row r="583" spans="1:6">
      <c r="A583" s="324"/>
      <c r="B583" s="324"/>
      <c r="C583" s="324"/>
      <c r="D583" s="324"/>
      <c r="E583" s="324"/>
      <c r="F583" s="356"/>
    </row>
    <row r="584" spans="1:6">
      <c r="A584" s="324"/>
      <c r="B584" s="324"/>
      <c r="C584" s="324"/>
      <c r="D584" s="324"/>
      <c r="E584" s="324"/>
      <c r="F584" s="356"/>
    </row>
    <row r="585" spans="1:6">
      <c r="A585" s="324"/>
      <c r="B585" s="324"/>
      <c r="C585" s="324"/>
      <c r="D585" s="324"/>
      <c r="E585" s="324"/>
      <c r="F585" s="356"/>
    </row>
    <row r="586" spans="1:6">
      <c r="A586" s="324"/>
      <c r="B586" s="324"/>
      <c r="C586" s="324"/>
      <c r="D586" s="324"/>
      <c r="E586" s="324"/>
      <c r="F586" s="356"/>
    </row>
    <row r="587" spans="1:6">
      <c r="A587" s="324"/>
      <c r="B587" s="324"/>
      <c r="C587" s="324"/>
      <c r="D587" s="324"/>
      <c r="E587" s="324"/>
      <c r="F587" s="356"/>
    </row>
    <row r="588" spans="1:6">
      <c r="A588" s="324"/>
      <c r="B588" s="324"/>
      <c r="C588" s="324"/>
      <c r="D588" s="324"/>
      <c r="E588" s="324"/>
      <c r="F588" s="356"/>
    </row>
    <row r="589" spans="1:6">
      <c r="A589" s="324"/>
      <c r="B589" s="324"/>
      <c r="C589" s="324"/>
      <c r="D589" s="324"/>
      <c r="E589" s="324"/>
      <c r="F589" s="356"/>
    </row>
    <row r="590" spans="1:6">
      <c r="A590" s="324"/>
      <c r="B590" s="324"/>
      <c r="C590" s="324"/>
      <c r="D590" s="324"/>
      <c r="E590" s="324"/>
      <c r="F590" s="356"/>
    </row>
    <row r="591" spans="1:6">
      <c r="A591" s="324"/>
      <c r="B591" s="324"/>
      <c r="C591" s="324"/>
      <c r="D591" s="324"/>
      <c r="E591" s="324"/>
      <c r="F591" s="356"/>
    </row>
    <row r="592" spans="1:6">
      <c r="A592" s="324"/>
      <c r="B592" s="324"/>
      <c r="C592" s="324"/>
      <c r="D592" s="324"/>
      <c r="E592" s="324"/>
      <c r="F592" s="356"/>
    </row>
    <row r="593" spans="1:6">
      <c r="A593" s="324"/>
      <c r="B593" s="324"/>
      <c r="C593" s="324"/>
      <c r="D593" s="324"/>
      <c r="E593" s="324"/>
      <c r="F593" s="356"/>
    </row>
    <row r="594" spans="1:6">
      <c r="A594" s="324"/>
      <c r="B594" s="324"/>
      <c r="C594" s="324"/>
      <c r="D594" s="324"/>
      <c r="E594" s="324"/>
      <c r="F594" s="356"/>
    </row>
    <row r="595" spans="1:6">
      <c r="A595" s="324"/>
      <c r="B595" s="324"/>
      <c r="C595" s="324"/>
      <c r="D595" s="324"/>
      <c r="E595" s="324"/>
      <c r="F595" s="356"/>
    </row>
    <row r="596" spans="1:6">
      <c r="A596" s="324"/>
      <c r="B596" s="324"/>
      <c r="C596" s="324"/>
      <c r="D596" s="324"/>
      <c r="E596" s="324"/>
      <c r="F596" s="356"/>
    </row>
    <row r="597" spans="1:6">
      <c r="A597" s="324"/>
      <c r="B597" s="324"/>
      <c r="C597" s="324"/>
      <c r="D597" s="324"/>
      <c r="E597" s="324"/>
      <c r="F597" s="356"/>
    </row>
    <row r="598" spans="1:6">
      <c r="A598" s="324"/>
      <c r="B598" s="324"/>
      <c r="C598" s="324"/>
      <c r="D598" s="324"/>
      <c r="E598" s="324"/>
      <c r="F598" s="356"/>
    </row>
    <row r="599" spans="1:6">
      <c r="A599" s="324"/>
      <c r="B599" s="324"/>
      <c r="C599" s="324"/>
      <c r="D599" s="324"/>
      <c r="E599" s="324"/>
      <c r="F599" s="356"/>
    </row>
    <row r="600" spans="1:6">
      <c r="A600" s="324"/>
      <c r="B600" s="324"/>
      <c r="C600" s="324"/>
      <c r="D600" s="324"/>
      <c r="E600" s="324"/>
      <c r="F600" s="356"/>
    </row>
    <row r="601" spans="1:6">
      <c r="A601" s="324"/>
      <c r="B601" s="324"/>
      <c r="C601" s="324"/>
      <c r="D601" s="324"/>
      <c r="E601" s="324"/>
      <c r="F601" s="356"/>
    </row>
    <row r="602" spans="1:6">
      <c r="A602" s="324"/>
      <c r="B602" s="324"/>
      <c r="C602" s="324"/>
      <c r="D602" s="324"/>
      <c r="E602" s="324"/>
      <c r="F602" s="356"/>
    </row>
    <row r="603" spans="1:6">
      <c r="A603" s="324"/>
      <c r="B603" s="324"/>
      <c r="C603" s="324"/>
      <c r="D603" s="324"/>
      <c r="E603" s="324"/>
      <c r="F603" s="356"/>
    </row>
    <row r="604" spans="1:6">
      <c r="A604" s="324"/>
      <c r="B604" s="324"/>
      <c r="C604" s="324"/>
      <c r="D604" s="324"/>
      <c r="E604" s="324"/>
      <c r="F604" s="356"/>
    </row>
    <row r="605" spans="1:6">
      <c r="A605" s="324"/>
      <c r="B605" s="324"/>
      <c r="C605" s="324"/>
      <c r="D605" s="324"/>
      <c r="E605" s="324"/>
      <c r="F605" s="356"/>
    </row>
    <row r="606" spans="1:6">
      <c r="A606" s="324"/>
      <c r="B606" s="324"/>
      <c r="C606" s="324"/>
      <c r="D606" s="324"/>
      <c r="E606" s="324"/>
      <c r="F606" s="356"/>
    </row>
    <row r="607" spans="1:6">
      <c r="A607" s="324"/>
      <c r="B607" s="324"/>
      <c r="C607" s="324"/>
      <c r="D607" s="324"/>
      <c r="E607" s="324"/>
      <c r="F607" s="356"/>
    </row>
    <row r="608" spans="1:6">
      <c r="A608" s="324"/>
      <c r="B608" s="324"/>
      <c r="C608" s="324"/>
      <c r="D608" s="324"/>
      <c r="E608" s="324"/>
      <c r="F608" s="356"/>
    </row>
    <row r="609" spans="1:6">
      <c r="A609" s="324"/>
      <c r="B609" s="324"/>
      <c r="C609" s="324"/>
      <c r="D609" s="324"/>
      <c r="E609" s="324"/>
      <c r="F609" s="356"/>
    </row>
    <row r="610" spans="1:6">
      <c r="A610" s="324"/>
      <c r="B610" s="324"/>
      <c r="C610" s="324"/>
      <c r="D610" s="324"/>
      <c r="E610" s="324"/>
      <c r="F610" s="356"/>
    </row>
    <row r="611" spans="1:6">
      <c r="A611" s="324"/>
      <c r="B611" s="324"/>
      <c r="C611" s="324"/>
      <c r="D611" s="324"/>
      <c r="E611" s="324"/>
      <c r="F611" s="356"/>
    </row>
    <row r="612" spans="1:6">
      <c r="A612" s="324"/>
      <c r="B612" s="324"/>
      <c r="C612" s="324"/>
      <c r="D612" s="324"/>
      <c r="E612" s="324"/>
      <c r="F612" s="356"/>
    </row>
    <row r="613" spans="1:6">
      <c r="A613" s="324"/>
      <c r="B613" s="324"/>
      <c r="C613" s="324"/>
      <c r="D613" s="324"/>
      <c r="E613" s="324"/>
      <c r="F613" s="356"/>
    </row>
    <row r="614" spans="1:6">
      <c r="A614" s="324"/>
      <c r="B614" s="324"/>
      <c r="C614" s="324"/>
      <c r="D614" s="324"/>
      <c r="E614" s="324"/>
      <c r="F614" s="356"/>
    </row>
    <row r="615" spans="1:6">
      <c r="A615" s="324"/>
      <c r="B615" s="324"/>
      <c r="C615" s="324"/>
      <c r="D615" s="324"/>
      <c r="E615" s="324"/>
      <c r="F615" s="356"/>
    </row>
    <row r="616" spans="1:6">
      <c r="A616" s="324"/>
      <c r="B616" s="324"/>
      <c r="C616" s="324"/>
      <c r="D616" s="324"/>
      <c r="E616" s="324"/>
      <c r="F616" s="356"/>
    </row>
    <row r="617" spans="1:6">
      <c r="A617" s="324"/>
      <c r="B617" s="324"/>
      <c r="C617" s="324"/>
      <c r="D617" s="324"/>
      <c r="E617" s="324"/>
      <c r="F617" s="356"/>
    </row>
    <row r="618" spans="1:6">
      <c r="A618" s="324"/>
      <c r="B618" s="324"/>
      <c r="C618" s="324"/>
      <c r="D618" s="324"/>
      <c r="E618" s="324"/>
      <c r="F618" s="356"/>
    </row>
    <row r="619" spans="1:6">
      <c r="A619" s="324"/>
      <c r="B619" s="324"/>
      <c r="C619" s="324"/>
      <c r="D619" s="324"/>
      <c r="E619" s="324"/>
      <c r="F619" s="356"/>
    </row>
    <row r="620" spans="1:6">
      <c r="A620" s="324"/>
      <c r="B620" s="324"/>
      <c r="C620" s="324"/>
      <c r="D620" s="324"/>
      <c r="E620" s="324"/>
      <c r="F620" s="356"/>
    </row>
    <row r="621" spans="1:6">
      <c r="A621" s="324"/>
      <c r="B621" s="324"/>
      <c r="C621" s="324"/>
      <c r="D621" s="324"/>
      <c r="E621" s="324"/>
      <c r="F621" s="356"/>
    </row>
    <row r="622" spans="1:6">
      <c r="A622" s="324"/>
      <c r="B622" s="324"/>
      <c r="C622" s="324"/>
      <c r="D622" s="324"/>
      <c r="E622" s="324"/>
      <c r="F622" s="356"/>
    </row>
    <row r="623" spans="1:6">
      <c r="A623" s="324"/>
      <c r="B623" s="324"/>
      <c r="C623" s="324"/>
      <c r="D623" s="324"/>
      <c r="E623" s="324"/>
      <c r="F623" s="356"/>
    </row>
    <row r="624" spans="1:6">
      <c r="A624" s="324"/>
      <c r="B624" s="324"/>
      <c r="C624" s="324"/>
      <c r="D624" s="324"/>
      <c r="E624" s="324"/>
      <c r="F624" s="356"/>
    </row>
    <row r="625" spans="1:6">
      <c r="A625" s="324"/>
      <c r="B625" s="324"/>
      <c r="C625" s="324"/>
      <c r="D625" s="324"/>
      <c r="E625" s="324"/>
      <c r="F625" s="356"/>
    </row>
    <row r="626" spans="1:6">
      <c r="A626" s="324"/>
      <c r="B626" s="324"/>
      <c r="C626" s="324"/>
      <c r="D626" s="324"/>
      <c r="E626" s="324"/>
      <c r="F626" s="356"/>
    </row>
    <row r="627" spans="1:6">
      <c r="A627" s="324"/>
      <c r="B627" s="324"/>
      <c r="C627" s="324"/>
      <c r="D627" s="324"/>
      <c r="E627" s="324"/>
      <c r="F627" s="356"/>
    </row>
    <row r="628" spans="1:6">
      <c r="A628" s="324"/>
      <c r="B628" s="324"/>
      <c r="C628" s="324"/>
      <c r="D628" s="324"/>
      <c r="E628" s="324"/>
      <c r="F628" s="356"/>
    </row>
    <row r="629" spans="1:6">
      <c r="A629" s="324"/>
      <c r="B629" s="324"/>
      <c r="C629" s="324"/>
      <c r="D629" s="324"/>
      <c r="E629" s="324"/>
      <c r="F629" s="356"/>
    </row>
    <row r="630" spans="1:6">
      <c r="A630" s="324"/>
      <c r="B630" s="324"/>
      <c r="C630" s="324"/>
      <c r="D630" s="324"/>
      <c r="E630" s="324"/>
      <c r="F630" s="356"/>
    </row>
    <row r="631" spans="1:6">
      <c r="A631" s="324"/>
      <c r="B631" s="324"/>
      <c r="C631" s="324"/>
      <c r="D631" s="324"/>
      <c r="E631" s="324"/>
      <c r="F631" s="356"/>
    </row>
    <row r="632" spans="1:6">
      <c r="A632" s="324"/>
      <c r="B632" s="324"/>
      <c r="C632" s="324"/>
      <c r="D632" s="324"/>
      <c r="E632" s="324"/>
      <c r="F632" s="356"/>
    </row>
    <row r="633" spans="1:6">
      <c r="A633" s="324"/>
      <c r="B633" s="324"/>
      <c r="C633" s="324"/>
      <c r="D633" s="324"/>
      <c r="E633" s="324"/>
      <c r="F633" s="356"/>
    </row>
    <row r="634" spans="1:6">
      <c r="A634" s="324"/>
      <c r="B634" s="324"/>
      <c r="C634" s="324"/>
      <c r="D634" s="324"/>
      <c r="E634" s="324"/>
      <c r="F634" s="356"/>
    </row>
    <row r="635" spans="1:6">
      <c r="A635" s="324"/>
      <c r="B635" s="324"/>
      <c r="C635" s="324"/>
      <c r="D635" s="324"/>
      <c r="E635" s="324"/>
      <c r="F635" s="356"/>
    </row>
    <row r="636" spans="1:6">
      <c r="A636" s="324"/>
      <c r="B636" s="324"/>
      <c r="C636" s="324"/>
      <c r="D636" s="324"/>
      <c r="E636" s="324"/>
      <c r="F636" s="356"/>
    </row>
    <row r="637" spans="1:6">
      <c r="A637" s="324"/>
      <c r="B637" s="324"/>
      <c r="C637" s="324"/>
      <c r="D637" s="324"/>
      <c r="E637" s="324"/>
      <c r="F637" s="356"/>
    </row>
    <row r="638" spans="1:6">
      <c r="A638" s="324"/>
      <c r="B638" s="324"/>
      <c r="C638" s="324"/>
      <c r="D638" s="324"/>
      <c r="E638" s="324"/>
      <c r="F638" s="356"/>
    </row>
    <row r="639" spans="1:6">
      <c r="A639" s="324"/>
      <c r="B639" s="324"/>
      <c r="C639" s="324"/>
      <c r="D639" s="324"/>
      <c r="E639" s="324"/>
      <c r="F639" s="356"/>
    </row>
    <row r="640" spans="1:6">
      <c r="A640" s="324"/>
      <c r="B640" s="324"/>
      <c r="C640" s="324"/>
      <c r="D640" s="324"/>
      <c r="E640" s="324"/>
      <c r="F640" s="356"/>
    </row>
    <row r="641" spans="1:6">
      <c r="A641" s="324"/>
      <c r="B641" s="324"/>
      <c r="C641" s="324"/>
      <c r="D641" s="324"/>
      <c r="E641" s="324"/>
      <c r="F641" s="356"/>
    </row>
    <row r="642" spans="1:6">
      <c r="A642" s="324"/>
      <c r="B642" s="324"/>
      <c r="C642" s="324"/>
      <c r="D642" s="324"/>
      <c r="E642" s="324"/>
      <c r="F642" s="356"/>
    </row>
    <row r="643" spans="1:6">
      <c r="A643" s="324"/>
      <c r="B643" s="324"/>
      <c r="C643" s="324"/>
      <c r="D643" s="324"/>
      <c r="E643" s="324"/>
      <c r="F643" s="356"/>
    </row>
    <row r="644" spans="1:6">
      <c r="A644" s="324"/>
      <c r="B644" s="324"/>
      <c r="C644" s="324"/>
      <c r="D644" s="324"/>
      <c r="E644" s="324"/>
      <c r="F644" s="356"/>
    </row>
    <row r="645" spans="1:6">
      <c r="A645" s="324"/>
      <c r="B645" s="324"/>
      <c r="C645" s="324"/>
      <c r="D645" s="324"/>
      <c r="E645" s="324"/>
      <c r="F645" s="356"/>
    </row>
    <row r="646" spans="1:6">
      <c r="A646" s="324"/>
      <c r="B646" s="324"/>
      <c r="C646" s="324"/>
      <c r="D646" s="324"/>
      <c r="E646" s="324"/>
      <c r="F646" s="356"/>
    </row>
    <row r="647" spans="1:6">
      <c r="A647" s="324"/>
      <c r="B647" s="324"/>
      <c r="C647" s="324"/>
      <c r="D647" s="324"/>
      <c r="E647" s="324"/>
      <c r="F647" s="356"/>
    </row>
    <row r="648" spans="1:6">
      <c r="A648" s="324"/>
      <c r="B648" s="324"/>
      <c r="C648" s="324"/>
      <c r="D648" s="324"/>
      <c r="E648" s="324"/>
      <c r="F648" s="356"/>
    </row>
    <row r="649" spans="1:6">
      <c r="A649" s="324"/>
      <c r="B649" s="324"/>
      <c r="C649" s="324"/>
      <c r="D649" s="324"/>
      <c r="E649" s="324"/>
      <c r="F649" s="356"/>
    </row>
    <row r="650" spans="1:6">
      <c r="A650" s="324"/>
      <c r="B650" s="324"/>
      <c r="C650" s="324"/>
      <c r="D650" s="324"/>
      <c r="E650" s="324"/>
      <c r="F650" s="356"/>
    </row>
    <row r="651" spans="1:6">
      <c r="A651" s="324"/>
      <c r="B651" s="324"/>
      <c r="C651" s="324"/>
      <c r="D651" s="324"/>
      <c r="E651" s="324"/>
      <c r="F651" s="356"/>
    </row>
    <row r="652" spans="1:6">
      <c r="A652" s="324"/>
      <c r="B652" s="324"/>
      <c r="C652" s="324"/>
      <c r="D652" s="324"/>
      <c r="E652" s="324"/>
      <c r="F652" s="356"/>
    </row>
    <row r="653" spans="1:6">
      <c r="A653" s="324"/>
      <c r="B653" s="324"/>
      <c r="C653" s="324"/>
      <c r="D653" s="324"/>
      <c r="E653" s="324"/>
      <c r="F653" s="356"/>
    </row>
    <row r="654" spans="1:6">
      <c r="A654" s="324"/>
      <c r="B654" s="324"/>
      <c r="C654" s="324"/>
      <c r="D654" s="324"/>
      <c r="E654" s="324"/>
      <c r="F654" s="356"/>
    </row>
    <row r="655" spans="1:6">
      <c r="A655" s="324"/>
      <c r="B655" s="324"/>
      <c r="C655" s="324"/>
      <c r="D655" s="324"/>
      <c r="E655" s="324"/>
      <c r="F655" s="356"/>
    </row>
    <row r="656" spans="1:6">
      <c r="A656" s="324"/>
      <c r="B656" s="324"/>
      <c r="C656" s="324"/>
      <c r="D656" s="324"/>
      <c r="E656" s="324"/>
      <c r="F656" s="356"/>
    </row>
    <row r="657" spans="1:6">
      <c r="A657" s="324"/>
      <c r="B657" s="324"/>
      <c r="C657" s="324"/>
      <c r="D657" s="324"/>
      <c r="E657" s="324"/>
      <c r="F657" s="356"/>
    </row>
    <row r="658" spans="1:6">
      <c r="A658" s="324"/>
      <c r="B658" s="324"/>
      <c r="C658" s="324"/>
      <c r="D658" s="324"/>
      <c r="E658" s="324"/>
      <c r="F658" s="356"/>
    </row>
    <row r="659" spans="1:6">
      <c r="A659" s="324"/>
      <c r="B659" s="324"/>
      <c r="C659" s="324"/>
      <c r="D659" s="324"/>
      <c r="E659" s="324"/>
      <c r="F659" s="356"/>
    </row>
    <row r="660" spans="1:6">
      <c r="A660" s="324"/>
      <c r="B660" s="324"/>
      <c r="C660" s="324"/>
      <c r="D660" s="324"/>
      <c r="E660" s="324"/>
      <c r="F660" s="356"/>
    </row>
    <row r="661" spans="1:6">
      <c r="A661" s="324"/>
      <c r="B661" s="324"/>
      <c r="C661" s="324"/>
      <c r="D661" s="324"/>
      <c r="E661" s="324"/>
      <c r="F661" s="356"/>
    </row>
    <row r="662" spans="1:6">
      <c r="A662" s="324"/>
      <c r="B662" s="324"/>
      <c r="C662" s="324"/>
      <c r="D662" s="324"/>
      <c r="E662" s="324"/>
      <c r="F662" s="356"/>
    </row>
    <row r="663" spans="1:6">
      <c r="A663" s="324"/>
      <c r="B663" s="324"/>
      <c r="C663" s="324"/>
      <c r="D663" s="324"/>
      <c r="E663" s="324"/>
      <c r="F663" s="356"/>
    </row>
    <row r="664" spans="1:6">
      <c r="A664" s="324"/>
      <c r="B664" s="324"/>
      <c r="C664" s="324"/>
      <c r="D664" s="324"/>
      <c r="E664" s="324"/>
      <c r="F664" s="356"/>
    </row>
    <row r="665" spans="1:6">
      <c r="A665" s="324"/>
      <c r="B665" s="324"/>
      <c r="C665" s="324"/>
      <c r="D665" s="324"/>
      <c r="E665" s="324"/>
      <c r="F665" s="356"/>
    </row>
    <row r="666" spans="1:6">
      <c r="A666" s="324"/>
      <c r="B666" s="324"/>
      <c r="C666" s="324"/>
      <c r="D666" s="324"/>
      <c r="E666" s="324"/>
      <c r="F666" s="356"/>
    </row>
    <row r="667" spans="1:6">
      <c r="A667" s="324"/>
      <c r="B667" s="324"/>
      <c r="C667" s="324"/>
      <c r="D667" s="324"/>
      <c r="E667" s="324"/>
      <c r="F667" s="356"/>
    </row>
    <row r="668" spans="1:6">
      <c r="A668" s="324"/>
      <c r="B668" s="324"/>
      <c r="C668" s="324"/>
      <c r="D668" s="324"/>
      <c r="E668" s="324"/>
      <c r="F668" s="356"/>
    </row>
    <row r="669" spans="1:6">
      <c r="A669" s="324"/>
      <c r="B669" s="324"/>
      <c r="C669" s="324"/>
      <c r="D669" s="324"/>
      <c r="E669" s="324"/>
      <c r="F669" s="356"/>
    </row>
    <row r="670" spans="1:6">
      <c r="A670" s="324"/>
      <c r="B670" s="324"/>
      <c r="C670" s="324"/>
      <c r="D670" s="324"/>
      <c r="E670" s="324"/>
      <c r="F670" s="356"/>
    </row>
    <row r="671" spans="1:6">
      <c r="A671" s="324"/>
      <c r="B671" s="324"/>
      <c r="C671" s="324"/>
      <c r="D671" s="324"/>
      <c r="E671" s="324"/>
      <c r="F671" s="356"/>
    </row>
    <row r="672" spans="1:6">
      <c r="A672" s="324"/>
      <c r="B672" s="324"/>
      <c r="C672" s="324"/>
      <c r="D672" s="324"/>
      <c r="E672" s="324"/>
      <c r="F672" s="356"/>
    </row>
    <row r="673" spans="1:6">
      <c r="A673" s="324"/>
      <c r="B673" s="324"/>
      <c r="C673" s="324"/>
      <c r="D673" s="324"/>
      <c r="E673" s="324"/>
      <c r="F673" s="356"/>
    </row>
    <row r="674" spans="1:6">
      <c r="A674" s="324"/>
      <c r="B674" s="324"/>
      <c r="C674" s="324"/>
      <c r="D674" s="324"/>
      <c r="E674" s="324"/>
      <c r="F674" s="356"/>
    </row>
    <row r="675" spans="1:6">
      <c r="A675" s="324"/>
      <c r="B675" s="324"/>
      <c r="C675" s="324"/>
      <c r="D675" s="324"/>
      <c r="E675" s="324"/>
      <c r="F675" s="356"/>
    </row>
    <row r="676" spans="1:6">
      <c r="A676" s="324"/>
      <c r="B676" s="324"/>
      <c r="C676" s="324"/>
      <c r="D676" s="324"/>
      <c r="E676" s="324"/>
      <c r="F676" s="356"/>
    </row>
    <row r="677" spans="1:6">
      <c r="A677" s="324"/>
      <c r="B677" s="324"/>
      <c r="C677" s="324"/>
      <c r="D677" s="324"/>
      <c r="E677" s="324"/>
      <c r="F677" s="356"/>
    </row>
    <row r="678" spans="1:6">
      <c r="A678" s="324"/>
      <c r="B678" s="324"/>
      <c r="C678" s="324"/>
      <c r="D678" s="324"/>
      <c r="E678" s="324"/>
      <c r="F678" s="356"/>
    </row>
    <row r="679" spans="1:6">
      <c r="A679" s="324"/>
      <c r="B679" s="324"/>
      <c r="C679" s="324"/>
      <c r="D679" s="324"/>
      <c r="E679" s="324"/>
      <c r="F679" s="356"/>
    </row>
    <row r="680" spans="1:6">
      <c r="A680" s="324"/>
      <c r="B680" s="324"/>
      <c r="C680" s="324"/>
      <c r="D680" s="324"/>
      <c r="E680" s="324"/>
      <c r="F680" s="356"/>
    </row>
    <row r="681" spans="1:6">
      <c r="A681" s="324"/>
      <c r="B681" s="324"/>
      <c r="C681" s="324"/>
      <c r="D681" s="324"/>
      <c r="E681" s="324"/>
      <c r="F681" s="356"/>
    </row>
    <row r="682" spans="1:6">
      <c r="A682" s="324"/>
      <c r="B682" s="324"/>
      <c r="C682" s="324"/>
      <c r="D682" s="324"/>
      <c r="E682" s="324"/>
      <c r="F682" s="356"/>
    </row>
    <row r="683" spans="1:6">
      <c r="A683" s="324"/>
      <c r="B683" s="324"/>
      <c r="C683" s="324"/>
      <c r="D683" s="324"/>
      <c r="E683" s="324"/>
      <c r="F683" s="356"/>
    </row>
    <row r="684" spans="1:6">
      <c r="A684" s="324"/>
      <c r="B684" s="324"/>
      <c r="C684" s="324"/>
      <c r="D684" s="324"/>
      <c r="E684" s="324"/>
      <c r="F684" s="356"/>
    </row>
    <row r="685" spans="1:6">
      <c r="A685" s="324"/>
      <c r="B685" s="324"/>
      <c r="C685" s="324"/>
      <c r="D685" s="324"/>
      <c r="E685" s="324"/>
      <c r="F685" s="356"/>
    </row>
    <row r="686" spans="1:6">
      <c r="A686" s="324"/>
      <c r="B686" s="324"/>
      <c r="C686" s="324"/>
      <c r="D686" s="324"/>
      <c r="E686" s="324"/>
      <c r="F686" s="356"/>
    </row>
    <row r="687" spans="1:6">
      <c r="A687" s="324"/>
      <c r="B687" s="324"/>
      <c r="C687" s="324"/>
      <c r="D687" s="324"/>
      <c r="E687" s="324"/>
      <c r="F687" s="356"/>
    </row>
    <row r="688" spans="1:6">
      <c r="A688" s="324"/>
      <c r="B688" s="324"/>
      <c r="C688" s="324"/>
      <c r="D688" s="324"/>
      <c r="E688" s="324"/>
      <c r="F688" s="356"/>
    </row>
    <row r="689" spans="1:6">
      <c r="A689" s="324"/>
      <c r="B689" s="324"/>
      <c r="C689" s="324"/>
      <c r="D689" s="324"/>
      <c r="E689" s="324"/>
      <c r="F689" s="356"/>
    </row>
    <row r="690" spans="1:6">
      <c r="A690" s="324"/>
      <c r="B690" s="324"/>
      <c r="C690" s="324"/>
      <c r="D690" s="324"/>
      <c r="E690" s="324"/>
      <c r="F690" s="356"/>
    </row>
    <row r="691" spans="1:6">
      <c r="A691" s="324"/>
      <c r="B691" s="324"/>
      <c r="C691" s="324"/>
      <c r="D691" s="324"/>
      <c r="E691" s="324"/>
      <c r="F691" s="356"/>
    </row>
    <row r="692" spans="1:6">
      <c r="A692" s="324"/>
      <c r="B692" s="324"/>
      <c r="C692" s="324"/>
      <c r="D692" s="324"/>
      <c r="E692" s="324"/>
      <c r="F692" s="356"/>
    </row>
    <row r="693" spans="1:6">
      <c r="A693" s="324"/>
      <c r="B693" s="324"/>
      <c r="C693" s="324"/>
      <c r="D693" s="324"/>
      <c r="E693" s="324"/>
      <c r="F693" s="356"/>
    </row>
    <row r="694" spans="1:6">
      <c r="A694" s="324"/>
      <c r="B694" s="324"/>
      <c r="C694" s="324"/>
      <c r="D694" s="324"/>
      <c r="E694" s="324"/>
      <c r="F694" s="356"/>
    </row>
    <row r="695" spans="1:6">
      <c r="A695" s="324"/>
      <c r="B695" s="324"/>
      <c r="C695" s="324"/>
      <c r="D695" s="324"/>
      <c r="E695" s="324"/>
      <c r="F695" s="356"/>
    </row>
    <row r="696" spans="1:6">
      <c r="A696" s="324"/>
      <c r="B696" s="324"/>
      <c r="C696" s="324"/>
      <c r="D696" s="324"/>
      <c r="E696" s="324"/>
      <c r="F696" s="356"/>
    </row>
    <row r="697" spans="1:6">
      <c r="A697" s="324"/>
      <c r="B697" s="324"/>
      <c r="C697" s="324"/>
      <c r="D697" s="324"/>
      <c r="E697" s="324"/>
      <c r="F697" s="356"/>
    </row>
    <row r="698" spans="1:6">
      <c r="A698" s="324"/>
      <c r="B698" s="324"/>
      <c r="C698" s="324"/>
      <c r="D698" s="324"/>
      <c r="E698" s="324"/>
      <c r="F698" s="356"/>
    </row>
    <row r="699" spans="1:6">
      <c r="A699" s="324"/>
      <c r="B699" s="324"/>
      <c r="C699" s="324"/>
      <c r="D699" s="324"/>
      <c r="E699" s="324"/>
      <c r="F699" s="356"/>
    </row>
    <row r="700" spans="1:6">
      <c r="A700" s="324"/>
      <c r="B700" s="324"/>
      <c r="C700" s="324"/>
      <c r="D700" s="324"/>
      <c r="E700" s="324"/>
      <c r="F700" s="356"/>
    </row>
    <row r="701" spans="1:6">
      <c r="A701" s="324"/>
      <c r="B701" s="324"/>
      <c r="C701" s="324"/>
      <c r="D701" s="324"/>
      <c r="E701" s="324"/>
      <c r="F701" s="356"/>
    </row>
    <row r="702" spans="1:6">
      <c r="A702" s="324"/>
      <c r="B702" s="324"/>
      <c r="C702" s="324"/>
      <c r="D702" s="324"/>
      <c r="E702" s="324"/>
      <c r="F702" s="356"/>
    </row>
    <row r="703" spans="1:6">
      <c r="A703" s="324"/>
      <c r="B703" s="324"/>
      <c r="C703" s="324"/>
      <c r="D703" s="324"/>
      <c r="E703" s="324"/>
      <c r="F703" s="356"/>
    </row>
    <row r="704" spans="1:6">
      <c r="A704" s="324"/>
      <c r="B704" s="324"/>
      <c r="C704" s="324"/>
      <c r="D704" s="324"/>
      <c r="E704" s="324"/>
      <c r="F704" s="356"/>
    </row>
    <row r="705" spans="1:6">
      <c r="A705" s="324"/>
      <c r="B705" s="324"/>
      <c r="C705" s="324"/>
      <c r="D705" s="324"/>
      <c r="E705" s="324"/>
      <c r="F705" s="356"/>
    </row>
    <row r="706" spans="1:6">
      <c r="A706" s="324"/>
      <c r="B706" s="324"/>
      <c r="C706" s="324"/>
      <c r="D706" s="324"/>
      <c r="E706" s="324"/>
      <c r="F706" s="356"/>
    </row>
    <row r="707" spans="1:6">
      <c r="A707" s="324"/>
      <c r="B707" s="324"/>
      <c r="C707" s="324"/>
      <c r="D707" s="324"/>
      <c r="E707" s="324"/>
      <c r="F707" s="356"/>
    </row>
    <row r="708" spans="1:6">
      <c r="A708" s="324"/>
      <c r="B708" s="324"/>
      <c r="C708" s="324"/>
      <c r="D708" s="324"/>
      <c r="E708" s="324"/>
      <c r="F708" s="356"/>
    </row>
    <row r="709" spans="1:6">
      <c r="A709" s="324"/>
      <c r="B709" s="324"/>
      <c r="C709" s="324"/>
      <c r="D709" s="324"/>
      <c r="E709" s="324"/>
      <c r="F709" s="356"/>
    </row>
    <row r="710" spans="1:6">
      <c r="A710" s="324"/>
      <c r="B710" s="324"/>
      <c r="C710" s="324"/>
      <c r="D710" s="324"/>
      <c r="E710" s="324"/>
      <c r="F710" s="356"/>
    </row>
    <row r="711" spans="1:6">
      <c r="A711" s="324"/>
      <c r="B711" s="324"/>
      <c r="C711" s="324"/>
      <c r="D711" s="324"/>
      <c r="E711" s="324"/>
      <c r="F711" s="356"/>
    </row>
    <row r="712" spans="1:6">
      <c r="A712" s="324"/>
      <c r="B712" s="324"/>
      <c r="C712" s="324"/>
      <c r="D712" s="324"/>
      <c r="E712" s="324"/>
      <c r="F712" s="356"/>
    </row>
    <row r="713" spans="1:6">
      <c r="A713" s="324"/>
      <c r="B713" s="324"/>
      <c r="C713" s="324"/>
      <c r="D713" s="324"/>
      <c r="E713" s="324"/>
      <c r="F713" s="356"/>
    </row>
    <row r="714" spans="1:6">
      <c r="A714" s="324"/>
      <c r="B714" s="324"/>
      <c r="C714" s="324"/>
      <c r="D714" s="324"/>
      <c r="E714" s="324"/>
      <c r="F714" s="356"/>
    </row>
    <row r="715" spans="1:6">
      <c r="A715" s="324"/>
      <c r="B715" s="324"/>
      <c r="C715" s="324"/>
      <c r="D715" s="324"/>
      <c r="E715" s="324"/>
      <c r="F715" s="356"/>
    </row>
    <row r="716" spans="1:6">
      <c r="A716" s="324"/>
      <c r="B716" s="324"/>
      <c r="C716" s="324"/>
      <c r="D716" s="324"/>
      <c r="E716" s="324"/>
      <c r="F716" s="356"/>
    </row>
    <row r="717" spans="1:6">
      <c r="A717" s="324"/>
      <c r="B717" s="324"/>
      <c r="C717" s="324"/>
      <c r="D717" s="324"/>
      <c r="E717" s="324"/>
      <c r="F717" s="356"/>
    </row>
    <row r="718" spans="1:6">
      <c r="A718" s="324"/>
      <c r="B718" s="324"/>
      <c r="C718" s="324"/>
      <c r="D718" s="324"/>
      <c r="E718" s="324"/>
      <c r="F718" s="356"/>
    </row>
    <row r="719" spans="1:6">
      <c r="A719" s="324"/>
      <c r="B719" s="324"/>
      <c r="C719" s="324"/>
      <c r="D719" s="324"/>
      <c r="E719" s="324"/>
      <c r="F719" s="356"/>
    </row>
    <row r="720" spans="1:6">
      <c r="A720" s="324"/>
      <c r="B720" s="324"/>
      <c r="C720" s="324"/>
      <c r="D720" s="324"/>
      <c r="E720" s="324"/>
      <c r="F720" s="356"/>
    </row>
    <row r="721" spans="1:6">
      <c r="A721" s="324"/>
      <c r="B721" s="324"/>
      <c r="C721" s="324"/>
      <c r="D721" s="324"/>
      <c r="E721" s="324"/>
      <c r="F721" s="356"/>
    </row>
    <row r="722" spans="1:6">
      <c r="A722" s="324"/>
      <c r="B722" s="324"/>
      <c r="C722" s="324"/>
      <c r="D722" s="324"/>
      <c r="E722" s="324"/>
      <c r="F722" s="356"/>
    </row>
    <row r="723" spans="1:6">
      <c r="A723" s="324"/>
      <c r="B723" s="324"/>
      <c r="C723" s="324"/>
      <c r="D723" s="324"/>
      <c r="E723" s="324"/>
      <c r="F723" s="356"/>
    </row>
    <row r="724" spans="1:6">
      <c r="A724" s="324"/>
      <c r="B724" s="324"/>
      <c r="C724" s="324"/>
      <c r="D724" s="324"/>
      <c r="E724" s="324"/>
      <c r="F724" s="356"/>
    </row>
    <row r="725" spans="1:6">
      <c r="A725" s="324"/>
      <c r="B725" s="324"/>
      <c r="C725" s="324"/>
      <c r="D725" s="324"/>
      <c r="E725" s="324"/>
      <c r="F725" s="356"/>
    </row>
    <row r="726" spans="1:6">
      <c r="A726" s="324"/>
      <c r="B726" s="324"/>
      <c r="C726" s="324"/>
      <c r="D726" s="324"/>
      <c r="E726" s="324"/>
      <c r="F726" s="356"/>
    </row>
    <row r="727" spans="1:6">
      <c r="A727" s="324"/>
      <c r="B727" s="324"/>
      <c r="C727" s="324"/>
      <c r="D727" s="324"/>
      <c r="E727" s="324"/>
      <c r="F727" s="356"/>
    </row>
    <row r="728" spans="1:6">
      <c r="A728" s="324"/>
      <c r="B728" s="324"/>
      <c r="C728" s="324"/>
      <c r="D728" s="324"/>
      <c r="E728" s="324"/>
      <c r="F728" s="356"/>
    </row>
    <row r="729" spans="1:6">
      <c r="A729" s="324"/>
      <c r="B729" s="324"/>
      <c r="C729" s="324"/>
      <c r="D729" s="324"/>
      <c r="E729" s="324"/>
      <c r="F729" s="356"/>
    </row>
    <row r="730" spans="1:6">
      <c r="A730" s="324"/>
      <c r="B730" s="324"/>
      <c r="C730" s="324"/>
      <c r="D730" s="324"/>
      <c r="E730" s="324"/>
      <c r="F730" s="356"/>
    </row>
    <row r="731" spans="1:6">
      <c r="A731" s="324"/>
      <c r="B731" s="324"/>
      <c r="C731" s="324"/>
      <c r="D731" s="324"/>
      <c r="E731" s="324"/>
      <c r="F731" s="356"/>
    </row>
    <row r="732" spans="1:6">
      <c r="A732" s="324"/>
      <c r="B732" s="324"/>
      <c r="C732" s="324"/>
      <c r="D732" s="324"/>
      <c r="E732" s="324"/>
      <c r="F732" s="356"/>
    </row>
    <row r="733" spans="1:6">
      <c r="A733" s="324"/>
      <c r="B733" s="324"/>
      <c r="C733" s="324"/>
      <c r="D733" s="324"/>
      <c r="E733" s="324"/>
      <c r="F733" s="356"/>
    </row>
    <row r="734" spans="1:6">
      <c r="A734" s="324"/>
      <c r="B734" s="324"/>
      <c r="C734" s="324"/>
      <c r="D734" s="324"/>
      <c r="E734" s="324"/>
      <c r="F734" s="356"/>
    </row>
    <row r="735" spans="1:6">
      <c r="A735" s="324"/>
      <c r="B735" s="324"/>
      <c r="C735" s="324"/>
      <c r="D735" s="324"/>
      <c r="E735" s="324"/>
      <c r="F735" s="356"/>
    </row>
    <row r="736" spans="1:6">
      <c r="A736" s="324"/>
      <c r="B736" s="324"/>
      <c r="C736" s="324"/>
      <c r="D736" s="324"/>
      <c r="E736" s="324"/>
      <c r="F736" s="356"/>
    </row>
    <row r="737" spans="1:6">
      <c r="A737" s="324"/>
      <c r="B737" s="324"/>
      <c r="C737" s="324"/>
      <c r="D737" s="324"/>
      <c r="E737" s="324"/>
      <c r="F737" s="356"/>
    </row>
    <row r="738" spans="1:6">
      <c r="A738" s="324"/>
      <c r="B738" s="324"/>
      <c r="C738" s="324"/>
      <c r="D738" s="324"/>
      <c r="E738" s="324"/>
      <c r="F738" s="356"/>
    </row>
    <row r="739" spans="1:6">
      <c r="A739" s="324"/>
      <c r="B739" s="324"/>
      <c r="C739" s="324"/>
      <c r="D739" s="324"/>
      <c r="E739" s="324"/>
      <c r="F739" s="356"/>
    </row>
    <row r="740" spans="1:6">
      <c r="A740" s="324"/>
      <c r="B740" s="324"/>
      <c r="C740" s="324"/>
      <c r="D740" s="324"/>
      <c r="E740" s="324"/>
      <c r="F740" s="356"/>
    </row>
    <row r="741" spans="1:6">
      <c r="A741" s="324"/>
      <c r="B741" s="324"/>
      <c r="C741" s="324"/>
      <c r="D741" s="324"/>
      <c r="E741" s="324"/>
      <c r="F741" s="356"/>
    </row>
    <row r="742" spans="1:6">
      <c r="A742" s="324"/>
      <c r="B742" s="324"/>
      <c r="C742" s="324"/>
      <c r="D742" s="324"/>
      <c r="E742" s="324"/>
      <c r="F742" s="356"/>
    </row>
    <row r="743" spans="1:6">
      <c r="A743" s="324"/>
      <c r="B743" s="324"/>
      <c r="C743" s="324"/>
      <c r="D743" s="324"/>
      <c r="E743" s="324"/>
      <c r="F743" s="356"/>
    </row>
    <row r="744" spans="1:6">
      <c r="A744" s="324"/>
      <c r="B744" s="324"/>
      <c r="C744" s="324"/>
      <c r="D744" s="324"/>
      <c r="E744" s="324"/>
      <c r="F744" s="356"/>
    </row>
    <row r="745" spans="1:6">
      <c r="A745" s="324"/>
      <c r="B745" s="324"/>
      <c r="C745" s="324"/>
      <c r="D745" s="324"/>
      <c r="E745" s="324"/>
      <c r="F745" s="356"/>
    </row>
    <row r="746" spans="1:6">
      <c r="A746" s="324"/>
      <c r="B746" s="324"/>
      <c r="C746" s="324"/>
      <c r="D746" s="324"/>
      <c r="E746" s="324"/>
      <c r="F746" s="356"/>
    </row>
    <row r="747" spans="1:6">
      <c r="A747" s="324"/>
      <c r="B747" s="324"/>
      <c r="C747" s="324"/>
      <c r="D747" s="324"/>
      <c r="E747" s="324"/>
      <c r="F747" s="356"/>
    </row>
    <row r="748" spans="1:6">
      <c r="A748" s="324"/>
      <c r="B748" s="324"/>
      <c r="C748" s="324"/>
      <c r="D748" s="324"/>
      <c r="E748" s="324"/>
      <c r="F748" s="356"/>
    </row>
    <row r="749" spans="1:6">
      <c r="A749" s="324"/>
      <c r="B749" s="324"/>
      <c r="C749" s="324"/>
      <c r="D749" s="324"/>
      <c r="E749" s="324"/>
      <c r="F749" s="356"/>
    </row>
    <row r="750" spans="1:6">
      <c r="A750" s="324"/>
      <c r="B750" s="324"/>
      <c r="C750" s="324"/>
      <c r="D750" s="324"/>
      <c r="E750" s="324"/>
      <c r="F750" s="356"/>
    </row>
    <row r="751" spans="1:6">
      <c r="A751" s="324"/>
      <c r="B751" s="324"/>
      <c r="C751" s="324"/>
      <c r="D751" s="324"/>
      <c r="E751" s="324"/>
      <c r="F751" s="356"/>
    </row>
    <row r="752" spans="1:6">
      <c r="A752" s="324"/>
      <c r="B752" s="324"/>
      <c r="C752" s="324"/>
      <c r="D752" s="324"/>
      <c r="E752" s="324"/>
      <c r="F752" s="356"/>
    </row>
    <row r="753" spans="1:6">
      <c r="A753" s="324"/>
      <c r="B753" s="324"/>
      <c r="C753" s="324"/>
      <c r="D753" s="324"/>
      <c r="E753" s="324"/>
      <c r="F753" s="356"/>
    </row>
    <row r="754" spans="1:6">
      <c r="A754" s="324"/>
      <c r="B754" s="324"/>
      <c r="C754" s="324"/>
      <c r="D754" s="324"/>
      <c r="E754" s="324"/>
      <c r="F754" s="356"/>
    </row>
    <row r="755" spans="1:6">
      <c r="A755" s="324"/>
      <c r="B755" s="324"/>
      <c r="C755" s="324"/>
      <c r="D755" s="324"/>
      <c r="E755" s="324"/>
      <c r="F755" s="356"/>
    </row>
    <row r="756" spans="1:6">
      <c r="A756" s="324"/>
      <c r="B756" s="324"/>
      <c r="C756" s="324"/>
      <c r="D756" s="324"/>
      <c r="E756" s="324"/>
      <c r="F756" s="356"/>
    </row>
    <row r="757" spans="1:6">
      <c r="A757" s="324"/>
      <c r="B757" s="324"/>
      <c r="C757" s="324"/>
      <c r="D757" s="324"/>
      <c r="E757" s="324"/>
      <c r="F757" s="356"/>
    </row>
    <row r="758" spans="1:6">
      <c r="A758" s="324"/>
      <c r="B758" s="324"/>
      <c r="C758" s="324"/>
      <c r="D758" s="324"/>
      <c r="E758" s="324"/>
      <c r="F758" s="356"/>
    </row>
    <row r="759" spans="1:6">
      <c r="A759" s="324"/>
      <c r="B759" s="324"/>
      <c r="C759" s="324"/>
      <c r="D759" s="324"/>
      <c r="E759" s="324"/>
      <c r="F759" s="356"/>
    </row>
    <row r="760" spans="1:6">
      <c r="A760" s="324"/>
      <c r="B760" s="324"/>
      <c r="C760" s="324"/>
      <c r="D760" s="324"/>
      <c r="E760" s="324"/>
      <c r="F760" s="356"/>
    </row>
    <row r="761" spans="1:6">
      <c r="A761" s="324"/>
      <c r="B761" s="324"/>
      <c r="C761" s="324"/>
      <c r="D761" s="324"/>
      <c r="E761" s="324"/>
      <c r="F761" s="356"/>
    </row>
    <row r="762" spans="1:6">
      <c r="A762" s="324"/>
      <c r="B762" s="324"/>
      <c r="C762" s="324"/>
      <c r="D762" s="324"/>
      <c r="E762" s="324"/>
      <c r="F762" s="356"/>
    </row>
    <row r="763" spans="1:6">
      <c r="A763" s="324"/>
      <c r="B763" s="324"/>
      <c r="C763" s="324"/>
      <c r="D763" s="324"/>
      <c r="E763" s="324"/>
      <c r="F763" s="356"/>
    </row>
    <row r="764" spans="1:6">
      <c r="A764" s="324"/>
      <c r="B764" s="324"/>
      <c r="C764" s="324"/>
      <c r="D764" s="324"/>
      <c r="E764" s="324"/>
      <c r="F764" s="356"/>
    </row>
    <row r="765" spans="1:6">
      <c r="A765" s="324"/>
      <c r="B765" s="324"/>
      <c r="C765" s="324"/>
      <c r="D765" s="324"/>
      <c r="E765" s="324"/>
      <c r="F765" s="356"/>
    </row>
    <row r="766" spans="1:6">
      <c r="A766" s="324"/>
      <c r="B766" s="324"/>
      <c r="C766" s="324"/>
      <c r="D766" s="324"/>
      <c r="E766" s="324"/>
      <c r="F766" s="356"/>
    </row>
    <row r="767" spans="1:6">
      <c r="A767" s="324"/>
      <c r="B767" s="324"/>
      <c r="C767" s="324"/>
      <c r="D767" s="324"/>
      <c r="E767" s="324"/>
      <c r="F767" s="356"/>
    </row>
    <row r="768" spans="1:6">
      <c r="A768" s="324"/>
      <c r="B768" s="324"/>
      <c r="C768" s="324"/>
      <c r="D768" s="324"/>
      <c r="E768" s="324"/>
      <c r="F768" s="356"/>
    </row>
    <row r="769" spans="1:6">
      <c r="A769" s="324"/>
      <c r="B769" s="324"/>
      <c r="C769" s="324"/>
      <c r="D769" s="324"/>
      <c r="E769" s="324"/>
      <c r="F769" s="356"/>
    </row>
    <row r="770" spans="1:6">
      <c r="A770" s="324"/>
      <c r="B770" s="324"/>
      <c r="C770" s="324"/>
      <c r="D770" s="324"/>
      <c r="E770" s="324"/>
      <c r="F770" s="356"/>
    </row>
    <row r="771" spans="1:6">
      <c r="A771" s="324"/>
      <c r="B771" s="324"/>
      <c r="C771" s="324"/>
      <c r="D771" s="324"/>
      <c r="E771" s="324"/>
      <c r="F771" s="356"/>
    </row>
    <row r="772" spans="1:6">
      <c r="A772" s="324"/>
      <c r="B772" s="324"/>
      <c r="C772" s="324"/>
      <c r="D772" s="324"/>
      <c r="E772" s="324"/>
      <c r="F772" s="356"/>
    </row>
    <row r="773" spans="1:6">
      <c r="A773" s="324"/>
      <c r="B773" s="324"/>
      <c r="C773" s="324"/>
      <c r="D773" s="324"/>
      <c r="E773" s="324"/>
      <c r="F773" s="356"/>
    </row>
    <row r="774" spans="1:6">
      <c r="A774" s="324"/>
      <c r="B774" s="324"/>
      <c r="C774" s="324"/>
      <c r="D774" s="324"/>
      <c r="E774" s="324"/>
      <c r="F774" s="356"/>
    </row>
    <row r="775" spans="1:6">
      <c r="A775" s="324"/>
      <c r="B775" s="324"/>
      <c r="C775" s="324"/>
      <c r="D775" s="324"/>
      <c r="E775" s="324"/>
      <c r="F775" s="356"/>
    </row>
    <row r="776" spans="1:6">
      <c r="A776" s="324"/>
      <c r="B776" s="324"/>
      <c r="C776" s="324"/>
      <c r="D776" s="324"/>
      <c r="E776" s="324"/>
      <c r="F776" s="356"/>
    </row>
    <row r="777" spans="1:6">
      <c r="A777" s="324"/>
      <c r="B777" s="324"/>
      <c r="C777" s="324"/>
      <c r="D777" s="324"/>
      <c r="E777" s="324"/>
      <c r="F777" s="356"/>
    </row>
    <row r="778" spans="1:6">
      <c r="A778" s="324"/>
      <c r="B778" s="324"/>
      <c r="C778" s="324"/>
      <c r="D778" s="324"/>
      <c r="E778" s="324"/>
      <c r="F778" s="356"/>
    </row>
    <row r="779" spans="1:6">
      <c r="A779" s="324"/>
      <c r="B779" s="324"/>
      <c r="C779" s="324"/>
      <c r="D779" s="324"/>
      <c r="E779" s="324"/>
      <c r="F779" s="356"/>
    </row>
    <row r="780" spans="1:6">
      <c r="A780" s="324"/>
      <c r="B780" s="324"/>
      <c r="C780" s="324"/>
      <c r="D780" s="324"/>
      <c r="E780" s="324"/>
      <c r="F780" s="356"/>
    </row>
    <row r="781" spans="1:6">
      <c r="A781" s="324"/>
      <c r="B781" s="324"/>
      <c r="C781" s="324"/>
      <c r="D781" s="324"/>
      <c r="E781" s="324"/>
      <c r="F781" s="356"/>
    </row>
    <row r="782" spans="1:6">
      <c r="A782" s="324"/>
      <c r="B782" s="324"/>
      <c r="C782" s="324"/>
      <c r="D782" s="324"/>
      <c r="E782" s="324"/>
      <c r="F782" s="356"/>
    </row>
    <row r="783" spans="1:6">
      <c r="A783" s="324"/>
      <c r="B783" s="324"/>
      <c r="C783" s="324"/>
      <c r="D783" s="324"/>
      <c r="E783" s="324"/>
      <c r="F783" s="356"/>
    </row>
    <row r="784" spans="1:6">
      <c r="A784" s="324"/>
      <c r="B784" s="324"/>
      <c r="C784" s="324"/>
      <c r="D784" s="324"/>
      <c r="E784" s="324"/>
      <c r="F784" s="356"/>
    </row>
    <row r="785" spans="1:6">
      <c r="A785" s="324"/>
      <c r="B785" s="324"/>
      <c r="C785" s="324"/>
      <c r="D785" s="324"/>
      <c r="E785" s="324"/>
      <c r="F785" s="356"/>
    </row>
    <row r="786" spans="1:6">
      <c r="A786" s="324"/>
      <c r="B786" s="324"/>
      <c r="C786" s="324"/>
      <c r="D786" s="324"/>
      <c r="E786" s="324"/>
      <c r="F786" s="356"/>
    </row>
    <row r="787" spans="1:6">
      <c r="A787" s="324"/>
      <c r="B787" s="324"/>
      <c r="C787" s="324"/>
      <c r="D787" s="324"/>
      <c r="E787" s="324"/>
      <c r="F787" s="356"/>
    </row>
    <row r="788" spans="1:6">
      <c r="A788" s="324"/>
      <c r="B788" s="324"/>
      <c r="C788" s="324"/>
      <c r="D788" s="324"/>
      <c r="E788" s="324"/>
      <c r="F788" s="356"/>
    </row>
    <row r="789" spans="1:6">
      <c r="A789" s="324"/>
      <c r="B789" s="324"/>
      <c r="C789" s="324"/>
      <c r="D789" s="324"/>
      <c r="E789" s="324"/>
      <c r="F789" s="356"/>
    </row>
    <row r="790" spans="1:6">
      <c r="A790" s="324"/>
      <c r="B790" s="324"/>
      <c r="C790" s="324"/>
      <c r="D790" s="324"/>
      <c r="E790" s="324"/>
      <c r="F790" s="356"/>
    </row>
    <row r="791" spans="1:6">
      <c r="A791" s="324"/>
      <c r="B791" s="324"/>
      <c r="C791" s="324"/>
      <c r="D791" s="324"/>
      <c r="E791" s="324"/>
      <c r="F791" s="356"/>
    </row>
    <row r="792" spans="1:6">
      <c r="A792" s="324"/>
      <c r="B792" s="324"/>
      <c r="C792" s="324"/>
      <c r="D792" s="324"/>
      <c r="E792" s="324"/>
      <c r="F792" s="356"/>
    </row>
    <row r="793" spans="1:6">
      <c r="A793" s="324"/>
      <c r="B793" s="324"/>
      <c r="C793" s="324"/>
      <c r="D793" s="324"/>
      <c r="E793" s="324"/>
      <c r="F793" s="356"/>
    </row>
    <row r="794" spans="1:6">
      <c r="A794" s="324"/>
      <c r="B794" s="324"/>
      <c r="C794" s="324"/>
      <c r="D794" s="324"/>
      <c r="E794" s="324"/>
      <c r="F794" s="356"/>
    </row>
    <row r="795" spans="1:6">
      <c r="A795" s="324"/>
      <c r="B795" s="324"/>
      <c r="C795" s="324"/>
      <c r="D795" s="324"/>
      <c r="E795" s="324"/>
      <c r="F795" s="356"/>
    </row>
    <row r="796" spans="1:6">
      <c r="A796" s="324"/>
      <c r="B796" s="324"/>
      <c r="C796" s="324"/>
      <c r="D796" s="324"/>
      <c r="E796" s="324"/>
      <c r="F796" s="356"/>
    </row>
    <row r="797" spans="1:6">
      <c r="A797" s="324"/>
      <c r="B797" s="324"/>
      <c r="C797" s="324"/>
      <c r="D797" s="324"/>
      <c r="E797" s="324"/>
      <c r="F797" s="356"/>
    </row>
    <row r="798" spans="1:6">
      <c r="A798" s="324"/>
      <c r="B798" s="324"/>
      <c r="C798" s="324"/>
      <c r="D798" s="324"/>
      <c r="E798" s="324"/>
      <c r="F798" s="356"/>
    </row>
    <row r="799" spans="1:6">
      <c r="A799" s="324"/>
      <c r="B799" s="324"/>
      <c r="C799" s="324"/>
      <c r="D799" s="324"/>
      <c r="E799" s="324"/>
      <c r="F799" s="356"/>
    </row>
    <row r="800" spans="1:6">
      <c r="A800" s="324"/>
      <c r="B800" s="324"/>
      <c r="C800" s="324"/>
      <c r="D800" s="324"/>
      <c r="E800" s="324"/>
      <c r="F800" s="356"/>
    </row>
    <row r="801" spans="1:6">
      <c r="A801" s="324"/>
      <c r="B801" s="324"/>
      <c r="C801" s="324"/>
      <c r="D801" s="324"/>
      <c r="E801" s="324"/>
      <c r="F801" s="356"/>
    </row>
    <row r="802" spans="1:6">
      <c r="A802" s="324"/>
      <c r="B802" s="324"/>
      <c r="C802" s="324"/>
      <c r="D802" s="324"/>
      <c r="E802" s="324"/>
      <c r="F802" s="356"/>
    </row>
    <row r="803" spans="1:6">
      <c r="A803" s="324"/>
      <c r="B803" s="324"/>
      <c r="C803" s="324"/>
      <c r="D803" s="324"/>
      <c r="E803" s="324"/>
      <c r="F803" s="356"/>
    </row>
    <row r="804" spans="1:6">
      <c r="A804" s="324"/>
      <c r="B804" s="324"/>
      <c r="C804" s="324"/>
      <c r="D804" s="324"/>
      <c r="E804" s="324"/>
      <c r="F804" s="356"/>
    </row>
    <row r="805" spans="1:6">
      <c r="A805" s="324"/>
      <c r="B805" s="324"/>
      <c r="C805" s="324"/>
      <c r="D805" s="324"/>
      <c r="E805" s="324"/>
      <c r="F805" s="356"/>
    </row>
    <row r="806" spans="1:6">
      <c r="A806" s="324"/>
      <c r="B806" s="324"/>
      <c r="C806" s="324"/>
      <c r="D806" s="324"/>
      <c r="E806" s="324"/>
      <c r="F806" s="356"/>
    </row>
    <row r="807" spans="1:6">
      <c r="A807" s="324"/>
      <c r="B807" s="324"/>
      <c r="C807" s="324"/>
      <c r="D807" s="324"/>
      <c r="E807" s="324"/>
      <c r="F807" s="356"/>
    </row>
    <row r="808" spans="1:6">
      <c r="A808" s="324"/>
      <c r="B808" s="324"/>
      <c r="C808" s="324"/>
      <c r="D808" s="324"/>
      <c r="E808" s="324"/>
      <c r="F808" s="356"/>
    </row>
    <row r="809" spans="1:6">
      <c r="A809" s="324"/>
      <c r="B809" s="324"/>
      <c r="C809" s="324"/>
      <c r="D809" s="324"/>
      <c r="E809" s="324"/>
      <c r="F809" s="356"/>
    </row>
    <row r="810" spans="1:6">
      <c r="A810" s="324"/>
      <c r="B810" s="324"/>
      <c r="C810" s="324"/>
      <c r="D810" s="324"/>
      <c r="E810" s="324"/>
      <c r="F810" s="356"/>
    </row>
    <row r="811" spans="1:6">
      <c r="A811" s="324"/>
      <c r="B811" s="324"/>
      <c r="C811" s="324"/>
      <c r="D811" s="324"/>
      <c r="E811" s="324"/>
      <c r="F811" s="356"/>
    </row>
    <row r="812" spans="1:6">
      <c r="A812" s="324"/>
      <c r="B812" s="324"/>
      <c r="C812" s="324"/>
      <c r="D812" s="324"/>
      <c r="E812" s="324"/>
      <c r="F812" s="356"/>
    </row>
    <row r="813" spans="1:6">
      <c r="A813" s="324"/>
      <c r="B813" s="324"/>
      <c r="C813" s="324"/>
      <c r="D813" s="324"/>
      <c r="E813" s="324"/>
      <c r="F813" s="356"/>
    </row>
    <row r="814" spans="1:6">
      <c r="A814" s="324"/>
      <c r="B814" s="324"/>
      <c r="C814" s="324"/>
      <c r="D814" s="324"/>
      <c r="E814" s="324"/>
      <c r="F814" s="356"/>
    </row>
    <row r="815" spans="1:6">
      <c r="A815" s="324"/>
      <c r="B815" s="324"/>
      <c r="C815" s="324"/>
      <c r="D815" s="324"/>
      <c r="E815" s="324"/>
      <c r="F815" s="356"/>
    </row>
    <row r="816" spans="1:6">
      <c r="A816" s="324"/>
      <c r="B816" s="324"/>
      <c r="C816" s="324"/>
      <c r="D816" s="324"/>
      <c r="E816" s="324"/>
      <c r="F816" s="356"/>
    </row>
    <row r="817" spans="1:6">
      <c r="A817" s="324"/>
      <c r="B817" s="324"/>
      <c r="C817" s="324"/>
      <c r="D817" s="324"/>
      <c r="E817" s="324"/>
      <c r="F817" s="356"/>
    </row>
    <row r="818" spans="1:6">
      <c r="A818" s="324"/>
      <c r="B818" s="324"/>
      <c r="C818" s="324"/>
      <c r="D818" s="324"/>
      <c r="E818" s="324"/>
      <c r="F818" s="356"/>
    </row>
    <row r="819" spans="1:6">
      <c r="A819" s="324"/>
      <c r="B819" s="324"/>
      <c r="C819" s="324"/>
      <c r="D819" s="324"/>
      <c r="E819" s="324"/>
      <c r="F819" s="356"/>
    </row>
    <row r="820" spans="1:6">
      <c r="A820" s="324"/>
      <c r="B820" s="324"/>
      <c r="C820" s="324"/>
      <c r="D820" s="324"/>
      <c r="E820" s="324"/>
      <c r="F820" s="356"/>
    </row>
    <row r="821" spans="1:6">
      <c r="A821" s="324"/>
      <c r="B821" s="324"/>
      <c r="C821" s="324"/>
      <c r="D821" s="324"/>
      <c r="E821" s="324"/>
      <c r="F821" s="356"/>
    </row>
    <row r="822" spans="1:6">
      <c r="A822" s="324"/>
      <c r="B822" s="324"/>
      <c r="C822" s="324"/>
      <c r="D822" s="324"/>
      <c r="E822" s="324"/>
      <c r="F822" s="356"/>
    </row>
    <row r="823" spans="1:6">
      <c r="A823" s="324"/>
      <c r="B823" s="324"/>
      <c r="C823" s="324"/>
      <c r="D823" s="324"/>
      <c r="E823" s="324"/>
      <c r="F823" s="356"/>
    </row>
    <row r="824" spans="1:6">
      <c r="A824" s="324"/>
      <c r="B824" s="324"/>
      <c r="C824" s="324"/>
      <c r="D824" s="324"/>
      <c r="E824" s="324"/>
      <c r="F824" s="356"/>
    </row>
    <row r="825" spans="1:6">
      <c r="A825" s="324"/>
      <c r="B825" s="324"/>
      <c r="C825" s="324"/>
      <c r="D825" s="324"/>
      <c r="E825" s="324"/>
      <c r="F825" s="356"/>
    </row>
    <row r="826" spans="1:6">
      <c r="A826" s="324"/>
      <c r="B826" s="324"/>
      <c r="C826" s="324"/>
      <c r="D826" s="324"/>
      <c r="E826" s="324"/>
      <c r="F826" s="356"/>
    </row>
    <row r="827" spans="1:6">
      <c r="A827" s="324"/>
      <c r="B827" s="324"/>
      <c r="C827" s="324"/>
      <c r="D827" s="324"/>
      <c r="E827" s="324"/>
      <c r="F827" s="356"/>
    </row>
    <row r="828" spans="1:6">
      <c r="A828" s="324"/>
      <c r="B828" s="324"/>
      <c r="C828" s="324"/>
      <c r="D828" s="324"/>
      <c r="E828" s="324"/>
      <c r="F828" s="356"/>
    </row>
    <row r="829" spans="1:6">
      <c r="A829" s="324"/>
      <c r="B829" s="324"/>
      <c r="C829" s="324"/>
      <c r="D829" s="324"/>
      <c r="E829" s="324"/>
      <c r="F829" s="356"/>
    </row>
    <row r="830" spans="1:6">
      <c r="A830" s="324"/>
      <c r="B830" s="324"/>
      <c r="C830" s="324"/>
      <c r="D830" s="324"/>
      <c r="E830" s="324"/>
      <c r="F830" s="356"/>
    </row>
    <row r="831" spans="1:6">
      <c r="A831" s="324"/>
      <c r="B831" s="324"/>
      <c r="C831" s="324"/>
      <c r="D831" s="324"/>
      <c r="E831" s="324"/>
      <c r="F831" s="356"/>
    </row>
    <row r="832" spans="1:6">
      <c r="A832" s="324"/>
      <c r="B832" s="324"/>
      <c r="C832" s="324"/>
      <c r="D832" s="324"/>
      <c r="E832" s="324"/>
      <c r="F832" s="356"/>
    </row>
    <row r="833" spans="1:6">
      <c r="A833" s="324"/>
      <c r="B833" s="324"/>
      <c r="C833" s="324"/>
      <c r="D833" s="324"/>
      <c r="E833" s="324"/>
      <c r="F833" s="356"/>
    </row>
    <row r="834" spans="1:6">
      <c r="A834" s="324"/>
      <c r="B834" s="324"/>
      <c r="C834" s="324"/>
      <c r="D834" s="324"/>
      <c r="E834" s="324"/>
      <c r="F834" s="356"/>
    </row>
    <row r="835" spans="1:6">
      <c r="A835" s="324"/>
      <c r="B835" s="324"/>
      <c r="C835" s="324"/>
      <c r="D835" s="324"/>
      <c r="E835" s="324"/>
      <c r="F835" s="356"/>
    </row>
    <row r="836" spans="1:6">
      <c r="A836" s="324"/>
      <c r="B836" s="324"/>
      <c r="C836" s="324"/>
      <c r="D836" s="324"/>
      <c r="E836" s="324"/>
      <c r="F836" s="356"/>
    </row>
    <row r="837" spans="1:6">
      <c r="A837" s="324"/>
      <c r="B837" s="324"/>
      <c r="C837" s="324"/>
      <c r="D837" s="324"/>
      <c r="E837" s="324"/>
      <c r="F837" s="356"/>
    </row>
    <row r="838" spans="1:6">
      <c r="A838" s="324"/>
      <c r="B838" s="324"/>
      <c r="C838" s="324"/>
      <c r="D838" s="324"/>
      <c r="E838" s="324"/>
      <c r="F838" s="356"/>
    </row>
    <row r="839" spans="1:6">
      <c r="A839" s="324"/>
      <c r="B839" s="324"/>
      <c r="C839" s="324"/>
      <c r="D839" s="324"/>
      <c r="E839" s="324"/>
      <c r="F839" s="356"/>
    </row>
    <row r="840" spans="1:6">
      <c r="A840" s="324"/>
      <c r="B840" s="324"/>
      <c r="C840" s="324"/>
      <c r="D840" s="324"/>
      <c r="E840" s="324"/>
      <c r="F840" s="356"/>
    </row>
    <row r="841" spans="1:6">
      <c r="A841" s="324"/>
      <c r="B841" s="324"/>
      <c r="C841" s="324"/>
      <c r="D841" s="324"/>
      <c r="E841" s="324"/>
      <c r="F841" s="356"/>
    </row>
    <row r="842" spans="1:6">
      <c r="A842" s="324"/>
      <c r="B842" s="324"/>
      <c r="C842" s="324"/>
      <c r="D842" s="324"/>
      <c r="E842" s="324"/>
      <c r="F842" s="356"/>
    </row>
    <row r="843" spans="1:6">
      <c r="A843" s="324"/>
      <c r="B843" s="324"/>
      <c r="C843" s="324"/>
      <c r="D843" s="324"/>
      <c r="E843" s="324"/>
      <c r="F843" s="356"/>
    </row>
    <row r="844" spans="1:6">
      <c r="A844" s="324"/>
      <c r="B844" s="324"/>
      <c r="C844" s="324"/>
      <c r="D844" s="324"/>
      <c r="E844" s="324"/>
      <c r="F844" s="356"/>
    </row>
    <row r="845" spans="1:6">
      <c r="A845" s="324"/>
      <c r="B845" s="324"/>
      <c r="C845" s="324"/>
      <c r="D845" s="324"/>
      <c r="E845" s="324"/>
      <c r="F845" s="356"/>
    </row>
    <row r="846" spans="1:6">
      <c r="A846" s="324"/>
      <c r="B846" s="324"/>
      <c r="C846" s="324"/>
      <c r="D846" s="324"/>
      <c r="E846" s="324"/>
      <c r="F846" s="356"/>
    </row>
    <row r="847" spans="1:6">
      <c r="A847" s="324"/>
      <c r="B847" s="324"/>
      <c r="C847" s="324"/>
      <c r="D847" s="324"/>
      <c r="E847" s="324"/>
      <c r="F847" s="356"/>
    </row>
    <row r="848" spans="1:6">
      <c r="A848" s="324"/>
      <c r="B848" s="324"/>
      <c r="C848" s="324"/>
      <c r="D848" s="324"/>
      <c r="E848" s="324"/>
      <c r="F848" s="356"/>
    </row>
    <row r="849" spans="1:6">
      <c r="A849" s="324"/>
      <c r="B849" s="324"/>
      <c r="C849" s="324"/>
      <c r="D849" s="324"/>
      <c r="E849" s="324"/>
      <c r="F849" s="356"/>
    </row>
    <row r="850" spans="1:6">
      <c r="A850" s="324"/>
      <c r="B850" s="324"/>
      <c r="C850" s="324"/>
      <c r="D850" s="324"/>
      <c r="E850" s="324"/>
      <c r="F850" s="356"/>
    </row>
    <row r="851" spans="1:6">
      <c r="A851" s="324"/>
      <c r="B851" s="324"/>
      <c r="C851" s="324"/>
      <c r="D851" s="324"/>
      <c r="E851" s="324"/>
      <c r="F851" s="356"/>
    </row>
    <row r="852" spans="1:6">
      <c r="A852" s="324"/>
      <c r="B852" s="324"/>
      <c r="C852" s="324"/>
      <c r="D852" s="324"/>
      <c r="E852" s="324"/>
      <c r="F852" s="356"/>
    </row>
    <row r="853" spans="1:6">
      <c r="A853" s="324"/>
      <c r="B853" s="324"/>
      <c r="C853" s="324"/>
      <c r="D853" s="324"/>
      <c r="E853" s="324"/>
      <c r="F853" s="356"/>
    </row>
    <row r="854" spans="1:6">
      <c r="A854" s="324"/>
      <c r="B854" s="324"/>
      <c r="C854" s="324"/>
      <c r="D854" s="324"/>
      <c r="E854" s="324"/>
      <c r="F854" s="356"/>
    </row>
    <row r="855" spans="1:6">
      <c r="A855" s="324"/>
      <c r="B855" s="324"/>
      <c r="C855" s="324"/>
      <c r="D855" s="324"/>
      <c r="E855" s="324"/>
      <c r="F855" s="356"/>
    </row>
    <row r="856" spans="1:6">
      <c r="A856" s="324"/>
      <c r="B856" s="324"/>
      <c r="C856" s="324"/>
      <c r="D856" s="324"/>
      <c r="E856" s="324"/>
      <c r="F856" s="356"/>
    </row>
    <row r="857" spans="1:6">
      <c r="A857" s="324"/>
      <c r="B857" s="324"/>
      <c r="C857" s="324"/>
      <c r="D857" s="324"/>
      <c r="E857" s="324"/>
      <c r="F857" s="356"/>
    </row>
    <row r="858" spans="1:6">
      <c r="A858" s="324"/>
      <c r="B858" s="324"/>
      <c r="C858" s="324"/>
      <c r="D858" s="324"/>
      <c r="E858" s="324"/>
      <c r="F858" s="356"/>
    </row>
    <row r="859" spans="1:6">
      <c r="A859" s="324"/>
      <c r="B859" s="324"/>
      <c r="C859" s="324"/>
      <c r="D859" s="324"/>
      <c r="E859" s="324"/>
      <c r="F859" s="356"/>
    </row>
    <row r="860" spans="1:6">
      <c r="A860" s="324"/>
      <c r="B860" s="324"/>
      <c r="C860" s="324"/>
      <c r="D860" s="324"/>
      <c r="E860" s="324"/>
      <c r="F860" s="356"/>
    </row>
    <row r="861" spans="1:6">
      <c r="A861" s="324"/>
      <c r="B861" s="324"/>
      <c r="C861" s="324"/>
      <c r="D861" s="324"/>
      <c r="E861" s="324"/>
      <c r="F861" s="356"/>
    </row>
    <row r="862" spans="1:6">
      <c r="A862" s="324"/>
      <c r="B862" s="324"/>
      <c r="C862" s="324"/>
      <c r="D862" s="324"/>
      <c r="E862" s="324"/>
      <c r="F862" s="356"/>
    </row>
    <row r="863" spans="1:6">
      <c r="A863" s="324"/>
      <c r="B863" s="324"/>
      <c r="C863" s="324"/>
      <c r="D863" s="324"/>
      <c r="E863" s="324"/>
      <c r="F863" s="356"/>
    </row>
    <row r="864" spans="1:6">
      <c r="A864" s="324"/>
      <c r="B864" s="324"/>
      <c r="C864" s="324"/>
      <c r="D864" s="324"/>
      <c r="E864" s="324"/>
      <c r="F864" s="356"/>
    </row>
    <row r="865" spans="1:6">
      <c r="A865" s="324"/>
      <c r="B865" s="324"/>
      <c r="C865" s="324"/>
      <c r="D865" s="324"/>
      <c r="E865" s="324"/>
      <c r="F865" s="356"/>
    </row>
    <row r="866" spans="1:6">
      <c r="A866" s="324"/>
      <c r="B866" s="324"/>
      <c r="C866" s="324"/>
      <c r="D866" s="324"/>
      <c r="E866" s="324"/>
      <c r="F866" s="356"/>
    </row>
    <row r="867" spans="1:6">
      <c r="A867" s="324"/>
      <c r="B867" s="324"/>
      <c r="C867" s="324"/>
      <c r="D867" s="324"/>
      <c r="E867" s="324"/>
      <c r="F867" s="356"/>
    </row>
    <row r="868" spans="1:6">
      <c r="A868" s="324"/>
      <c r="B868" s="324"/>
      <c r="C868" s="324"/>
      <c r="D868" s="324"/>
      <c r="E868" s="324"/>
      <c r="F868" s="356"/>
    </row>
    <row r="869" spans="1:6">
      <c r="A869" s="324"/>
      <c r="B869" s="324"/>
      <c r="C869" s="324"/>
      <c r="D869" s="324"/>
      <c r="E869" s="324"/>
      <c r="F869" s="356"/>
    </row>
    <row r="870" spans="1:6">
      <c r="A870" s="324"/>
      <c r="B870" s="324"/>
      <c r="C870" s="324"/>
      <c r="D870" s="324"/>
      <c r="E870" s="324"/>
      <c r="F870" s="356"/>
    </row>
    <row r="871" spans="1:6">
      <c r="A871" s="324"/>
      <c r="B871" s="324"/>
      <c r="C871" s="324"/>
      <c r="D871" s="324"/>
      <c r="E871" s="324"/>
      <c r="F871" s="356"/>
    </row>
    <row r="872" spans="1:6">
      <c r="A872" s="324"/>
      <c r="B872" s="324"/>
      <c r="C872" s="324"/>
      <c r="D872" s="324"/>
      <c r="E872" s="324"/>
      <c r="F872" s="356"/>
    </row>
    <row r="873" spans="1:6">
      <c r="A873" s="324"/>
      <c r="B873" s="324"/>
      <c r="C873" s="324"/>
      <c r="D873" s="324"/>
      <c r="E873" s="324"/>
      <c r="F873" s="356"/>
    </row>
    <row r="874" spans="1:6">
      <c r="A874" s="324"/>
      <c r="B874" s="324"/>
      <c r="C874" s="324"/>
      <c r="D874" s="324"/>
      <c r="E874" s="324"/>
      <c r="F874" s="356"/>
    </row>
    <row r="875" spans="1:6">
      <c r="A875" s="324"/>
      <c r="B875" s="324"/>
      <c r="C875" s="324"/>
      <c r="D875" s="324"/>
      <c r="E875" s="324"/>
      <c r="F875" s="356"/>
    </row>
    <row r="876" spans="1:6">
      <c r="A876" s="324"/>
      <c r="B876" s="324"/>
      <c r="C876" s="324"/>
      <c r="D876" s="324"/>
      <c r="E876" s="324"/>
      <c r="F876" s="356"/>
    </row>
    <row r="877" spans="1:6">
      <c r="A877" s="324"/>
      <c r="B877" s="324"/>
      <c r="C877" s="324"/>
      <c r="D877" s="324"/>
      <c r="E877" s="324"/>
      <c r="F877" s="356"/>
    </row>
    <row r="878" spans="1:6">
      <c r="A878" s="324"/>
      <c r="B878" s="324"/>
      <c r="C878" s="324"/>
      <c r="D878" s="324"/>
      <c r="E878" s="324"/>
      <c r="F878" s="356"/>
    </row>
    <row r="879" spans="1:6">
      <c r="A879" s="324"/>
      <c r="B879" s="324"/>
      <c r="C879" s="324"/>
      <c r="D879" s="324"/>
      <c r="E879" s="324"/>
      <c r="F879" s="356"/>
    </row>
    <row r="880" spans="1:6">
      <c r="A880" s="324"/>
      <c r="B880" s="324"/>
      <c r="C880" s="324"/>
      <c r="D880" s="324"/>
      <c r="E880" s="324"/>
      <c r="F880" s="356"/>
    </row>
    <row r="881" spans="1:6">
      <c r="A881" s="324"/>
      <c r="B881" s="324"/>
      <c r="C881" s="324"/>
      <c r="D881" s="324"/>
      <c r="E881" s="324"/>
      <c r="F881" s="356"/>
    </row>
    <row r="882" spans="1:6">
      <c r="A882" s="324"/>
      <c r="B882" s="324"/>
      <c r="C882" s="324"/>
      <c r="D882" s="324"/>
      <c r="E882" s="324"/>
      <c r="F882" s="356"/>
    </row>
    <row r="883" spans="1:6">
      <c r="A883" s="324"/>
      <c r="B883" s="324"/>
      <c r="C883" s="324"/>
      <c r="D883" s="324"/>
      <c r="E883" s="324"/>
      <c r="F883" s="356"/>
    </row>
    <row r="884" spans="1:6">
      <c r="A884" s="324"/>
      <c r="B884" s="324"/>
      <c r="C884" s="324"/>
      <c r="D884" s="324"/>
      <c r="E884" s="324"/>
      <c r="F884" s="356"/>
    </row>
    <row r="885" spans="1:6">
      <c r="A885" s="324"/>
      <c r="B885" s="324"/>
      <c r="C885" s="324"/>
      <c r="D885" s="324"/>
      <c r="E885" s="324"/>
      <c r="F885" s="356"/>
    </row>
    <row r="886" spans="1:6">
      <c r="A886" s="324"/>
      <c r="B886" s="324"/>
      <c r="C886" s="324"/>
      <c r="D886" s="324"/>
      <c r="E886" s="324"/>
      <c r="F886" s="356"/>
    </row>
    <row r="887" spans="1:6">
      <c r="A887" s="324"/>
      <c r="B887" s="324"/>
      <c r="C887" s="324"/>
      <c r="D887" s="324"/>
      <c r="E887" s="324"/>
      <c r="F887" s="356"/>
    </row>
    <row r="888" spans="1:6">
      <c r="A888" s="324"/>
      <c r="B888" s="324"/>
      <c r="C888" s="324"/>
      <c r="D888" s="324"/>
      <c r="E888" s="324"/>
      <c r="F888" s="356"/>
    </row>
    <row r="889" spans="1:6">
      <c r="A889" s="324"/>
      <c r="B889" s="324"/>
      <c r="C889" s="324"/>
      <c r="D889" s="324"/>
      <c r="E889" s="324"/>
      <c r="F889" s="356"/>
    </row>
    <row r="890" spans="1:6">
      <c r="A890" s="324"/>
      <c r="B890" s="324"/>
      <c r="C890" s="324"/>
      <c r="D890" s="324"/>
      <c r="E890" s="324"/>
      <c r="F890" s="356"/>
    </row>
    <row r="891" spans="1:6">
      <c r="A891" s="324"/>
      <c r="B891" s="324"/>
      <c r="C891" s="324"/>
      <c r="D891" s="324"/>
      <c r="E891" s="324"/>
      <c r="F891" s="356"/>
    </row>
    <row r="892" spans="1:6">
      <c r="A892" s="324"/>
      <c r="B892" s="324"/>
      <c r="C892" s="324"/>
      <c r="D892" s="324"/>
      <c r="E892" s="324"/>
      <c r="F892" s="356"/>
    </row>
    <row r="893" spans="1:6">
      <c r="A893" s="324"/>
      <c r="B893" s="324"/>
      <c r="C893" s="324"/>
      <c r="D893" s="324"/>
      <c r="E893" s="324"/>
      <c r="F893" s="356"/>
    </row>
    <row r="894" spans="1:6">
      <c r="A894" s="324"/>
      <c r="B894" s="324"/>
      <c r="C894" s="324"/>
      <c r="D894" s="324"/>
      <c r="E894" s="324"/>
      <c r="F894" s="356"/>
    </row>
    <row r="895" spans="1:6">
      <c r="A895" s="324"/>
      <c r="B895" s="324"/>
      <c r="C895" s="324"/>
      <c r="D895" s="324"/>
      <c r="E895" s="324"/>
      <c r="F895" s="356"/>
    </row>
    <row r="896" spans="1:6">
      <c r="A896" s="324"/>
      <c r="B896" s="324"/>
      <c r="C896" s="324"/>
      <c r="D896" s="324"/>
      <c r="E896" s="324"/>
      <c r="F896" s="356"/>
    </row>
    <row r="897" spans="1:6">
      <c r="A897" s="324"/>
      <c r="B897" s="324"/>
      <c r="C897" s="324"/>
      <c r="D897" s="324"/>
      <c r="E897" s="324"/>
      <c r="F897" s="356"/>
    </row>
    <row r="898" spans="1:6">
      <c r="A898" s="324"/>
      <c r="B898" s="324"/>
      <c r="C898" s="324"/>
      <c r="D898" s="324"/>
      <c r="E898" s="324"/>
      <c r="F898" s="356"/>
    </row>
    <row r="899" spans="1:6">
      <c r="A899" s="324"/>
      <c r="B899" s="324"/>
      <c r="C899" s="324"/>
      <c r="D899" s="324"/>
      <c r="E899" s="324"/>
      <c r="F899" s="356"/>
    </row>
    <row r="900" spans="1:6">
      <c r="A900" s="324"/>
      <c r="B900" s="324"/>
      <c r="C900" s="324"/>
      <c r="D900" s="324"/>
      <c r="E900" s="324"/>
      <c r="F900" s="356"/>
    </row>
    <row r="901" spans="1:6">
      <c r="A901" s="324"/>
      <c r="B901" s="324"/>
      <c r="C901" s="324"/>
      <c r="D901" s="324"/>
      <c r="E901" s="324"/>
      <c r="F901" s="356"/>
    </row>
    <row r="902" spans="1:6">
      <c r="A902" s="324"/>
      <c r="B902" s="324"/>
      <c r="C902" s="324"/>
      <c r="D902" s="324"/>
      <c r="E902" s="324"/>
      <c r="F902" s="356"/>
    </row>
    <row r="903" spans="1:6">
      <c r="A903" s="324"/>
      <c r="B903" s="324"/>
      <c r="C903" s="324"/>
      <c r="D903" s="324"/>
      <c r="E903" s="324"/>
      <c r="F903" s="356"/>
    </row>
    <row r="904" spans="1:6">
      <c r="A904" s="324"/>
      <c r="B904" s="324"/>
      <c r="C904" s="324"/>
      <c r="D904" s="324"/>
      <c r="E904" s="324"/>
      <c r="F904" s="356"/>
    </row>
    <row r="905" spans="1:6">
      <c r="A905" s="324"/>
      <c r="B905" s="324"/>
      <c r="C905" s="324"/>
      <c r="D905" s="324"/>
      <c r="E905" s="324"/>
      <c r="F905" s="356"/>
    </row>
    <row r="906" spans="1:6">
      <c r="A906" s="324"/>
      <c r="B906" s="324"/>
      <c r="C906" s="324"/>
      <c r="D906" s="324"/>
      <c r="E906" s="324"/>
      <c r="F906" s="356"/>
    </row>
    <row r="907" spans="1:6">
      <c r="A907" s="324"/>
      <c r="B907" s="324"/>
      <c r="C907" s="324"/>
      <c r="D907" s="324"/>
      <c r="E907" s="324"/>
      <c r="F907" s="356"/>
    </row>
    <row r="908" spans="1:6">
      <c r="A908" s="324"/>
      <c r="B908" s="324"/>
      <c r="C908" s="324"/>
      <c r="D908" s="324"/>
      <c r="E908" s="324"/>
      <c r="F908" s="356"/>
    </row>
    <row r="909" spans="1:6">
      <c r="A909" s="324"/>
      <c r="B909" s="324"/>
      <c r="C909" s="324"/>
      <c r="D909" s="324"/>
      <c r="E909" s="324"/>
      <c r="F909" s="356"/>
    </row>
    <row r="910" spans="1:6">
      <c r="A910" s="324"/>
      <c r="B910" s="324"/>
      <c r="C910" s="324"/>
      <c r="D910" s="324"/>
      <c r="E910" s="324"/>
      <c r="F910" s="356"/>
    </row>
    <row r="911" spans="1:6">
      <c r="A911" s="324"/>
      <c r="B911" s="324"/>
      <c r="C911" s="324"/>
      <c r="D911" s="324"/>
      <c r="E911" s="324"/>
      <c r="F911" s="356"/>
    </row>
    <row r="912" spans="1:6">
      <c r="A912" s="324"/>
      <c r="B912" s="324"/>
      <c r="C912" s="324"/>
      <c r="D912" s="324"/>
      <c r="E912" s="324"/>
      <c r="F912" s="356"/>
    </row>
    <row r="913" spans="1:6">
      <c r="A913" s="324"/>
      <c r="B913" s="324"/>
      <c r="C913" s="324"/>
      <c r="D913" s="324"/>
      <c r="E913" s="324"/>
      <c r="F913" s="356"/>
    </row>
    <row r="914" spans="1:6">
      <c r="A914" s="324"/>
      <c r="B914" s="324"/>
      <c r="C914" s="324"/>
      <c r="D914" s="324"/>
      <c r="E914" s="324"/>
      <c r="F914" s="356"/>
    </row>
    <row r="915" spans="1:6">
      <c r="A915" s="324"/>
      <c r="B915" s="324"/>
      <c r="C915" s="324"/>
      <c r="D915" s="324"/>
      <c r="E915" s="324"/>
      <c r="F915" s="356"/>
    </row>
    <row r="916" spans="1:6">
      <c r="A916" s="324"/>
      <c r="B916" s="324"/>
      <c r="C916" s="324"/>
      <c r="D916" s="324"/>
      <c r="E916" s="324"/>
      <c r="F916" s="356"/>
    </row>
    <row r="917" spans="1:6">
      <c r="A917" s="324"/>
      <c r="B917" s="324"/>
      <c r="C917" s="324"/>
      <c r="D917" s="324"/>
      <c r="E917" s="324"/>
      <c r="F917" s="356"/>
    </row>
    <row r="918" spans="1:6">
      <c r="A918" s="324"/>
      <c r="B918" s="324"/>
      <c r="C918" s="324"/>
      <c r="D918" s="324"/>
      <c r="E918" s="324"/>
      <c r="F918" s="356"/>
    </row>
    <row r="919" spans="1:6">
      <c r="A919" s="324"/>
      <c r="B919" s="324"/>
      <c r="C919" s="324"/>
      <c r="D919" s="324"/>
      <c r="E919" s="324"/>
      <c r="F919" s="356"/>
    </row>
    <row r="920" spans="1:6">
      <c r="A920" s="324"/>
      <c r="B920" s="324"/>
      <c r="C920" s="324"/>
      <c r="D920" s="324"/>
      <c r="E920" s="324"/>
      <c r="F920" s="356"/>
    </row>
    <row r="921" spans="1:6">
      <c r="A921" s="324"/>
      <c r="B921" s="324"/>
      <c r="C921" s="324"/>
      <c r="D921" s="324"/>
      <c r="E921" s="324"/>
      <c r="F921" s="356"/>
    </row>
    <row r="922" spans="1:6">
      <c r="A922" s="324"/>
      <c r="B922" s="324"/>
      <c r="C922" s="324"/>
      <c r="D922" s="324"/>
      <c r="E922" s="324"/>
      <c r="F922" s="356"/>
    </row>
    <row r="923" spans="1:6">
      <c r="A923" s="324"/>
      <c r="B923" s="324"/>
      <c r="C923" s="324"/>
      <c r="D923" s="324"/>
      <c r="E923" s="324"/>
      <c r="F923" s="356"/>
    </row>
    <row r="924" spans="1:6">
      <c r="A924" s="324"/>
      <c r="B924" s="324"/>
      <c r="C924" s="324"/>
      <c r="D924" s="324"/>
      <c r="E924" s="324"/>
      <c r="F924" s="356"/>
    </row>
    <row r="925" spans="1:6">
      <c r="A925" s="324"/>
      <c r="B925" s="324"/>
      <c r="C925" s="324"/>
      <c r="D925" s="324"/>
      <c r="E925" s="324"/>
      <c r="F925" s="356"/>
    </row>
    <row r="926" spans="1:6">
      <c r="A926" s="324"/>
      <c r="B926" s="324"/>
      <c r="C926" s="324"/>
      <c r="D926" s="324"/>
      <c r="E926" s="324"/>
      <c r="F926" s="356"/>
    </row>
    <row r="927" spans="1:6">
      <c r="A927" s="324"/>
      <c r="B927" s="324"/>
      <c r="C927" s="324"/>
      <c r="D927" s="324"/>
      <c r="E927" s="324"/>
      <c r="F927" s="356"/>
    </row>
    <row r="928" spans="1:6">
      <c r="A928" s="324"/>
      <c r="B928" s="324"/>
      <c r="C928" s="324"/>
      <c r="D928" s="324"/>
      <c r="E928" s="324"/>
      <c r="F928" s="356"/>
    </row>
    <row r="929" spans="1:6">
      <c r="A929" s="324"/>
      <c r="B929" s="324"/>
      <c r="C929" s="324"/>
      <c r="D929" s="324"/>
      <c r="E929" s="324"/>
      <c r="F929" s="356"/>
    </row>
    <row r="930" spans="1:6">
      <c r="A930" s="324"/>
      <c r="B930" s="324"/>
      <c r="C930" s="324"/>
      <c r="D930" s="324"/>
      <c r="E930" s="324"/>
      <c r="F930" s="356"/>
    </row>
    <row r="931" spans="1:6">
      <c r="A931" s="324"/>
      <c r="B931" s="324"/>
      <c r="C931" s="324"/>
      <c r="D931" s="324"/>
      <c r="E931" s="324"/>
      <c r="F931" s="356"/>
    </row>
    <row r="932" spans="1:6">
      <c r="A932" s="324"/>
      <c r="B932" s="324"/>
      <c r="C932" s="324"/>
      <c r="D932" s="324"/>
      <c r="E932" s="324"/>
      <c r="F932" s="356"/>
    </row>
    <row r="933" spans="1:6">
      <c r="A933" s="324"/>
      <c r="B933" s="324"/>
      <c r="C933" s="324"/>
      <c r="D933" s="324"/>
      <c r="E933" s="324"/>
      <c r="F933" s="356"/>
    </row>
    <row r="934" spans="1:6">
      <c r="A934" s="324"/>
      <c r="B934" s="324"/>
      <c r="C934" s="324"/>
      <c r="D934" s="324"/>
      <c r="E934" s="324"/>
      <c r="F934" s="356"/>
    </row>
    <row r="935" spans="1:6">
      <c r="A935" s="324"/>
      <c r="B935" s="324"/>
      <c r="C935" s="324"/>
      <c r="D935" s="324"/>
      <c r="E935" s="324"/>
      <c r="F935" s="356"/>
    </row>
    <row r="936" spans="1:6">
      <c r="A936" s="324"/>
      <c r="B936" s="324"/>
      <c r="C936" s="324"/>
      <c r="D936" s="324"/>
      <c r="E936" s="324"/>
      <c r="F936" s="356"/>
    </row>
    <row r="937" spans="1:6">
      <c r="A937" s="324"/>
      <c r="B937" s="324"/>
      <c r="C937" s="324"/>
      <c r="D937" s="324"/>
      <c r="E937" s="324"/>
      <c r="F937" s="356"/>
    </row>
    <row r="938" spans="1:6">
      <c r="A938" s="324"/>
      <c r="B938" s="324"/>
      <c r="C938" s="324"/>
      <c r="D938" s="324"/>
      <c r="E938" s="324"/>
      <c r="F938" s="356"/>
    </row>
    <row r="939" spans="1:6">
      <c r="A939" s="324"/>
      <c r="B939" s="324"/>
      <c r="C939" s="324"/>
      <c r="D939" s="324"/>
      <c r="E939" s="324"/>
      <c r="F939" s="356"/>
    </row>
    <row r="940" spans="1:6">
      <c r="A940" s="324"/>
      <c r="B940" s="324"/>
      <c r="C940" s="324"/>
      <c r="D940" s="324"/>
      <c r="E940" s="324"/>
      <c r="F940" s="356"/>
    </row>
    <row r="941" spans="1:6">
      <c r="A941" s="324"/>
      <c r="B941" s="324"/>
      <c r="C941" s="324"/>
      <c r="D941" s="324"/>
      <c r="E941" s="324"/>
      <c r="F941" s="356"/>
    </row>
    <row r="942" spans="1:6">
      <c r="A942" s="324"/>
      <c r="B942" s="324"/>
      <c r="C942" s="324"/>
      <c r="D942" s="324"/>
      <c r="E942" s="324"/>
      <c r="F942" s="356"/>
    </row>
    <row r="943" spans="1:6">
      <c r="A943" s="324"/>
      <c r="B943" s="324"/>
      <c r="C943" s="324"/>
      <c r="D943" s="324"/>
      <c r="E943" s="324"/>
      <c r="F943" s="356"/>
    </row>
    <row r="944" spans="1:6">
      <c r="A944" s="324"/>
      <c r="B944" s="324"/>
      <c r="C944" s="324"/>
      <c r="D944" s="324"/>
      <c r="E944" s="324"/>
      <c r="F944" s="356"/>
    </row>
    <row r="945" spans="1:6">
      <c r="A945" s="324"/>
      <c r="B945" s="324"/>
      <c r="C945" s="324"/>
      <c r="D945" s="324"/>
      <c r="E945" s="324"/>
      <c r="F945" s="356"/>
    </row>
    <row r="946" spans="1:6">
      <c r="A946" s="324"/>
      <c r="B946" s="324"/>
      <c r="C946" s="324"/>
      <c r="D946" s="324"/>
      <c r="E946" s="324"/>
      <c r="F946" s="356"/>
    </row>
    <row r="947" spans="1:6">
      <c r="A947" s="324"/>
      <c r="B947" s="324"/>
      <c r="C947" s="324"/>
      <c r="D947" s="324"/>
      <c r="E947" s="324"/>
      <c r="F947" s="356"/>
    </row>
    <row r="948" spans="1:6">
      <c r="A948" s="324"/>
      <c r="B948" s="324"/>
      <c r="C948" s="324"/>
      <c r="D948" s="324"/>
      <c r="E948" s="324"/>
      <c r="F948" s="356"/>
    </row>
    <row r="949" spans="1:6">
      <c r="A949" s="324"/>
      <c r="B949" s="324"/>
      <c r="C949" s="324"/>
      <c r="D949" s="324"/>
      <c r="E949" s="324"/>
      <c r="F949" s="356"/>
    </row>
    <row r="950" spans="1:6">
      <c r="A950" s="324"/>
      <c r="B950" s="324"/>
      <c r="C950" s="324"/>
      <c r="D950" s="324"/>
      <c r="E950" s="324"/>
      <c r="F950" s="356"/>
    </row>
    <row r="951" spans="1:6">
      <c r="A951" s="324"/>
      <c r="B951" s="324"/>
      <c r="C951" s="324"/>
      <c r="D951" s="324"/>
      <c r="E951" s="324"/>
      <c r="F951" s="356"/>
    </row>
    <row r="952" spans="1:6">
      <c r="A952" s="324"/>
      <c r="B952" s="324"/>
      <c r="C952" s="324"/>
      <c r="D952" s="324"/>
      <c r="E952" s="324"/>
      <c r="F952" s="356"/>
    </row>
    <row r="953" spans="1:6">
      <c r="A953" s="324"/>
      <c r="B953" s="324"/>
      <c r="C953" s="324"/>
      <c r="D953" s="324"/>
      <c r="E953" s="324"/>
      <c r="F953" s="356"/>
    </row>
    <row r="954" spans="1:6">
      <c r="A954" s="324"/>
      <c r="B954" s="324"/>
      <c r="C954" s="324"/>
      <c r="D954" s="324"/>
      <c r="E954" s="324"/>
      <c r="F954" s="356"/>
    </row>
    <row r="955" spans="1:6">
      <c r="A955" s="324"/>
      <c r="B955" s="324"/>
      <c r="C955" s="324"/>
      <c r="D955" s="324"/>
      <c r="E955" s="324"/>
      <c r="F955" s="356"/>
    </row>
    <row r="956" spans="1:6">
      <c r="A956" s="324"/>
      <c r="B956" s="324"/>
      <c r="C956" s="324"/>
      <c r="D956" s="324"/>
      <c r="E956" s="324"/>
      <c r="F956" s="356"/>
    </row>
    <row r="957" spans="1:6">
      <c r="A957" s="324"/>
      <c r="B957" s="324"/>
      <c r="C957" s="324"/>
      <c r="D957" s="324"/>
      <c r="E957" s="324"/>
      <c r="F957" s="356"/>
    </row>
    <row r="958" spans="1:6">
      <c r="A958" s="324"/>
      <c r="B958" s="324"/>
      <c r="C958" s="324"/>
      <c r="D958" s="324"/>
      <c r="E958" s="324"/>
      <c r="F958" s="356"/>
    </row>
    <row r="959" spans="1:6">
      <c r="A959" s="324"/>
      <c r="B959" s="324"/>
      <c r="C959" s="324"/>
      <c r="D959" s="324"/>
      <c r="E959" s="324"/>
      <c r="F959" s="356"/>
    </row>
    <row r="960" spans="1:6">
      <c r="A960" s="324"/>
      <c r="B960" s="324"/>
      <c r="C960" s="324"/>
      <c r="D960" s="324"/>
      <c r="E960" s="324"/>
      <c r="F960" s="356"/>
    </row>
    <row r="961" spans="1:6">
      <c r="A961" s="324"/>
      <c r="B961" s="324"/>
      <c r="C961" s="324"/>
      <c r="D961" s="324"/>
      <c r="E961" s="324"/>
      <c r="F961" s="356"/>
    </row>
    <row r="962" spans="1:6">
      <c r="A962" s="324"/>
      <c r="B962" s="324"/>
      <c r="C962" s="324"/>
      <c r="D962" s="324"/>
      <c r="E962" s="324"/>
      <c r="F962" s="356"/>
    </row>
    <row r="963" spans="1:6">
      <c r="A963" s="324"/>
      <c r="B963" s="324"/>
      <c r="C963" s="324"/>
      <c r="D963" s="324"/>
      <c r="E963" s="324"/>
      <c r="F963" s="356"/>
    </row>
    <row r="964" spans="1:6">
      <c r="A964" s="324"/>
      <c r="B964" s="324"/>
      <c r="C964" s="324"/>
      <c r="D964" s="324"/>
      <c r="E964" s="324"/>
      <c r="F964" s="356"/>
    </row>
    <row r="965" spans="1:6">
      <c r="A965" s="324"/>
      <c r="B965" s="324"/>
      <c r="C965" s="324"/>
      <c r="D965" s="324"/>
      <c r="E965" s="324"/>
      <c r="F965" s="356"/>
    </row>
    <row r="966" spans="1:6">
      <c r="A966" s="324"/>
      <c r="B966" s="324"/>
      <c r="C966" s="324"/>
      <c r="D966" s="324"/>
      <c r="E966" s="324"/>
      <c r="F966" s="356"/>
    </row>
    <row r="967" spans="1:6">
      <c r="A967" s="324"/>
      <c r="B967" s="324"/>
      <c r="C967" s="324"/>
      <c r="D967" s="324"/>
      <c r="E967" s="324"/>
      <c r="F967" s="356"/>
    </row>
    <row r="968" spans="1:6">
      <c r="A968" s="324"/>
      <c r="B968" s="324"/>
      <c r="C968" s="324"/>
      <c r="D968" s="324"/>
      <c r="E968" s="324"/>
      <c r="F968" s="356"/>
    </row>
    <row r="969" spans="1:6">
      <c r="A969" s="324"/>
      <c r="B969" s="324"/>
      <c r="C969" s="324"/>
      <c r="D969" s="324"/>
      <c r="E969" s="324"/>
      <c r="F969" s="356"/>
    </row>
    <row r="970" spans="1:6">
      <c r="A970" s="324"/>
      <c r="B970" s="324"/>
      <c r="C970" s="324"/>
      <c r="D970" s="324"/>
      <c r="E970" s="324"/>
      <c r="F970" s="356"/>
    </row>
    <row r="971" spans="1:6">
      <c r="A971" s="324"/>
      <c r="B971" s="324"/>
      <c r="C971" s="324"/>
      <c r="D971" s="324"/>
      <c r="E971" s="324"/>
      <c r="F971" s="356"/>
    </row>
    <row r="972" spans="1:6">
      <c r="A972" s="324"/>
      <c r="B972" s="324"/>
      <c r="C972" s="324"/>
      <c r="D972" s="324"/>
      <c r="E972" s="324"/>
      <c r="F972" s="356"/>
    </row>
    <row r="973" spans="1:6">
      <c r="A973" s="324"/>
      <c r="B973" s="324"/>
      <c r="C973" s="324"/>
      <c r="D973" s="324"/>
      <c r="E973" s="324"/>
      <c r="F973" s="356"/>
    </row>
    <row r="974" spans="1:6">
      <c r="A974" s="324"/>
      <c r="B974" s="324"/>
      <c r="C974" s="324"/>
      <c r="D974" s="324"/>
      <c r="E974" s="324"/>
      <c r="F974" s="356"/>
    </row>
    <row r="975" spans="1:6">
      <c r="A975" s="324"/>
      <c r="B975" s="324"/>
      <c r="C975" s="324"/>
      <c r="D975" s="324"/>
      <c r="E975" s="324"/>
      <c r="F975" s="356"/>
    </row>
    <row r="976" spans="1:6">
      <c r="A976" s="324"/>
      <c r="B976" s="324"/>
      <c r="C976" s="324"/>
      <c r="D976" s="324"/>
      <c r="E976" s="324"/>
      <c r="F976" s="356"/>
    </row>
    <row r="977" spans="1:6">
      <c r="A977" s="324"/>
      <c r="B977" s="324"/>
      <c r="C977" s="324"/>
      <c r="D977" s="324"/>
      <c r="E977" s="324"/>
      <c r="F977" s="356"/>
    </row>
    <row r="978" spans="1:6">
      <c r="A978" s="324"/>
      <c r="B978" s="324"/>
      <c r="C978" s="324"/>
      <c r="D978" s="324"/>
      <c r="E978" s="324"/>
      <c r="F978" s="356"/>
    </row>
    <row r="979" spans="1:6">
      <c r="A979" s="324"/>
      <c r="B979" s="324"/>
      <c r="C979" s="324"/>
      <c r="D979" s="324"/>
      <c r="E979" s="324"/>
      <c r="F979" s="356"/>
    </row>
    <row r="980" spans="1:6">
      <c r="A980" s="324"/>
      <c r="B980" s="324"/>
      <c r="C980" s="324"/>
      <c r="D980" s="324"/>
      <c r="E980" s="324"/>
      <c r="F980" s="356"/>
    </row>
    <row r="981" spans="1:6">
      <c r="A981" s="324"/>
      <c r="B981" s="324"/>
      <c r="C981" s="324"/>
      <c r="D981" s="324"/>
      <c r="E981" s="324"/>
      <c r="F981" s="356"/>
    </row>
    <row r="982" spans="1:6">
      <c r="A982" s="324"/>
      <c r="B982" s="324"/>
      <c r="C982" s="324"/>
      <c r="D982" s="324"/>
      <c r="E982" s="324"/>
      <c r="F982" s="356"/>
    </row>
    <row r="983" spans="1:6">
      <c r="A983" s="324"/>
      <c r="B983" s="324"/>
      <c r="C983" s="324"/>
      <c r="D983" s="324"/>
      <c r="E983" s="324"/>
      <c r="F983" s="356"/>
    </row>
    <row r="984" spans="1:6">
      <c r="A984" s="324"/>
      <c r="B984" s="324"/>
      <c r="C984" s="324"/>
      <c r="D984" s="324"/>
      <c r="E984" s="324"/>
      <c r="F984" s="356"/>
    </row>
    <row r="985" spans="1:6">
      <c r="A985" s="324"/>
      <c r="B985" s="324"/>
      <c r="C985" s="324"/>
      <c r="D985" s="324"/>
      <c r="E985" s="324"/>
      <c r="F985" s="356"/>
    </row>
    <row r="986" spans="1:6">
      <c r="A986" s="324"/>
      <c r="B986" s="324"/>
      <c r="C986" s="324"/>
      <c r="D986" s="324"/>
      <c r="E986" s="324"/>
      <c r="F986" s="356"/>
    </row>
    <row r="987" spans="1:6">
      <c r="A987" s="324"/>
      <c r="B987" s="324"/>
      <c r="C987" s="324"/>
      <c r="D987" s="324"/>
      <c r="E987" s="324"/>
      <c r="F987" s="356"/>
    </row>
    <row r="988" spans="1:6">
      <c r="A988" s="324"/>
      <c r="B988" s="324"/>
      <c r="C988" s="324"/>
      <c r="D988" s="324"/>
      <c r="E988" s="324"/>
      <c r="F988" s="356"/>
    </row>
    <row r="989" spans="1:6">
      <c r="A989" s="324"/>
      <c r="B989" s="324"/>
      <c r="C989" s="324"/>
      <c r="D989" s="324"/>
      <c r="E989" s="324"/>
      <c r="F989" s="356"/>
    </row>
    <row r="990" spans="1:6">
      <c r="A990" s="324"/>
      <c r="B990" s="324"/>
      <c r="C990" s="324"/>
      <c r="D990" s="324"/>
      <c r="E990" s="324"/>
      <c r="F990" s="356"/>
    </row>
    <row r="991" spans="1:6">
      <c r="A991" s="324"/>
      <c r="B991" s="324"/>
      <c r="C991" s="324"/>
      <c r="D991" s="324"/>
      <c r="E991" s="324"/>
      <c r="F991" s="356"/>
    </row>
    <row r="992" spans="1:6">
      <c r="A992" s="324"/>
      <c r="B992" s="324"/>
      <c r="C992" s="324"/>
      <c r="D992" s="324"/>
      <c r="E992" s="324"/>
      <c r="F992" s="356"/>
    </row>
    <row r="993" spans="1:6">
      <c r="A993" s="324"/>
      <c r="B993" s="324"/>
      <c r="C993" s="324"/>
      <c r="D993" s="324"/>
      <c r="E993" s="324"/>
      <c r="F993" s="356"/>
    </row>
    <row r="994" spans="1:6">
      <c r="A994" s="324"/>
      <c r="B994" s="324"/>
      <c r="C994" s="324"/>
      <c r="D994" s="324"/>
      <c r="E994" s="324"/>
      <c r="F994" s="356"/>
    </row>
    <row r="995" spans="1:6">
      <c r="A995" s="324"/>
      <c r="B995" s="324"/>
      <c r="C995" s="324"/>
      <c r="D995" s="324"/>
      <c r="E995" s="324"/>
      <c r="F995" s="356"/>
    </row>
    <row r="996" spans="1:6">
      <c r="A996" s="324"/>
      <c r="B996" s="324"/>
      <c r="C996" s="324"/>
      <c r="D996" s="324"/>
      <c r="E996" s="324"/>
      <c r="F996" s="356"/>
    </row>
    <row r="997" spans="1:6">
      <c r="A997" s="324"/>
      <c r="B997" s="324"/>
      <c r="C997" s="324"/>
      <c r="D997" s="324"/>
      <c r="E997" s="324"/>
      <c r="F997" s="356"/>
    </row>
    <row r="998" spans="1:6">
      <c r="A998" s="324"/>
      <c r="B998" s="324"/>
      <c r="C998" s="324"/>
      <c r="D998" s="324"/>
      <c r="E998" s="324"/>
      <c r="F998" s="356"/>
    </row>
    <row r="999" spans="1:6">
      <c r="A999" s="324"/>
      <c r="B999" s="324"/>
      <c r="C999" s="324"/>
      <c r="D999" s="324"/>
      <c r="E999" s="324"/>
      <c r="F999" s="356"/>
    </row>
    <row r="1000" spans="1:6">
      <c r="A1000" s="324"/>
      <c r="B1000" s="324"/>
      <c r="C1000" s="324"/>
      <c r="D1000" s="324"/>
      <c r="E1000" s="324"/>
      <c r="F1000" s="356"/>
    </row>
    <row r="1001" spans="1:6">
      <c r="A1001" s="324"/>
      <c r="B1001" s="324"/>
      <c r="C1001" s="324"/>
      <c r="D1001" s="324"/>
      <c r="E1001" s="324"/>
      <c r="F1001" s="356"/>
    </row>
    <row r="1002" spans="1:6">
      <c r="A1002" s="324"/>
      <c r="B1002" s="324"/>
      <c r="C1002" s="324"/>
      <c r="D1002" s="324"/>
      <c r="E1002" s="324"/>
      <c r="F1002" s="356"/>
    </row>
    <row r="1003" spans="1:6">
      <c r="A1003" s="324"/>
      <c r="B1003" s="324"/>
      <c r="C1003" s="324"/>
      <c r="D1003" s="324"/>
      <c r="E1003" s="324"/>
      <c r="F1003" s="356"/>
    </row>
    <row r="1004" spans="1:6">
      <c r="A1004" s="324"/>
      <c r="B1004" s="324"/>
      <c r="C1004" s="324"/>
      <c r="D1004" s="324"/>
      <c r="E1004" s="324"/>
      <c r="F1004" s="356"/>
    </row>
    <row r="1005" spans="1:6">
      <c r="A1005" s="324"/>
      <c r="B1005" s="324"/>
      <c r="C1005" s="324"/>
      <c r="D1005" s="324"/>
      <c r="E1005" s="324"/>
      <c r="F1005" s="356"/>
    </row>
    <row r="1006" spans="1:6">
      <c r="A1006" s="324"/>
      <c r="B1006" s="324"/>
      <c r="C1006" s="324"/>
      <c r="D1006" s="324"/>
      <c r="E1006" s="324"/>
      <c r="F1006" s="356"/>
    </row>
    <row r="1007" spans="1:6">
      <c r="A1007" s="324"/>
      <c r="B1007" s="324"/>
      <c r="C1007" s="324"/>
      <c r="D1007" s="324"/>
      <c r="E1007" s="324"/>
      <c r="F1007" s="356"/>
    </row>
    <row r="1008" spans="1:6">
      <c r="A1008" s="324"/>
      <c r="B1008" s="324"/>
      <c r="C1008" s="324"/>
      <c r="D1008" s="324"/>
      <c r="E1008" s="324"/>
      <c r="F1008" s="356"/>
    </row>
    <row r="1009" spans="1:6">
      <c r="A1009" s="324"/>
      <c r="B1009" s="324"/>
      <c r="C1009" s="324"/>
      <c r="D1009" s="324"/>
      <c r="E1009" s="324"/>
      <c r="F1009" s="356"/>
    </row>
    <row r="1010" spans="1:6">
      <c r="A1010" s="324"/>
      <c r="B1010" s="324"/>
      <c r="C1010" s="324"/>
      <c r="D1010" s="324"/>
      <c r="E1010" s="324"/>
      <c r="F1010" s="356"/>
    </row>
    <row r="1011" spans="1:6">
      <c r="A1011" s="324"/>
      <c r="B1011" s="324"/>
      <c r="C1011" s="324"/>
      <c r="D1011" s="324"/>
      <c r="E1011" s="324"/>
      <c r="F1011" s="356"/>
    </row>
    <row r="1012" spans="1:6">
      <c r="A1012" s="324"/>
      <c r="B1012" s="324"/>
      <c r="C1012" s="324"/>
      <c r="D1012" s="324"/>
      <c r="E1012" s="324"/>
      <c r="F1012" s="356"/>
    </row>
    <row r="1013" spans="1:6">
      <c r="A1013" s="324"/>
      <c r="B1013" s="324"/>
      <c r="C1013" s="324"/>
      <c r="D1013" s="324"/>
      <c r="E1013" s="324"/>
      <c r="F1013" s="356"/>
    </row>
    <row r="1014" spans="1:6">
      <c r="A1014" s="324"/>
      <c r="B1014" s="324"/>
      <c r="C1014" s="324"/>
      <c r="D1014" s="324"/>
      <c r="E1014" s="324"/>
      <c r="F1014" s="356"/>
    </row>
    <row r="1015" spans="1:6">
      <c r="A1015" s="324"/>
      <c r="B1015" s="324"/>
      <c r="C1015" s="324"/>
      <c r="D1015" s="324"/>
      <c r="E1015" s="324"/>
      <c r="F1015" s="356"/>
    </row>
    <row r="1016" spans="1:6">
      <c r="A1016" s="324"/>
      <c r="B1016" s="324"/>
      <c r="C1016" s="324"/>
      <c r="D1016" s="324"/>
      <c r="E1016" s="324"/>
      <c r="F1016" s="356"/>
    </row>
    <row r="1017" spans="1:6">
      <c r="A1017" s="324"/>
      <c r="B1017" s="324"/>
      <c r="C1017" s="324"/>
      <c r="D1017" s="324"/>
      <c r="E1017" s="324"/>
      <c r="F1017" s="356"/>
    </row>
    <row r="1018" spans="1:6">
      <c r="A1018" s="324"/>
      <c r="B1018" s="324"/>
      <c r="C1018" s="324"/>
      <c r="D1018" s="324"/>
      <c r="E1018" s="324"/>
      <c r="F1018" s="356"/>
    </row>
    <row r="1019" spans="1:6">
      <c r="A1019" s="324"/>
      <c r="B1019" s="324"/>
      <c r="C1019" s="324"/>
      <c r="D1019" s="324"/>
      <c r="E1019" s="324"/>
      <c r="F1019" s="356"/>
    </row>
    <row r="1020" spans="1:6">
      <c r="A1020" s="324"/>
      <c r="B1020" s="324"/>
      <c r="C1020" s="324"/>
      <c r="D1020" s="324"/>
      <c r="E1020" s="324"/>
      <c r="F1020" s="356"/>
    </row>
    <row r="1021" spans="1:6">
      <c r="A1021" s="324"/>
      <c r="B1021" s="324"/>
      <c r="C1021" s="324"/>
      <c r="D1021" s="324"/>
      <c r="E1021" s="324"/>
      <c r="F1021" s="356"/>
    </row>
    <row r="1022" spans="1:6">
      <c r="A1022" s="324"/>
      <c r="B1022" s="324"/>
      <c r="C1022" s="324"/>
      <c r="D1022" s="324"/>
      <c r="E1022" s="324"/>
      <c r="F1022" s="356"/>
    </row>
    <row r="1023" spans="1:6">
      <c r="A1023" s="324"/>
      <c r="B1023" s="324"/>
      <c r="C1023" s="324"/>
      <c r="D1023" s="324"/>
      <c r="E1023" s="324"/>
      <c r="F1023" s="356"/>
    </row>
    <row r="1024" spans="1:6">
      <c r="A1024" s="324"/>
      <c r="B1024" s="324"/>
      <c r="C1024" s="324"/>
      <c r="D1024" s="324"/>
      <c r="E1024" s="324"/>
      <c r="F1024" s="356"/>
    </row>
    <row r="1025" spans="1:6">
      <c r="A1025" s="324"/>
      <c r="B1025" s="324"/>
      <c r="C1025" s="324"/>
      <c r="D1025" s="324"/>
      <c r="E1025" s="324"/>
      <c r="F1025" s="356"/>
    </row>
    <row r="1026" spans="1:6">
      <c r="A1026" s="324"/>
      <c r="B1026" s="324"/>
      <c r="C1026" s="324"/>
      <c r="D1026" s="324"/>
      <c r="E1026" s="324"/>
      <c r="F1026" s="356"/>
    </row>
    <row r="1027" spans="1:6">
      <c r="A1027" s="324"/>
      <c r="B1027" s="324"/>
      <c r="C1027" s="324"/>
      <c r="D1027" s="324"/>
      <c r="E1027" s="324"/>
      <c r="F1027" s="356"/>
    </row>
    <row r="1028" spans="1:6">
      <c r="A1028" s="324"/>
      <c r="B1028" s="324"/>
      <c r="C1028" s="324"/>
      <c r="D1028" s="324"/>
      <c r="E1028" s="324"/>
      <c r="F1028" s="356"/>
    </row>
    <row r="1029" spans="1:6">
      <c r="A1029" s="324"/>
      <c r="B1029" s="324"/>
      <c r="C1029" s="324"/>
      <c r="D1029" s="324"/>
      <c r="E1029" s="324"/>
      <c r="F1029" s="356"/>
    </row>
    <row r="1030" spans="1:6">
      <c r="A1030" s="324"/>
      <c r="B1030" s="324"/>
      <c r="C1030" s="324"/>
      <c r="D1030" s="324"/>
      <c r="E1030" s="324"/>
      <c r="F1030" s="356"/>
    </row>
    <row r="1031" spans="1:6">
      <c r="A1031" s="324"/>
      <c r="B1031" s="324"/>
      <c r="C1031" s="324"/>
      <c r="D1031" s="324"/>
      <c r="E1031" s="324"/>
      <c r="F1031" s="356"/>
    </row>
    <row r="1032" spans="1:6">
      <c r="A1032" s="324"/>
      <c r="B1032" s="324"/>
      <c r="C1032" s="324"/>
      <c r="D1032" s="324"/>
      <c r="E1032" s="324"/>
      <c r="F1032" s="356"/>
    </row>
    <row r="1033" spans="1:6">
      <c r="A1033" s="324"/>
      <c r="B1033" s="324"/>
      <c r="C1033" s="324"/>
      <c r="D1033" s="324"/>
      <c r="E1033" s="324"/>
      <c r="F1033" s="356"/>
    </row>
    <row r="1034" spans="1:6">
      <c r="A1034" s="324"/>
      <c r="B1034" s="324"/>
      <c r="C1034" s="324"/>
      <c r="D1034" s="324"/>
      <c r="E1034" s="324"/>
      <c r="F1034" s="356"/>
    </row>
    <row r="1035" spans="1:6">
      <c r="A1035" s="324"/>
      <c r="B1035" s="324"/>
      <c r="C1035" s="324"/>
      <c r="D1035" s="324"/>
      <c r="E1035" s="324"/>
      <c r="F1035" s="356"/>
    </row>
    <row r="1036" spans="1:6">
      <c r="A1036" s="324"/>
      <c r="B1036" s="324"/>
      <c r="C1036" s="324"/>
      <c r="D1036" s="324"/>
      <c r="E1036" s="324"/>
      <c r="F1036" s="356"/>
    </row>
    <row r="1037" spans="1:6">
      <c r="A1037" s="324"/>
      <c r="B1037" s="324"/>
      <c r="C1037" s="324"/>
      <c r="D1037" s="324"/>
      <c r="E1037" s="324"/>
      <c r="F1037" s="356"/>
    </row>
    <row r="1038" spans="1:6">
      <c r="A1038" s="324"/>
      <c r="B1038" s="324"/>
      <c r="C1038" s="324"/>
      <c r="D1038" s="324"/>
      <c r="E1038" s="324"/>
      <c r="F1038" s="356"/>
    </row>
    <row r="1039" spans="1:6">
      <c r="A1039" s="324"/>
      <c r="B1039" s="324"/>
      <c r="C1039" s="324"/>
      <c r="D1039" s="324"/>
      <c r="E1039" s="324"/>
      <c r="F1039" s="356"/>
    </row>
    <row r="1040" spans="1:6">
      <c r="A1040" s="324"/>
      <c r="B1040" s="324"/>
      <c r="C1040" s="324"/>
      <c r="D1040" s="324"/>
      <c r="E1040" s="324"/>
      <c r="F1040" s="356"/>
    </row>
    <row r="1041" spans="1:6">
      <c r="A1041" s="324"/>
      <c r="B1041" s="324"/>
      <c r="C1041" s="324"/>
      <c r="D1041" s="324"/>
      <c r="E1041" s="324"/>
      <c r="F1041" s="356"/>
    </row>
    <row r="1042" spans="1:6">
      <c r="A1042" s="324"/>
      <c r="B1042" s="324"/>
      <c r="C1042" s="324"/>
      <c r="D1042" s="324"/>
      <c r="E1042" s="324"/>
      <c r="F1042" s="356"/>
    </row>
    <row r="1043" spans="1:6">
      <c r="A1043" s="324"/>
      <c r="B1043" s="324"/>
      <c r="C1043" s="324"/>
      <c r="D1043" s="324"/>
      <c r="E1043" s="324"/>
      <c r="F1043" s="356"/>
    </row>
    <row r="1044" spans="1:6">
      <c r="A1044" s="324"/>
      <c r="B1044" s="324"/>
      <c r="C1044" s="324"/>
      <c r="D1044" s="324"/>
      <c r="E1044" s="324"/>
      <c r="F1044" s="356"/>
    </row>
    <row r="1045" spans="1:6">
      <c r="A1045" s="324"/>
      <c r="B1045" s="324"/>
      <c r="C1045" s="324"/>
      <c r="D1045" s="324"/>
      <c r="E1045" s="324"/>
      <c r="F1045" s="356"/>
    </row>
    <row r="1046" spans="1:6">
      <c r="A1046" s="324"/>
      <c r="B1046" s="324"/>
      <c r="C1046" s="324"/>
      <c r="D1046" s="324"/>
      <c r="E1046" s="324"/>
      <c r="F1046" s="356"/>
    </row>
    <row r="1047" spans="1:6">
      <c r="A1047" s="324"/>
      <c r="B1047" s="324"/>
      <c r="C1047" s="324"/>
      <c r="D1047" s="324"/>
      <c r="E1047" s="324"/>
      <c r="F1047" s="356"/>
    </row>
    <row r="1048" spans="1:6">
      <c r="A1048" s="324"/>
      <c r="B1048" s="324"/>
      <c r="C1048" s="324"/>
      <c r="D1048" s="324"/>
      <c r="E1048" s="324"/>
      <c r="F1048" s="356"/>
    </row>
    <row r="1049" spans="1:6">
      <c r="A1049" s="324"/>
      <c r="B1049" s="324"/>
      <c r="C1049" s="324"/>
      <c r="D1049" s="324"/>
      <c r="E1049" s="324"/>
      <c r="F1049" s="356"/>
    </row>
    <row r="1050" spans="1:6">
      <c r="A1050" s="324"/>
      <c r="B1050" s="324"/>
      <c r="C1050" s="324"/>
      <c r="D1050" s="324"/>
      <c r="E1050" s="324"/>
      <c r="F1050" s="356"/>
    </row>
    <row r="1051" spans="1:6">
      <c r="A1051" s="324"/>
      <c r="B1051" s="324"/>
      <c r="C1051" s="324"/>
      <c r="D1051" s="324"/>
      <c r="E1051" s="324"/>
      <c r="F1051" s="356"/>
    </row>
    <row r="1052" spans="1:6">
      <c r="A1052" s="324"/>
      <c r="B1052" s="324"/>
      <c r="C1052" s="324"/>
      <c r="D1052" s="324"/>
      <c r="E1052" s="324"/>
      <c r="F1052" s="356"/>
    </row>
    <row r="1053" spans="1:6">
      <c r="A1053" s="324"/>
      <c r="B1053" s="324"/>
      <c r="C1053" s="324"/>
      <c r="D1053" s="324"/>
      <c r="E1053" s="324"/>
      <c r="F1053" s="356"/>
    </row>
    <row r="1054" spans="1:6">
      <c r="A1054" s="324"/>
      <c r="B1054" s="324"/>
      <c r="C1054" s="324"/>
      <c r="D1054" s="324"/>
      <c r="E1054" s="324"/>
      <c r="F1054" s="356"/>
    </row>
    <row r="1055" spans="1:6">
      <c r="A1055" s="324"/>
      <c r="B1055" s="324"/>
      <c r="C1055" s="324"/>
      <c r="D1055" s="324"/>
      <c r="E1055" s="324"/>
      <c r="F1055" s="356"/>
    </row>
    <row r="1056" spans="1:6">
      <c r="A1056" s="324"/>
      <c r="B1056" s="324"/>
      <c r="C1056" s="324"/>
      <c r="D1056" s="324"/>
      <c r="E1056" s="324"/>
      <c r="F1056" s="356"/>
    </row>
    <row r="1057" spans="1:6">
      <c r="A1057" s="324"/>
      <c r="B1057" s="324"/>
      <c r="C1057" s="324"/>
      <c r="D1057" s="324"/>
      <c r="E1057" s="324"/>
      <c r="F1057" s="356"/>
    </row>
    <row r="1058" spans="1:6">
      <c r="A1058" s="324"/>
      <c r="B1058" s="324"/>
      <c r="C1058" s="324"/>
      <c r="D1058" s="324"/>
      <c r="E1058" s="324"/>
      <c r="F1058" s="356"/>
    </row>
    <row r="1059" spans="1:6">
      <c r="A1059" s="324"/>
      <c r="B1059" s="324"/>
      <c r="C1059" s="324"/>
      <c r="D1059" s="324"/>
      <c r="E1059" s="324"/>
      <c r="F1059" s="356"/>
    </row>
    <row r="1060" spans="1:6">
      <c r="A1060" s="324"/>
      <c r="B1060" s="324"/>
      <c r="C1060" s="324"/>
      <c r="D1060" s="324"/>
      <c r="E1060" s="324"/>
      <c r="F1060" s="356"/>
    </row>
    <row r="1061" spans="1:6">
      <c r="A1061" s="324"/>
      <c r="B1061" s="324"/>
      <c r="C1061" s="324"/>
      <c r="D1061" s="324"/>
      <c r="E1061" s="324"/>
      <c r="F1061" s="356"/>
    </row>
    <row r="1062" spans="1:6">
      <c r="A1062" s="324"/>
      <c r="B1062" s="324"/>
      <c r="C1062" s="324"/>
      <c r="D1062" s="324"/>
      <c r="E1062" s="324"/>
      <c r="F1062" s="356"/>
    </row>
    <row r="1063" spans="1:6">
      <c r="A1063" s="324"/>
      <c r="B1063" s="324"/>
      <c r="C1063" s="324"/>
      <c r="D1063" s="324"/>
      <c r="E1063" s="324"/>
      <c r="F1063" s="356"/>
    </row>
    <row r="1064" spans="1:6">
      <c r="A1064" s="324"/>
      <c r="B1064" s="324"/>
      <c r="C1064" s="324"/>
      <c r="D1064" s="324"/>
      <c r="E1064" s="324"/>
      <c r="F1064" s="356"/>
    </row>
    <row r="1065" spans="1:6">
      <c r="A1065" s="324"/>
      <c r="B1065" s="324"/>
      <c r="C1065" s="324"/>
      <c r="D1065" s="324"/>
      <c r="E1065" s="324"/>
      <c r="F1065" s="356"/>
    </row>
    <row r="1066" spans="1:6">
      <c r="A1066" s="324"/>
      <c r="B1066" s="324"/>
      <c r="C1066" s="324"/>
      <c r="D1066" s="324"/>
      <c r="E1066" s="324"/>
      <c r="F1066" s="356"/>
    </row>
    <row r="1067" spans="1:6">
      <c r="A1067" s="324"/>
      <c r="B1067" s="324"/>
      <c r="C1067" s="324"/>
      <c r="D1067" s="324"/>
      <c r="E1067" s="324"/>
      <c r="F1067" s="356"/>
    </row>
    <row r="1068" spans="1:6">
      <c r="A1068" s="324"/>
      <c r="B1068" s="324"/>
      <c r="C1068" s="324"/>
      <c r="D1068" s="324"/>
      <c r="E1068" s="324"/>
      <c r="F1068" s="356"/>
    </row>
    <row r="1069" spans="1:6">
      <c r="A1069" s="324"/>
      <c r="B1069" s="324"/>
      <c r="C1069" s="324"/>
      <c r="D1069" s="324"/>
      <c r="E1069" s="324"/>
      <c r="F1069" s="356"/>
    </row>
    <row r="1070" spans="1:6">
      <c r="A1070" s="324"/>
      <c r="B1070" s="324"/>
      <c r="C1070" s="324"/>
      <c r="D1070" s="324"/>
      <c r="E1070" s="324"/>
      <c r="F1070" s="356"/>
    </row>
    <row r="1071" spans="1:6">
      <c r="A1071" s="324"/>
      <c r="B1071" s="324"/>
      <c r="C1071" s="324"/>
      <c r="D1071" s="324"/>
      <c r="E1071" s="324"/>
      <c r="F1071" s="356"/>
    </row>
    <row r="1072" spans="1:6">
      <c r="A1072" s="324"/>
      <c r="B1072" s="324"/>
      <c r="C1072" s="324"/>
      <c r="D1072" s="324"/>
      <c r="E1072" s="324"/>
      <c r="F1072" s="356"/>
    </row>
    <row r="1073" spans="1:6">
      <c r="A1073" s="324"/>
      <c r="B1073" s="324"/>
      <c r="C1073" s="324"/>
      <c r="D1073" s="324"/>
      <c r="E1073" s="324"/>
      <c r="F1073" s="356"/>
    </row>
    <row r="1074" spans="1:6">
      <c r="A1074" s="324"/>
      <c r="B1074" s="324"/>
      <c r="C1074" s="324"/>
      <c r="D1074" s="324"/>
      <c r="E1074" s="324"/>
      <c r="F1074" s="356"/>
    </row>
    <row r="1075" spans="1:6">
      <c r="A1075" s="324"/>
      <c r="B1075" s="324"/>
      <c r="C1075" s="324"/>
      <c r="D1075" s="324"/>
      <c r="E1075" s="324"/>
      <c r="F1075" s="356"/>
    </row>
    <row r="1076" spans="1:6">
      <c r="A1076" s="324"/>
      <c r="B1076" s="324"/>
      <c r="C1076" s="324"/>
      <c r="D1076" s="324"/>
      <c r="E1076" s="324"/>
      <c r="F1076" s="356"/>
    </row>
    <row r="1077" spans="1:6">
      <c r="A1077" s="324"/>
      <c r="B1077" s="324"/>
      <c r="C1077" s="324"/>
      <c r="D1077" s="324"/>
      <c r="E1077" s="324"/>
      <c r="F1077" s="356"/>
    </row>
    <row r="1078" spans="1:6">
      <c r="A1078" s="324"/>
      <c r="B1078" s="324"/>
      <c r="C1078" s="324"/>
      <c r="D1078" s="324"/>
      <c r="E1078" s="324"/>
      <c r="F1078" s="356"/>
    </row>
    <row r="1079" spans="1:6">
      <c r="A1079" s="324"/>
      <c r="B1079" s="324"/>
      <c r="C1079" s="324"/>
      <c r="D1079" s="324"/>
      <c r="E1079" s="324"/>
      <c r="F1079" s="356"/>
    </row>
    <row r="1080" spans="1:6">
      <c r="A1080" s="324"/>
      <c r="B1080" s="324"/>
      <c r="C1080" s="324"/>
      <c r="D1080" s="324"/>
      <c r="E1080" s="324"/>
      <c r="F1080" s="356"/>
    </row>
    <row r="1081" spans="1:6">
      <c r="A1081" s="324"/>
      <c r="B1081" s="324"/>
      <c r="C1081" s="324"/>
      <c r="D1081" s="324"/>
      <c r="E1081" s="324"/>
      <c r="F1081" s="356"/>
    </row>
    <row r="1082" spans="1:6">
      <c r="A1082" s="324"/>
      <c r="B1082" s="324"/>
      <c r="C1082" s="324"/>
      <c r="D1082" s="324"/>
      <c r="E1082" s="324"/>
      <c r="F1082" s="356"/>
    </row>
    <row r="1083" spans="1:6">
      <c r="A1083" s="324"/>
      <c r="B1083" s="324"/>
      <c r="C1083" s="324"/>
      <c r="D1083" s="324"/>
      <c r="E1083" s="324"/>
      <c r="F1083" s="356"/>
    </row>
    <row r="1084" spans="1:6">
      <c r="A1084" s="324"/>
      <c r="B1084" s="324"/>
      <c r="C1084" s="324"/>
      <c r="D1084" s="324"/>
      <c r="E1084" s="324"/>
      <c r="F1084" s="356"/>
    </row>
    <row r="1085" spans="1:6">
      <c r="A1085" s="324"/>
      <c r="B1085" s="324"/>
      <c r="C1085" s="324"/>
      <c r="D1085" s="324"/>
      <c r="E1085" s="324"/>
      <c r="F1085" s="356"/>
    </row>
    <row r="1086" spans="1:6">
      <c r="A1086" s="324"/>
      <c r="B1086" s="324"/>
      <c r="C1086" s="324"/>
      <c r="D1086" s="324"/>
      <c r="E1086" s="324"/>
      <c r="F1086" s="356"/>
    </row>
    <row r="1087" spans="1:6">
      <c r="A1087" s="324"/>
      <c r="B1087" s="324"/>
      <c r="C1087" s="324"/>
      <c r="D1087" s="324"/>
      <c r="E1087" s="324"/>
      <c r="F1087" s="356"/>
    </row>
    <row r="1088" spans="1:6">
      <c r="A1088" s="324"/>
      <c r="B1088" s="324"/>
      <c r="C1088" s="324"/>
      <c r="D1088" s="324"/>
      <c r="E1088" s="324"/>
      <c r="F1088" s="356"/>
    </row>
    <row r="1089" spans="1:6">
      <c r="A1089" s="324"/>
      <c r="B1089" s="324"/>
      <c r="C1089" s="324"/>
      <c r="D1089" s="324"/>
      <c r="E1089" s="324"/>
      <c r="F1089" s="356"/>
    </row>
    <row r="1090" spans="1:6">
      <c r="A1090" s="324"/>
      <c r="B1090" s="324"/>
      <c r="C1090" s="324"/>
      <c r="D1090" s="324"/>
      <c r="E1090" s="324"/>
      <c r="F1090" s="356"/>
    </row>
    <row r="1091" spans="1:6">
      <c r="A1091" s="324"/>
      <c r="B1091" s="324"/>
      <c r="C1091" s="324"/>
      <c r="D1091" s="324"/>
      <c r="E1091" s="324"/>
      <c r="F1091" s="356"/>
    </row>
    <row r="1092" spans="1:6">
      <c r="A1092" s="324"/>
      <c r="B1092" s="324"/>
      <c r="C1092" s="324"/>
      <c r="D1092" s="324"/>
      <c r="E1092" s="324"/>
      <c r="F1092" s="356"/>
    </row>
    <row r="1093" spans="1:6">
      <c r="A1093" s="324"/>
      <c r="B1093" s="324"/>
      <c r="C1093" s="324"/>
      <c r="D1093" s="324"/>
      <c r="E1093" s="324"/>
      <c r="F1093" s="356"/>
    </row>
    <row r="1094" spans="1:6">
      <c r="A1094" s="324"/>
      <c r="B1094" s="324"/>
      <c r="C1094" s="324"/>
      <c r="D1094" s="324"/>
      <c r="E1094" s="324"/>
      <c r="F1094" s="356"/>
    </row>
    <row r="1095" spans="1:6">
      <c r="A1095" s="324"/>
      <c r="B1095" s="324"/>
      <c r="C1095" s="324"/>
      <c r="D1095" s="324"/>
      <c r="E1095" s="324"/>
      <c r="F1095" s="356"/>
    </row>
    <row r="1096" spans="1:6">
      <c r="A1096" s="324"/>
      <c r="B1096" s="324"/>
      <c r="C1096" s="324"/>
      <c r="D1096" s="324"/>
      <c r="E1096" s="324"/>
      <c r="F1096" s="356"/>
    </row>
    <row r="1097" spans="1:6">
      <c r="A1097" s="324"/>
      <c r="B1097" s="324"/>
      <c r="C1097" s="324"/>
      <c r="D1097" s="324"/>
      <c r="E1097" s="324"/>
      <c r="F1097" s="356"/>
    </row>
    <row r="1098" spans="1:6">
      <c r="A1098" s="324"/>
      <c r="B1098" s="324"/>
      <c r="C1098" s="324"/>
      <c r="D1098" s="324"/>
      <c r="E1098" s="324"/>
      <c r="F1098" s="356"/>
    </row>
    <row r="1099" spans="1:6">
      <c r="A1099" s="324"/>
      <c r="B1099" s="324"/>
      <c r="C1099" s="324"/>
      <c r="D1099" s="324"/>
      <c r="E1099" s="324"/>
      <c r="F1099" s="356"/>
    </row>
    <row r="1100" spans="1:6">
      <c r="A1100" s="324"/>
      <c r="B1100" s="324"/>
      <c r="C1100" s="324"/>
      <c r="D1100" s="324"/>
      <c r="E1100" s="324"/>
      <c r="F1100" s="356"/>
    </row>
    <row r="1101" spans="1:6">
      <c r="A1101" s="324"/>
      <c r="B1101" s="324"/>
      <c r="C1101" s="324"/>
      <c r="D1101" s="324"/>
      <c r="E1101" s="324"/>
      <c r="F1101" s="356"/>
    </row>
    <row r="1102" spans="1:6">
      <c r="A1102" s="324"/>
      <c r="B1102" s="324"/>
      <c r="C1102" s="324"/>
      <c r="D1102" s="324"/>
      <c r="E1102" s="324"/>
      <c r="F1102" s="356"/>
    </row>
    <row r="1103" spans="1:6">
      <c r="A1103" s="324"/>
      <c r="B1103" s="324"/>
      <c r="C1103" s="324"/>
      <c r="D1103" s="324"/>
      <c r="E1103" s="324"/>
      <c r="F1103" s="356"/>
    </row>
    <row r="1104" spans="1:6">
      <c r="A1104" s="324"/>
      <c r="B1104" s="324"/>
      <c r="C1104" s="324"/>
      <c r="D1104" s="324"/>
      <c r="E1104" s="324"/>
      <c r="F1104" s="356"/>
    </row>
    <row r="1105" spans="1:6">
      <c r="A1105" s="324"/>
      <c r="B1105" s="324"/>
      <c r="C1105" s="324"/>
      <c r="D1105" s="324"/>
      <c r="E1105" s="324"/>
      <c r="F1105" s="356"/>
    </row>
    <row r="1106" spans="1:6">
      <c r="A1106" s="324"/>
      <c r="B1106" s="324"/>
      <c r="C1106" s="324"/>
      <c r="D1106" s="324"/>
      <c r="E1106" s="324"/>
      <c r="F1106" s="356"/>
    </row>
    <row r="1107" spans="1:6">
      <c r="A1107" s="324"/>
      <c r="B1107" s="324"/>
      <c r="C1107" s="324"/>
      <c r="D1107" s="324"/>
      <c r="E1107" s="324"/>
      <c r="F1107" s="356"/>
    </row>
    <row r="1108" spans="1:6">
      <c r="A1108" s="324"/>
      <c r="B1108" s="324"/>
      <c r="C1108" s="324"/>
      <c r="D1108" s="324"/>
      <c r="E1108" s="324"/>
      <c r="F1108" s="356"/>
    </row>
    <row r="1109" spans="1:6">
      <c r="A1109" s="324"/>
      <c r="B1109" s="324"/>
      <c r="C1109" s="324"/>
      <c r="D1109" s="324"/>
      <c r="E1109" s="324"/>
      <c r="F1109" s="356"/>
    </row>
    <row r="1110" spans="1:6">
      <c r="A1110" s="324"/>
      <c r="B1110" s="324"/>
      <c r="C1110" s="324"/>
      <c r="D1110" s="324"/>
      <c r="E1110" s="324"/>
      <c r="F1110" s="356"/>
    </row>
    <row r="1111" spans="1:6">
      <c r="A1111" s="324"/>
      <c r="B1111" s="324"/>
      <c r="C1111" s="324"/>
      <c r="D1111" s="324"/>
      <c r="E1111" s="324"/>
      <c r="F1111" s="356"/>
    </row>
    <row r="1112" spans="1:6">
      <c r="A1112" s="324"/>
      <c r="B1112" s="324"/>
      <c r="C1112" s="324"/>
      <c r="D1112" s="324"/>
      <c r="E1112" s="324"/>
      <c r="F1112" s="356"/>
    </row>
    <row r="1113" spans="1:6">
      <c r="A1113" s="324"/>
      <c r="B1113" s="324"/>
      <c r="C1113" s="324"/>
      <c r="D1113" s="324"/>
      <c r="E1113" s="324"/>
      <c r="F1113" s="356"/>
    </row>
    <row r="1114" spans="1:6">
      <c r="A1114" s="324"/>
      <c r="B1114" s="324"/>
      <c r="C1114" s="324"/>
      <c r="D1114" s="324"/>
      <c r="E1114" s="324"/>
      <c r="F1114" s="356"/>
    </row>
    <row r="1115" spans="1:6">
      <c r="A1115" s="324"/>
      <c r="B1115" s="324"/>
      <c r="C1115" s="324"/>
      <c r="D1115" s="324"/>
      <c r="E1115" s="324"/>
      <c r="F1115" s="356"/>
    </row>
    <row r="1116" spans="1:6">
      <c r="A1116" s="324"/>
      <c r="B1116" s="324"/>
      <c r="C1116" s="324"/>
      <c r="D1116" s="324"/>
      <c r="E1116" s="324"/>
      <c r="F1116" s="356"/>
    </row>
    <row r="1117" spans="1:6">
      <c r="A1117" s="324"/>
      <c r="B1117" s="324"/>
      <c r="C1117" s="324"/>
      <c r="D1117" s="324"/>
      <c r="E1117" s="324"/>
      <c r="F1117" s="356"/>
    </row>
    <row r="1118" spans="1:6">
      <c r="A1118" s="324"/>
      <c r="B1118" s="324"/>
      <c r="C1118" s="324"/>
      <c r="D1118" s="324"/>
      <c r="E1118" s="324"/>
      <c r="F1118" s="356"/>
    </row>
    <row r="1119" spans="1:6">
      <c r="A1119" s="324"/>
      <c r="B1119" s="324"/>
      <c r="C1119" s="324"/>
      <c r="D1119" s="324"/>
      <c r="E1119" s="324"/>
      <c r="F1119" s="356"/>
    </row>
    <row r="1120" spans="1:6">
      <c r="A1120" s="324"/>
      <c r="B1120" s="324"/>
      <c r="C1120" s="324"/>
      <c r="D1120" s="324"/>
      <c r="E1120" s="324"/>
      <c r="F1120" s="356"/>
    </row>
    <row r="1121" spans="1:6">
      <c r="A1121" s="324"/>
      <c r="B1121" s="324"/>
      <c r="C1121" s="324"/>
      <c r="D1121" s="324"/>
      <c r="E1121" s="324"/>
      <c r="F1121" s="356"/>
    </row>
    <row r="1122" spans="1:6">
      <c r="A1122" s="324"/>
      <c r="B1122" s="324"/>
      <c r="C1122" s="324"/>
      <c r="D1122" s="324"/>
      <c r="E1122" s="324"/>
      <c r="F1122" s="356"/>
    </row>
    <row r="1123" spans="1:6">
      <c r="A1123" s="324"/>
      <c r="B1123" s="324"/>
      <c r="C1123" s="324"/>
      <c r="D1123" s="324"/>
      <c r="E1123" s="324"/>
      <c r="F1123" s="356"/>
    </row>
    <row r="1124" spans="1:6">
      <c r="A1124" s="324"/>
      <c r="B1124" s="324"/>
      <c r="C1124" s="324"/>
      <c r="D1124" s="324"/>
      <c r="E1124" s="324"/>
      <c r="F1124" s="356"/>
    </row>
    <row r="1125" spans="1:6">
      <c r="A1125" s="324"/>
      <c r="B1125" s="324"/>
      <c r="C1125" s="324"/>
      <c r="D1125" s="324"/>
      <c r="E1125" s="324"/>
      <c r="F1125" s="356"/>
    </row>
    <row r="1126" spans="1:6">
      <c r="A1126" s="324"/>
      <c r="B1126" s="324"/>
      <c r="C1126" s="324"/>
      <c r="D1126" s="324"/>
      <c r="E1126" s="324"/>
      <c r="F1126" s="356"/>
    </row>
    <row r="1127" spans="1:6">
      <c r="A1127" s="324"/>
      <c r="B1127" s="324"/>
      <c r="C1127" s="324"/>
      <c r="D1127" s="324"/>
      <c r="E1127" s="324"/>
      <c r="F1127" s="356"/>
    </row>
    <row r="1128" spans="1:6">
      <c r="A1128" s="324"/>
      <c r="B1128" s="324"/>
      <c r="C1128" s="324"/>
      <c r="D1128" s="324"/>
      <c r="E1128" s="324"/>
      <c r="F1128" s="356"/>
    </row>
    <row r="1129" spans="1:6">
      <c r="A1129" s="324"/>
      <c r="B1129" s="324"/>
      <c r="C1129" s="324"/>
      <c r="D1129" s="324"/>
      <c r="E1129" s="324"/>
      <c r="F1129" s="356"/>
    </row>
    <row r="1130" spans="1:6">
      <c r="A1130" s="324"/>
      <c r="B1130" s="324"/>
      <c r="C1130" s="324"/>
      <c r="D1130" s="324"/>
      <c r="E1130" s="324"/>
      <c r="F1130" s="356"/>
    </row>
    <row r="1131" spans="1:6">
      <c r="A1131" s="324"/>
      <c r="B1131" s="324"/>
      <c r="C1131" s="324"/>
      <c r="D1131" s="324"/>
      <c r="E1131" s="324"/>
      <c r="F1131" s="356"/>
    </row>
    <row r="1132" spans="1:6">
      <c r="A1132" s="324"/>
      <c r="B1132" s="324"/>
      <c r="C1132" s="324"/>
      <c r="D1132" s="324"/>
      <c r="E1132" s="324"/>
      <c r="F1132" s="356"/>
    </row>
    <row r="1133" spans="1:6">
      <c r="A1133" s="324"/>
      <c r="B1133" s="324"/>
      <c r="C1133" s="324"/>
      <c r="D1133" s="324"/>
      <c r="E1133" s="324"/>
      <c r="F1133" s="356"/>
    </row>
    <row r="1134" spans="1:6">
      <c r="A1134" s="324"/>
      <c r="B1134" s="324"/>
      <c r="C1134" s="324"/>
      <c r="D1134" s="324"/>
      <c r="E1134" s="324"/>
      <c r="F1134" s="356"/>
    </row>
    <row r="1135" spans="1:6">
      <c r="A1135" s="324"/>
      <c r="B1135" s="324"/>
      <c r="C1135" s="324"/>
      <c r="D1135" s="324"/>
      <c r="E1135" s="324"/>
      <c r="F1135" s="356"/>
    </row>
    <row r="1136" spans="1:6">
      <c r="A1136" s="324"/>
      <c r="B1136" s="324"/>
      <c r="C1136" s="324"/>
      <c r="D1136" s="324"/>
      <c r="E1136" s="324"/>
      <c r="F1136" s="356"/>
    </row>
    <row r="1137" spans="1:6">
      <c r="A1137" s="324"/>
      <c r="B1137" s="324"/>
      <c r="C1137" s="324"/>
      <c r="D1137" s="324"/>
      <c r="E1137" s="324"/>
      <c r="F1137" s="356"/>
    </row>
    <row r="1138" spans="1:6">
      <c r="A1138" s="324"/>
      <c r="B1138" s="324"/>
      <c r="C1138" s="324"/>
      <c r="D1138" s="324"/>
      <c r="E1138" s="324"/>
      <c r="F1138" s="356"/>
    </row>
    <row r="1139" spans="1:6">
      <c r="A1139" s="324"/>
      <c r="B1139" s="324"/>
      <c r="C1139" s="324"/>
      <c r="D1139" s="324"/>
      <c r="E1139" s="324"/>
      <c r="F1139" s="356"/>
    </row>
    <row r="1140" spans="1:6">
      <c r="A1140" s="324"/>
      <c r="B1140" s="324"/>
      <c r="C1140" s="324"/>
      <c r="D1140" s="324"/>
      <c r="E1140" s="324"/>
      <c r="F1140" s="356"/>
    </row>
    <row r="1141" spans="1:6">
      <c r="A1141" s="324"/>
      <c r="B1141" s="324"/>
      <c r="C1141" s="324"/>
      <c r="D1141" s="324"/>
      <c r="E1141" s="324"/>
      <c r="F1141" s="356"/>
    </row>
    <row r="1142" spans="1:6">
      <c r="A1142" s="324"/>
      <c r="B1142" s="324"/>
      <c r="C1142" s="324"/>
      <c r="D1142" s="324"/>
      <c r="E1142" s="324"/>
      <c r="F1142" s="356"/>
    </row>
    <row r="1143" spans="1:6">
      <c r="A1143" s="324"/>
      <c r="B1143" s="324"/>
      <c r="C1143" s="324"/>
      <c r="D1143" s="324"/>
      <c r="E1143" s="324"/>
      <c r="F1143" s="356"/>
    </row>
    <row r="1144" spans="1:6">
      <c r="A1144" s="324"/>
      <c r="B1144" s="324"/>
      <c r="C1144" s="324"/>
      <c r="D1144" s="324"/>
      <c r="E1144" s="324"/>
      <c r="F1144" s="356"/>
    </row>
    <row r="1145" spans="1:6">
      <c r="A1145" s="324"/>
      <c r="B1145" s="324"/>
      <c r="C1145" s="324"/>
      <c r="D1145" s="324"/>
      <c r="E1145" s="324"/>
      <c r="F1145" s="356"/>
    </row>
    <row r="1146" spans="1:6">
      <c r="A1146" s="324"/>
      <c r="B1146" s="324"/>
      <c r="C1146" s="324"/>
      <c r="D1146" s="324"/>
      <c r="E1146" s="324"/>
      <c r="F1146" s="356"/>
    </row>
    <row r="1147" spans="1:6">
      <c r="A1147" s="324"/>
      <c r="B1147" s="324"/>
      <c r="C1147" s="324"/>
      <c r="D1147" s="324"/>
      <c r="E1147" s="324"/>
      <c r="F1147" s="356"/>
    </row>
    <row r="1148" spans="1:6">
      <c r="A1148" s="324"/>
      <c r="B1148" s="324"/>
      <c r="C1148" s="324"/>
      <c r="D1148" s="324"/>
      <c r="E1148" s="324"/>
      <c r="F1148" s="356"/>
    </row>
    <row r="1149" spans="1:6">
      <c r="A1149" s="324"/>
      <c r="B1149" s="324"/>
      <c r="C1149" s="324"/>
      <c r="D1149" s="324"/>
      <c r="E1149" s="324"/>
      <c r="F1149" s="356"/>
    </row>
    <row r="1150" spans="1:6">
      <c r="A1150" s="324"/>
      <c r="B1150" s="324"/>
      <c r="C1150" s="324"/>
      <c r="D1150" s="324"/>
      <c r="E1150" s="324"/>
      <c r="F1150" s="356"/>
    </row>
    <row r="1151" spans="1:6">
      <c r="A1151" s="324"/>
      <c r="B1151" s="324"/>
      <c r="C1151" s="324"/>
      <c r="D1151" s="324"/>
      <c r="E1151" s="324"/>
      <c r="F1151" s="356"/>
    </row>
    <row r="1152" spans="1:6">
      <c r="A1152" s="324"/>
      <c r="B1152" s="324"/>
      <c r="C1152" s="324"/>
      <c r="D1152" s="324"/>
      <c r="E1152" s="324"/>
      <c r="F1152" s="356"/>
    </row>
    <row r="1153" spans="1:6">
      <c r="A1153" s="324"/>
      <c r="B1153" s="324"/>
      <c r="C1153" s="324"/>
      <c r="D1153" s="324"/>
      <c r="E1153" s="324"/>
      <c r="F1153" s="356"/>
    </row>
    <row r="1154" spans="1:6">
      <c r="A1154" s="324"/>
      <c r="B1154" s="324"/>
      <c r="C1154" s="324"/>
      <c r="D1154" s="324"/>
      <c r="E1154" s="324"/>
      <c r="F1154" s="356"/>
    </row>
    <row r="1155" spans="1:6">
      <c r="A1155" s="324"/>
      <c r="B1155" s="324"/>
      <c r="C1155" s="324"/>
      <c r="D1155" s="324"/>
      <c r="E1155" s="324"/>
      <c r="F1155" s="356"/>
    </row>
    <row r="1156" spans="1:6">
      <c r="A1156" s="324"/>
      <c r="B1156" s="324"/>
      <c r="C1156" s="324"/>
      <c r="D1156" s="324"/>
      <c r="E1156" s="324"/>
      <c r="F1156" s="356"/>
    </row>
    <row r="1157" spans="1:6">
      <c r="A1157" s="324"/>
      <c r="B1157" s="324"/>
      <c r="C1157" s="324"/>
      <c r="D1157" s="324"/>
      <c r="E1157" s="324"/>
      <c r="F1157" s="356"/>
    </row>
    <row r="1158" spans="1:6">
      <c r="A1158" s="324"/>
      <c r="B1158" s="324"/>
      <c r="C1158" s="324"/>
      <c r="D1158" s="324"/>
      <c r="E1158" s="324"/>
      <c r="F1158" s="356"/>
    </row>
    <row r="1159" spans="1:6">
      <c r="A1159" s="324"/>
      <c r="B1159" s="324"/>
      <c r="C1159" s="324"/>
      <c r="D1159" s="324"/>
      <c r="E1159" s="324"/>
      <c r="F1159" s="356"/>
    </row>
    <row r="1160" spans="1:6">
      <c r="A1160" s="324"/>
      <c r="B1160" s="324"/>
      <c r="C1160" s="324"/>
      <c r="D1160" s="324"/>
      <c r="E1160" s="324"/>
      <c r="F1160" s="356"/>
    </row>
    <row r="1161" spans="1:6">
      <c r="A1161" s="324"/>
      <c r="B1161" s="324"/>
      <c r="C1161" s="324"/>
      <c r="D1161" s="324"/>
      <c r="E1161" s="324"/>
      <c r="F1161" s="356"/>
    </row>
    <row r="1162" spans="1:6">
      <c r="A1162" s="324"/>
      <c r="B1162" s="324"/>
      <c r="C1162" s="324"/>
      <c r="D1162" s="324"/>
      <c r="E1162" s="324"/>
      <c r="F1162" s="356"/>
    </row>
    <row r="1163" spans="1:6">
      <c r="A1163" s="324"/>
      <c r="B1163" s="324"/>
      <c r="C1163" s="324"/>
      <c r="D1163" s="324"/>
      <c r="E1163" s="324"/>
      <c r="F1163" s="356"/>
    </row>
    <row r="1164" spans="1:6">
      <c r="A1164" s="324"/>
      <c r="B1164" s="324"/>
      <c r="C1164" s="324"/>
      <c r="D1164" s="324"/>
      <c r="E1164" s="324"/>
      <c r="F1164" s="356"/>
    </row>
    <row r="1165" spans="1:6">
      <c r="A1165" s="324"/>
      <c r="B1165" s="324"/>
      <c r="C1165" s="324"/>
      <c r="D1165" s="324"/>
      <c r="E1165" s="324"/>
      <c r="F1165" s="356"/>
    </row>
    <row r="1166" spans="1:6">
      <c r="A1166" s="324"/>
      <c r="B1166" s="324"/>
      <c r="C1166" s="324"/>
      <c r="D1166" s="324"/>
      <c r="E1166" s="324"/>
      <c r="F1166" s="356"/>
    </row>
    <row r="1167" spans="1:6">
      <c r="A1167" s="324"/>
      <c r="B1167" s="324"/>
      <c r="C1167" s="324"/>
      <c r="D1167" s="324"/>
      <c r="E1167" s="324"/>
      <c r="F1167" s="356"/>
    </row>
    <row r="1168" spans="1:6">
      <c r="A1168" s="324"/>
      <c r="B1168" s="324"/>
      <c r="C1168" s="324"/>
      <c r="D1168" s="324"/>
      <c r="E1168" s="324"/>
      <c r="F1168" s="356"/>
    </row>
    <row r="1169" spans="1:6">
      <c r="A1169" s="324"/>
      <c r="B1169" s="324"/>
      <c r="C1169" s="324"/>
      <c r="D1169" s="324"/>
      <c r="E1169" s="324"/>
      <c r="F1169" s="356"/>
    </row>
    <row r="1170" spans="1:6">
      <c r="A1170" s="324"/>
      <c r="B1170" s="324"/>
      <c r="C1170" s="324"/>
      <c r="D1170" s="324"/>
      <c r="E1170" s="324"/>
      <c r="F1170" s="356"/>
    </row>
    <row r="1171" spans="1:6">
      <c r="A1171" s="324"/>
      <c r="B1171" s="324"/>
      <c r="C1171" s="324"/>
      <c r="D1171" s="324"/>
      <c r="E1171" s="324"/>
      <c r="F1171" s="356"/>
    </row>
    <row r="1172" spans="1:6">
      <c r="A1172" s="324"/>
      <c r="B1172" s="324"/>
      <c r="C1172" s="324"/>
      <c r="D1172" s="324"/>
      <c r="E1172" s="324"/>
      <c r="F1172" s="356"/>
    </row>
    <row r="1173" spans="1:6">
      <c r="A1173" s="324"/>
      <c r="B1173" s="324"/>
      <c r="C1173" s="324"/>
      <c r="D1173" s="324"/>
      <c r="E1173" s="324"/>
      <c r="F1173" s="356"/>
    </row>
    <row r="1174" spans="1:6">
      <c r="A1174" s="324"/>
      <c r="B1174" s="324"/>
      <c r="C1174" s="324"/>
      <c r="D1174" s="324"/>
      <c r="E1174" s="324"/>
      <c r="F1174" s="356"/>
    </row>
    <row r="1175" spans="1:6">
      <c r="A1175" s="324"/>
      <c r="B1175" s="324"/>
      <c r="C1175" s="324"/>
      <c r="D1175" s="324"/>
      <c r="E1175" s="324"/>
      <c r="F1175" s="356"/>
    </row>
    <row r="1176" spans="1:6">
      <c r="A1176" s="324"/>
      <c r="B1176" s="324"/>
      <c r="C1176" s="324"/>
      <c r="D1176" s="324"/>
      <c r="E1176" s="324"/>
      <c r="F1176" s="356"/>
    </row>
    <row r="1177" spans="1:6">
      <c r="A1177" s="324"/>
      <c r="B1177" s="324"/>
      <c r="C1177" s="324"/>
      <c r="D1177" s="324"/>
      <c r="E1177" s="324"/>
      <c r="F1177" s="356"/>
    </row>
    <row r="1178" spans="1:6">
      <c r="A1178" s="324"/>
      <c r="B1178" s="324"/>
      <c r="C1178" s="324"/>
      <c r="D1178" s="324"/>
      <c r="E1178" s="324"/>
      <c r="F1178" s="356"/>
    </row>
    <row r="1179" spans="1:6">
      <c r="A1179" s="324"/>
      <c r="B1179" s="324"/>
      <c r="C1179" s="324"/>
      <c r="D1179" s="324"/>
      <c r="E1179" s="324"/>
      <c r="F1179" s="356"/>
    </row>
    <row r="1180" spans="1:6">
      <c r="A1180" s="324"/>
      <c r="B1180" s="324"/>
      <c r="C1180" s="324"/>
      <c r="D1180" s="324"/>
      <c r="E1180" s="324"/>
      <c r="F1180" s="356"/>
    </row>
    <row r="1181" spans="1:6">
      <c r="A1181" s="324"/>
      <c r="B1181" s="324"/>
      <c r="C1181" s="324"/>
      <c r="D1181" s="324"/>
      <c r="E1181" s="324"/>
      <c r="F1181" s="356"/>
    </row>
    <row r="1182" spans="1:6">
      <c r="A1182" s="324"/>
      <c r="B1182" s="324"/>
      <c r="C1182" s="324"/>
      <c r="D1182" s="324"/>
      <c r="E1182" s="324"/>
      <c r="F1182" s="356"/>
    </row>
    <row r="1183" spans="1:6">
      <c r="A1183" s="324"/>
      <c r="B1183" s="324"/>
      <c r="C1183" s="324"/>
      <c r="D1183" s="324"/>
      <c r="E1183" s="324"/>
      <c r="F1183" s="356"/>
    </row>
    <row r="1184" spans="1:6">
      <c r="A1184" s="324"/>
      <c r="B1184" s="324"/>
      <c r="C1184" s="324"/>
      <c r="D1184" s="324"/>
      <c r="E1184" s="324"/>
      <c r="F1184" s="356"/>
    </row>
    <row r="1185" spans="1:6">
      <c r="A1185" s="324"/>
      <c r="B1185" s="324"/>
      <c r="C1185" s="324"/>
      <c r="D1185" s="324"/>
      <c r="E1185" s="324"/>
      <c r="F1185" s="356"/>
    </row>
    <row r="1186" spans="1:6">
      <c r="A1186" s="324"/>
      <c r="B1186" s="324"/>
      <c r="C1186" s="324"/>
      <c r="D1186" s="324"/>
      <c r="E1186" s="324"/>
      <c r="F1186" s="356"/>
    </row>
    <row r="1187" spans="1:6">
      <c r="A1187" s="324"/>
      <c r="B1187" s="324"/>
      <c r="C1187" s="324"/>
      <c r="D1187" s="324"/>
      <c r="E1187" s="324"/>
      <c r="F1187" s="356"/>
    </row>
    <row r="1188" spans="1:6">
      <c r="A1188" s="324"/>
      <c r="B1188" s="324"/>
      <c r="C1188" s="324"/>
      <c r="D1188" s="324"/>
      <c r="E1188" s="324"/>
      <c r="F1188" s="356"/>
    </row>
    <row r="1189" spans="1:6">
      <c r="A1189" s="324"/>
      <c r="B1189" s="324"/>
      <c r="C1189" s="324"/>
      <c r="D1189" s="324"/>
      <c r="E1189" s="324"/>
      <c r="F1189" s="356"/>
    </row>
    <row r="1190" spans="1:6">
      <c r="A1190" s="324"/>
      <c r="B1190" s="324"/>
      <c r="C1190" s="324"/>
      <c r="D1190" s="324"/>
      <c r="E1190" s="324"/>
      <c r="F1190" s="356"/>
    </row>
    <row r="1191" spans="1:6">
      <c r="A1191" s="324"/>
      <c r="B1191" s="324"/>
      <c r="C1191" s="324"/>
      <c r="D1191" s="324"/>
      <c r="E1191" s="324"/>
      <c r="F1191" s="356"/>
    </row>
    <row r="1192" spans="1:6">
      <c r="A1192" s="324"/>
      <c r="B1192" s="324"/>
      <c r="C1192" s="324"/>
      <c r="D1192" s="324"/>
      <c r="E1192" s="324"/>
      <c r="F1192" s="356"/>
    </row>
    <row r="1193" spans="1:6">
      <c r="A1193" s="324"/>
      <c r="B1193" s="324"/>
      <c r="C1193" s="324"/>
      <c r="D1193" s="324"/>
      <c r="E1193" s="324"/>
      <c r="F1193" s="356"/>
    </row>
    <row r="1194" spans="1:6">
      <c r="A1194" s="324"/>
      <c r="B1194" s="324"/>
      <c r="C1194" s="324"/>
      <c r="D1194" s="324"/>
      <c r="E1194" s="324"/>
      <c r="F1194" s="356"/>
    </row>
    <row r="1195" spans="1:6">
      <c r="A1195" s="324"/>
      <c r="B1195" s="324"/>
      <c r="C1195" s="324"/>
      <c r="D1195" s="324"/>
      <c r="E1195" s="324"/>
      <c r="F1195" s="356"/>
    </row>
    <row r="1196" spans="1:6">
      <c r="A1196" s="324"/>
      <c r="B1196" s="324"/>
      <c r="C1196" s="324"/>
      <c r="D1196" s="324"/>
      <c r="E1196" s="324"/>
      <c r="F1196" s="356"/>
    </row>
    <row r="1197" spans="1:6">
      <c r="A1197" s="324"/>
      <c r="B1197" s="324"/>
      <c r="C1197" s="324"/>
      <c r="D1197" s="324"/>
      <c r="E1197" s="324"/>
      <c r="F1197" s="356"/>
    </row>
    <row r="1198" spans="1:6">
      <c r="A1198" s="324"/>
      <c r="B1198" s="324"/>
      <c r="C1198" s="324"/>
      <c r="D1198" s="324"/>
      <c r="E1198" s="324"/>
      <c r="F1198" s="356"/>
    </row>
    <row r="1199" spans="1:6">
      <c r="A1199" s="324"/>
      <c r="B1199" s="324"/>
      <c r="C1199" s="324"/>
      <c r="D1199" s="324"/>
      <c r="E1199" s="324"/>
      <c r="F1199" s="356"/>
    </row>
    <row r="1200" spans="1:6">
      <c r="A1200" s="324"/>
      <c r="B1200" s="324"/>
      <c r="C1200" s="324"/>
      <c r="D1200" s="324"/>
      <c r="E1200" s="324"/>
      <c r="F1200" s="356"/>
    </row>
    <row r="1201" spans="1:6">
      <c r="A1201" s="324"/>
      <c r="B1201" s="324"/>
      <c r="C1201" s="324"/>
      <c r="D1201" s="324"/>
      <c r="E1201" s="324"/>
      <c r="F1201" s="356"/>
    </row>
    <row r="1202" spans="1:6">
      <c r="A1202" s="324"/>
      <c r="B1202" s="324"/>
      <c r="C1202" s="324"/>
      <c r="D1202" s="324"/>
      <c r="E1202" s="324"/>
      <c r="F1202" s="356"/>
    </row>
    <row r="1203" spans="1:6">
      <c r="A1203" s="324"/>
      <c r="B1203" s="324"/>
      <c r="C1203" s="324"/>
      <c r="D1203" s="324"/>
      <c r="E1203" s="324"/>
      <c r="F1203" s="356"/>
    </row>
    <row r="1204" spans="1:6">
      <c r="A1204" s="324"/>
      <c r="B1204" s="324"/>
      <c r="C1204" s="324"/>
      <c r="D1204" s="324"/>
      <c r="E1204" s="324"/>
      <c r="F1204" s="356"/>
    </row>
    <row r="1205" spans="1:6">
      <c r="A1205" s="324"/>
      <c r="B1205" s="324"/>
      <c r="C1205" s="324"/>
      <c r="D1205" s="324"/>
      <c r="E1205" s="324"/>
      <c r="F1205" s="356"/>
    </row>
    <row r="1206" spans="1:6">
      <c r="A1206" s="324"/>
      <c r="B1206" s="324"/>
      <c r="C1206" s="324"/>
      <c r="D1206" s="324"/>
      <c r="E1206" s="324"/>
      <c r="F1206" s="356"/>
    </row>
    <row r="1207" spans="1:6">
      <c r="A1207" s="324"/>
      <c r="B1207" s="324"/>
      <c r="C1207" s="324"/>
      <c r="D1207" s="324"/>
      <c r="E1207" s="324"/>
      <c r="F1207" s="356"/>
    </row>
    <row r="1208" spans="1:6">
      <c r="A1208" s="324"/>
      <c r="B1208" s="324"/>
      <c r="C1208" s="324"/>
      <c r="D1208" s="324"/>
      <c r="E1208" s="324"/>
      <c r="F1208" s="356"/>
    </row>
    <row r="1209" spans="1:6">
      <c r="A1209" s="324"/>
      <c r="B1209" s="324"/>
      <c r="C1209" s="324"/>
      <c r="D1209" s="324"/>
      <c r="E1209" s="324"/>
      <c r="F1209" s="356"/>
    </row>
    <row r="1210" spans="1:6">
      <c r="A1210" s="324"/>
      <c r="B1210" s="324"/>
      <c r="C1210" s="324"/>
      <c r="D1210" s="324"/>
      <c r="E1210" s="324"/>
      <c r="F1210" s="356"/>
    </row>
    <row r="1211" spans="1:6">
      <c r="A1211" s="324"/>
      <c r="B1211" s="324"/>
      <c r="C1211" s="324"/>
      <c r="D1211" s="324"/>
      <c r="E1211" s="324"/>
      <c r="F1211" s="356"/>
    </row>
    <row r="1212" spans="1:6">
      <c r="A1212" s="324"/>
      <c r="B1212" s="324"/>
      <c r="C1212" s="324"/>
      <c r="D1212" s="324"/>
      <c r="E1212" s="324"/>
      <c r="F1212" s="356"/>
    </row>
    <row r="1213" spans="1:6">
      <c r="A1213" s="324"/>
      <c r="B1213" s="324"/>
      <c r="C1213" s="324"/>
      <c r="D1213" s="324"/>
      <c r="E1213" s="324"/>
      <c r="F1213" s="356"/>
    </row>
    <row r="1214" spans="1:6">
      <c r="A1214" s="324"/>
      <c r="B1214" s="324"/>
      <c r="C1214" s="324"/>
      <c r="D1214" s="324"/>
      <c r="E1214" s="324"/>
      <c r="F1214" s="356"/>
    </row>
    <row r="1215" spans="1:6">
      <c r="A1215" s="324"/>
      <c r="B1215" s="324"/>
      <c r="C1215" s="324"/>
      <c r="D1215" s="324"/>
      <c r="E1215" s="324"/>
      <c r="F1215" s="356"/>
    </row>
    <row r="1216" spans="1:6">
      <c r="A1216" s="324"/>
      <c r="B1216" s="324"/>
      <c r="C1216" s="324"/>
      <c r="D1216" s="324"/>
      <c r="E1216" s="324"/>
      <c r="F1216" s="356"/>
    </row>
    <row r="1217" spans="1:6">
      <c r="A1217" s="324"/>
      <c r="B1217" s="324"/>
      <c r="C1217" s="324"/>
      <c r="D1217" s="324"/>
      <c r="E1217" s="324"/>
      <c r="F1217" s="356"/>
    </row>
    <row r="1218" spans="1:6">
      <c r="A1218" s="324"/>
      <c r="B1218" s="324"/>
      <c r="C1218" s="324"/>
      <c r="D1218" s="324"/>
      <c r="E1218" s="324"/>
      <c r="F1218" s="356"/>
    </row>
    <row r="1219" spans="1:6">
      <c r="A1219" s="324"/>
      <c r="B1219" s="324"/>
      <c r="C1219" s="324"/>
      <c r="D1219" s="324"/>
      <c r="E1219" s="324"/>
      <c r="F1219" s="356"/>
    </row>
    <row r="1220" spans="1:6">
      <c r="A1220" s="324"/>
      <c r="B1220" s="324"/>
      <c r="C1220" s="324"/>
      <c r="D1220" s="324"/>
      <c r="E1220" s="324"/>
      <c r="F1220" s="356"/>
    </row>
    <row r="1221" spans="1:6">
      <c r="A1221" s="324"/>
      <c r="B1221" s="324"/>
      <c r="C1221" s="324"/>
      <c r="D1221" s="324"/>
      <c r="E1221" s="324"/>
      <c r="F1221" s="356"/>
    </row>
    <row r="1222" spans="1:6">
      <c r="A1222" s="324"/>
      <c r="B1222" s="324"/>
      <c r="C1222" s="324"/>
      <c r="D1222" s="324"/>
      <c r="E1222" s="324"/>
      <c r="F1222" s="356"/>
    </row>
    <row r="1223" spans="1:6">
      <c r="A1223" s="324"/>
      <c r="B1223" s="324"/>
      <c r="C1223" s="324"/>
      <c r="D1223" s="324"/>
      <c r="E1223" s="324"/>
      <c r="F1223" s="356"/>
    </row>
    <row r="1224" spans="1:6">
      <c r="A1224" s="324"/>
      <c r="B1224" s="324"/>
      <c r="C1224" s="324"/>
      <c r="D1224" s="324"/>
      <c r="E1224" s="324"/>
      <c r="F1224" s="356"/>
    </row>
    <row r="1225" spans="1:6">
      <c r="A1225" s="324"/>
      <c r="B1225" s="324"/>
      <c r="C1225" s="324"/>
      <c r="D1225" s="324"/>
      <c r="E1225" s="324"/>
      <c r="F1225" s="356"/>
    </row>
    <row r="1226" spans="1:6">
      <c r="A1226" s="324"/>
      <c r="B1226" s="324"/>
      <c r="C1226" s="324"/>
      <c r="D1226" s="324"/>
      <c r="E1226" s="324"/>
      <c r="F1226" s="356"/>
    </row>
    <row r="1227" spans="1:6">
      <c r="A1227" s="324"/>
      <c r="B1227" s="324"/>
      <c r="C1227" s="324"/>
      <c r="D1227" s="324"/>
      <c r="E1227" s="324"/>
      <c r="F1227" s="356"/>
    </row>
    <row r="1228" spans="1:6">
      <c r="A1228" s="324"/>
      <c r="B1228" s="324"/>
      <c r="C1228" s="324"/>
      <c r="D1228" s="324"/>
      <c r="E1228" s="324"/>
      <c r="F1228" s="356"/>
    </row>
    <row r="1229" spans="1:6">
      <c r="A1229" s="324"/>
      <c r="B1229" s="324"/>
      <c r="C1229" s="324"/>
      <c r="D1229" s="324"/>
      <c r="E1229" s="324"/>
      <c r="F1229" s="356"/>
    </row>
    <row r="1230" spans="1:6">
      <c r="A1230" s="324"/>
      <c r="B1230" s="324"/>
      <c r="C1230" s="324"/>
      <c r="D1230" s="324"/>
      <c r="E1230" s="324"/>
      <c r="F1230" s="356"/>
    </row>
    <row r="1231" spans="1:6">
      <c r="A1231" s="324"/>
      <c r="B1231" s="324"/>
      <c r="C1231" s="324"/>
      <c r="D1231" s="324"/>
      <c r="E1231" s="324"/>
      <c r="F1231" s="356"/>
    </row>
    <row r="1232" spans="1:6">
      <c r="A1232" s="324"/>
      <c r="B1232" s="324"/>
      <c r="C1232" s="324"/>
      <c r="D1232" s="324"/>
      <c r="E1232" s="324"/>
      <c r="F1232" s="356"/>
    </row>
    <row r="1233" spans="1:6">
      <c r="A1233" s="324"/>
      <c r="B1233" s="324"/>
      <c r="C1233" s="324"/>
      <c r="D1233" s="324"/>
      <c r="E1233" s="324"/>
      <c r="F1233" s="356"/>
    </row>
    <row r="1234" spans="1:6">
      <c r="A1234" s="324"/>
      <c r="B1234" s="324"/>
      <c r="C1234" s="324"/>
      <c r="D1234" s="324"/>
      <c r="E1234" s="324"/>
      <c r="F1234" s="356"/>
    </row>
    <row r="1235" spans="1:6">
      <c r="A1235" s="324"/>
      <c r="B1235" s="324"/>
      <c r="C1235" s="324"/>
      <c r="D1235" s="324"/>
      <c r="E1235" s="324"/>
      <c r="F1235" s="356"/>
    </row>
    <row r="1236" spans="1:6">
      <c r="A1236" s="324"/>
      <c r="B1236" s="324"/>
      <c r="C1236" s="324"/>
      <c r="D1236" s="324"/>
      <c r="E1236" s="324"/>
      <c r="F1236" s="356"/>
    </row>
    <row r="1237" spans="1:6">
      <c r="A1237" s="324"/>
      <c r="B1237" s="324"/>
      <c r="C1237" s="324"/>
      <c r="D1237" s="324"/>
      <c r="E1237" s="324"/>
      <c r="F1237" s="356"/>
    </row>
    <row r="1238" spans="1:6">
      <c r="A1238" s="324"/>
      <c r="B1238" s="324"/>
      <c r="C1238" s="324"/>
      <c r="D1238" s="324"/>
      <c r="E1238" s="324"/>
      <c r="F1238" s="356"/>
    </row>
    <row r="1239" spans="1:6">
      <c r="A1239" s="324"/>
      <c r="B1239" s="324"/>
      <c r="C1239" s="324"/>
      <c r="D1239" s="324"/>
      <c r="E1239" s="324"/>
      <c r="F1239" s="356"/>
    </row>
    <row r="1240" spans="1:6">
      <c r="A1240" s="324"/>
      <c r="B1240" s="324"/>
      <c r="C1240" s="324"/>
      <c r="D1240" s="324"/>
      <c r="E1240" s="324"/>
      <c r="F1240" s="356"/>
    </row>
    <row r="1241" spans="1:6">
      <c r="A1241" s="324"/>
      <c r="B1241" s="324"/>
      <c r="C1241" s="324"/>
      <c r="D1241" s="324"/>
      <c r="E1241" s="324"/>
      <c r="F1241" s="356"/>
    </row>
    <row r="1242" spans="1:6">
      <c r="A1242" s="324"/>
      <c r="B1242" s="324"/>
      <c r="C1242" s="324"/>
      <c r="D1242" s="324"/>
      <c r="E1242" s="324"/>
      <c r="F1242" s="356"/>
    </row>
    <row r="1243" spans="1:6">
      <c r="A1243" s="324"/>
      <c r="B1243" s="324"/>
      <c r="C1243" s="324"/>
      <c r="D1243" s="324"/>
      <c r="E1243" s="324"/>
      <c r="F1243" s="356"/>
    </row>
    <row r="1244" spans="1:6">
      <c r="A1244" s="324"/>
      <c r="B1244" s="324"/>
      <c r="C1244" s="324"/>
      <c r="D1244" s="324"/>
      <c r="E1244" s="324"/>
      <c r="F1244" s="356"/>
    </row>
    <row r="1245" spans="1:6">
      <c r="A1245" s="324"/>
      <c r="B1245" s="324"/>
      <c r="C1245" s="324"/>
      <c r="D1245" s="324"/>
      <c r="E1245" s="324"/>
      <c r="F1245" s="356"/>
    </row>
    <row r="1246" spans="1:6">
      <c r="A1246" s="324"/>
      <c r="B1246" s="324"/>
      <c r="C1246" s="324"/>
      <c r="D1246" s="324"/>
      <c r="E1246" s="324"/>
      <c r="F1246" s="356"/>
    </row>
    <row r="1247" spans="1:6">
      <c r="A1247" s="324"/>
      <c r="B1247" s="324"/>
      <c r="C1247" s="324"/>
      <c r="D1247" s="324"/>
      <c r="E1247" s="324"/>
      <c r="F1247" s="356"/>
    </row>
    <row r="1248" spans="1:6">
      <c r="A1248" s="324"/>
      <c r="B1248" s="324"/>
      <c r="C1248" s="324"/>
      <c r="D1248" s="324"/>
      <c r="E1248" s="324"/>
      <c r="F1248" s="356"/>
    </row>
    <row r="1249" spans="1:6">
      <c r="A1249" s="324"/>
      <c r="B1249" s="324"/>
      <c r="C1249" s="324"/>
      <c r="D1249" s="324"/>
      <c r="E1249" s="324"/>
      <c r="F1249" s="356"/>
    </row>
    <row r="1250" spans="1:6">
      <c r="A1250" s="324"/>
      <c r="B1250" s="324"/>
      <c r="C1250" s="324"/>
      <c r="D1250" s="324"/>
      <c r="E1250" s="324"/>
      <c r="F1250" s="356"/>
    </row>
    <row r="1251" spans="1:6">
      <c r="A1251" s="324"/>
      <c r="B1251" s="324"/>
      <c r="C1251" s="324"/>
      <c r="D1251" s="324"/>
      <c r="E1251" s="324"/>
      <c r="F1251" s="356"/>
    </row>
    <row r="1252" spans="1:6">
      <c r="A1252" s="324"/>
      <c r="B1252" s="324"/>
      <c r="C1252" s="324"/>
      <c r="D1252" s="324"/>
      <c r="E1252" s="324"/>
      <c r="F1252" s="356"/>
    </row>
    <row r="1253" spans="1:6">
      <c r="A1253" s="324"/>
      <c r="B1253" s="324"/>
      <c r="C1253" s="324"/>
      <c r="D1253" s="324"/>
      <c r="E1253" s="324"/>
      <c r="F1253" s="356"/>
    </row>
    <row r="1254" spans="1:6">
      <c r="A1254" s="324"/>
      <c r="B1254" s="324"/>
      <c r="C1254" s="324"/>
      <c r="D1254" s="324"/>
      <c r="E1254" s="324"/>
      <c r="F1254" s="356"/>
    </row>
    <row r="1255" spans="1:6">
      <c r="A1255" s="324"/>
      <c r="B1255" s="324"/>
      <c r="C1255" s="324"/>
      <c r="D1255" s="324"/>
      <c r="E1255" s="324"/>
      <c r="F1255" s="356"/>
    </row>
    <row r="1256" spans="1:6">
      <c r="A1256" s="324"/>
      <c r="B1256" s="324"/>
      <c r="C1256" s="324"/>
      <c r="D1256" s="324"/>
      <c r="E1256" s="324"/>
      <c r="F1256" s="356"/>
    </row>
    <row r="1257" spans="1:6">
      <c r="A1257" s="324"/>
      <c r="B1257" s="324"/>
      <c r="C1257" s="324"/>
      <c r="D1257" s="324"/>
      <c r="E1257" s="324"/>
      <c r="F1257" s="356"/>
    </row>
    <row r="1258" spans="1:6">
      <c r="A1258" s="324"/>
      <c r="B1258" s="324"/>
      <c r="C1258" s="324"/>
      <c r="D1258" s="324"/>
      <c r="E1258" s="324"/>
      <c r="F1258" s="356"/>
    </row>
    <row r="1259" spans="1:6">
      <c r="A1259" s="324"/>
      <c r="B1259" s="324"/>
      <c r="C1259" s="324"/>
      <c r="D1259" s="324"/>
      <c r="E1259" s="324"/>
      <c r="F1259" s="356"/>
    </row>
    <row r="1260" spans="1:6">
      <c r="A1260" s="324"/>
      <c r="B1260" s="324"/>
      <c r="C1260" s="324"/>
      <c r="D1260" s="324"/>
      <c r="E1260" s="324"/>
      <c r="F1260" s="356"/>
    </row>
    <row r="1261" spans="1:6">
      <c r="A1261" s="324"/>
      <c r="B1261" s="324"/>
      <c r="C1261" s="324"/>
      <c r="D1261" s="324"/>
      <c r="E1261" s="324"/>
      <c r="F1261" s="356"/>
    </row>
    <row r="1262" spans="1:6">
      <c r="A1262" s="324"/>
      <c r="B1262" s="324"/>
      <c r="C1262" s="324"/>
      <c r="D1262" s="324"/>
      <c r="E1262" s="324"/>
      <c r="F1262" s="356"/>
    </row>
    <row r="1263" spans="1:6">
      <c r="A1263" s="324"/>
      <c r="B1263" s="324"/>
      <c r="C1263" s="324"/>
      <c r="D1263" s="324"/>
      <c r="E1263" s="324"/>
      <c r="F1263" s="356"/>
    </row>
    <row r="1264" spans="1:6">
      <c r="A1264" s="324"/>
      <c r="B1264" s="324"/>
      <c r="C1264" s="324"/>
      <c r="D1264" s="324"/>
      <c r="E1264" s="324"/>
      <c r="F1264" s="356"/>
    </row>
    <row r="1265" spans="1:6">
      <c r="A1265" s="324"/>
      <c r="B1265" s="324"/>
      <c r="C1265" s="324"/>
      <c r="D1265" s="324"/>
      <c r="E1265" s="324"/>
      <c r="F1265" s="356"/>
    </row>
    <row r="1266" spans="1:6">
      <c r="A1266" s="324"/>
      <c r="B1266" s="324"/>
      <c r="C1266" s="324"/>
      <c r="D1266" s="324"/>
      <c r="E1266" s="324"/>
      <c r="F1266" s="356"/>
    </row>
    <row r="1267" spans="1:6">
      <c r="A1267" s="324"/>
      <c r="B1267" s="324"/>
      <c r="C1267" s="324"/>
      <c r="D1267" s="324"/>
      <c r="E1267" s="324"/>
      <c r="F1267" s="356"/>
    </row>
    <row r="1268" spans="1:6">
      <c r="A1268" s="324"/>
      <c r="B1268" s="324"/>
      <c r="C1268" s="324"/>
      <c r="D1268" s="324"/>
      <c r="E1268" s="324"/>
      <c r="F1268" s="356"/>
    </row>
    <row r="1269" spans="1:6">
      <c r="A1269" s="324"/>
      <c r="B1269" s="324"/>
      <c r="C1269" s="324"/>
      <c r="D1269" s="324"/>
      <c r="E1269" s="324"/>
      <c r="F1269" s="356"/>
    </row>
    <row r="1270" spans="1:6">
      <c r="A1270" s="324"/>
      <c r="B1270" s="324"/>
      <c r="C1270" s="324"/>
      <c r="D1270" s="324"/>
      <c r="E1270" s="324"/>
      <c r="F1270" s="356"/>
    </row>
    <row r="1271" spans="1:6">
      <c r="A1271" s="324"/>
      <c r="B1271" s="324"/>
      <c r="C1271" s="324"/>
      <c r="D1271" s="324"/>
      <c r="E1271" s="324"/>
      <c r="F1271" s="356"/>
    </row>
    <row r="1272" spans="1:6">
      <c r="A1272" s="324"/>
      <c r="B1272" s="324"/>
      <c r="C1272" s="324"/>
      <c r="D1272" s="324"/>
      <c r="E1272" s="324"/>
      <c r="F1272" s="356"/>
    </row>
    <row r="1273" spans="1:6">
      <c r="A1273" s="324"/>
      <c r="B1273" s="324"/>
      <c r="C1273" s="324"/>
      <c r="D1273" s="324"/>
      <c r="E1273" s="324"/>
      <c r="F1273" s="356"/>
    </row>
    <row r="1274" spans="1:6">
      <c r="A1274" s="324"/>
      <c r="B1274" s="324"/>
      <c r="C1274" s="324"/>
      <c r="D1274" s="324"/>
      <c r="E1274" s="324"/>
      <c r="F1274" s="356"/>
    </row>
    <row r="1275" spans="1:6">
      <c r="A1275" s="324"/>
      <c r="B1275" s="324"/>
      <c r="C1275" s="324"/>
      <c r="D1275" s="324"/>
      <c r="E1275" s="324"/>
      <c r="F1275" s="356"/>
    </row>
    <row r="1276" spans="1:6">
      <c r="A1276" s="324"/>
      <c r="B1276" s="324"/>
      <c r="C1276" s="324"/>
      <c r="D1276" s="324"/>
      <c r="E1276" s="324"/>
      <c r="F1276" s="356"/>
    </row>
    <row r="1277" spans="1:6">
      <c r="A1277" s="324"/>
      <c r="B1277" s="324"/>
      <c r="C1277" s="324"/>
      <c r="D1277" s="324"/>
      <c r="E1277" s="324"/>
      <c r="F1277" s="356"/>
    </row>
    <row r="1278" spans="1:6">
      <c r="A1278" s="324"/>
      <c r="B1278" s="324"/>
      <c r="C1278" s="324"/>
      <c r="D1278" s="324"/>
      <c r="E1278" s="324"/>
      <c r="F1278" s="356"/>
    </row>
    <row r="1279" spans="1:6">
      <c r="A1279" s="324"/>
      <c r="B1279" s="324"/>
      <c r="C1279" s="324"/>
      <c r="D1279" s="324"/>
      <c r="E1279" s="324"/>
      <c r="F1279" s="356"/>
    </row>
    <row r="1280" spans="1:6">
      <c r="A1280" s="324"/>
      <c r="B1280" s="324"/>
      <c r="C1280" s="324"/>
      <c r="D1280" s="324"/>
      <c r="E1280" s="324"/>
      <c r="F1280" s="356"/>
    </row>
    <row r="1281" spans="1:6">
      <c r="A1281" s="324"/>
      <c r="B1281" s="324"/>
      <c r="C1281" s="324"/>
      <c r="D1281" s="324"/>
      <c r="E1281" s="324"/>
      <c r="F1281" s="356"/>
    </row>
    <row r="1282" spans="1:6">
      <c r="A1282" s="324"/>
      <c r="B1282" s="324"/>
      <c r="C1282" s="324"/>
      <c r="D1282" s="324"/>
      <c r="E1282" s="324"/>
      <c r="F1282" s="356"/>
    </row>
    <row r="1283" spans="1:6">
      <c r="A1283" s="324"/>
      <c r="B1283" s="324"/>
      <c r="C1283" s="324"/>
      <c r="D1283" s="324"/>
      <c r="E1283" s="324"/>
      <c r="F1283" s="356"/>
    </row>
    <row r="1284" spans="1:6">
      <c r="A1284" s="324"/>
      <c r="B1284" s="324"/>
      <c r="C1284" s="324"/>
      <c r="D1284" s="324"/>
      <c r="E1284" s="324"/>
      <c r="F1284" s="356"/>
    </row>
    <row r="1285" spans="1:6">
      <c r="A1285" s="324"/>
      <c r="B1285" s="324"/>
      <c r="C1285" s="324"/>
      <c r="D1285" s="324"/>
      <c r="E1285" s="324"/>
      <c r="F1285" s="356"/>
    </row>
    <row r="1286" spans="1:6">
      <c r="A1286" s="324"/>
      <c r="B1286" s="324"/>
      <c r="C1286" s="324"/>
      <c r="D1286" s="324"/>
      <c r="E1286" s="324"/>
      <c r="F1286" s="356"/>
    </row>
    <row r="1287" spans="1:6">
      <c r="A1287" s="324"/>
      <c r="B1287" s="324"/>
      <c r="C1287" s="324"/>
      <c r="D1287" s="324"/>
      <c r="E1287" s="324"/>
      <c r="F1287" s="356"/>
    </row>
    <row r="1288" spans="1:6">
      <c r="A1288" s="324"/>
      <c r="B1288" s="324"/>
      <c r="C1288" s="324"/>
      <c r="D1288" s="324"/>
      <c r="E1288" s="324"/>
      <c r="F1288" s="356"/>
    </row>
    <row r="1289" spans="1:6">
      <c r="A1289" s="324"/>
      <c r="B1289" s="324"/>
      <c r="C1289" s="324"/>
      <c r="D1289" s="324"/>
      <c r="E1289" s="324"/>
      <c r="F1289" s="356"/>
    </row>
    <row r="1290" spans="1:6">
      <c r="A1290" s="324"/>
      <c r="B1290" s="324"/>
      <c r="C1290" s="324"/>
      <c r="D1290" s="324"/>
      <c r="E1290" s="324"/>
      <c r="F1290" s="356"/>
    </row>
    <row r="1291" spans="1:6">
      <c r="A1291" s="324"/>
      <c r="B1291" s="324"/>
      <c r="C1291" s="324"/>
      <c r="D1291" s="324"/>
      <c r="E1291" s="324"/>
      <c r="F1291" s="356"/>
    </row>
    <row r="1292" spans="1:6">
      <c r="A1292" s="324"/>
      <c r="B1292" s="324"/>
      <c r="C1292" s="324"/>
      <c r="D1292" s="324"/>
      <c r="E1292" s="324"/>
      <c r="F1292" s="356"/>
    </row>
    <row r="1293" spans="1:6">
      <c r="A1293" s="324"/>
      <c r="B1293" s="324"/>
      <c r="C1293" s="324"/>
      <c r="D1293" s="324"/>
      <c r="E1293" s="324"/>
      <c r="F1293" s="356"/>
    </row>
    <row r="1294" spans="1:6">
      <c r="A1294" s="324"/>
      <c r="B1294" s="324"/>
      <c r="C1294" s="324"/>
      <c r="D1294" s="324"/>
      <c r="E1294" s="324"/>
      <c r="F1294" s="356"/>
    </row>
    <row r="1295" spans="1:6">
      <c r="A1295" s="324"/>
      <c r="B1295" s="324"/>
      <c r="C1295" s="324"/>
      <c r="D1295" s="324"/>
      <c r="E1295" s="324"/>
      <c r="F1295" s="356"/>
    </row>
    <row r="1296" spans="1:6">
      <c r="A1296" s="324"/>
      <c r="B1296" s="324"/>
      <c r="C1296" s="324"/>
      <c r="D1296" s="324"/>
      <c r="E1296" s="324"/>
      <c r="F1296" s="356"/>
    </row>
    <row r="1297" spans="1:6">
      <c r="A1297" s="324"/>
      <c r="B1297" s="324"/>
      <c r="C1297" s="324"/>
      <c r="D1297" s="324"/>
      <c r="E1297" s="324"/>
      <c r="F1297" s="356"/>
    </row>
    <row r="1298" spans="1:6">
      <c r="A1298" s="324"/>
      <c r="B1298" s="324"/>
      <c r="C1298" s="324"/>
      <c r="D1298" s="324"/>
      <c r="E1298" s="324"/>
      <c r="F1298" s="356"/>
    </row>
    <row r="1299" spans="1:6">
      <c r="A1299" s="324"/>
      <c r="B1299" s="324"/>
      <c r="C1299" s="324"/>
      <c r="D1299" s="324"/>
      <c r="E1299" s="324"/>
      <c r="F1299" s="356"/>
    </row>
    <row r="1300" spans="1:6">
      <c r="A1300" s="324"/>
      <c r="B1300" s="324"/>
      <c r="C1300" s="324"/>
      <c r="D1300" s="324"/>
      <c r="E1300" s="324"/>
      <c r="F1300" s="356"/>
    </row>
    <row r="1301" spans="1:6">
      <c r="A1301" s="324"/>
      <c r="B1301" s="324"/>
      <c r="C1301" s="324"/>
      <c r="D1301" s="324"/>
      <c r="E1301" s="324"/>
      <c r="F1301" s="356"/>
    </row>
    <row r="1302" spans="1:6">
      <c r="A1302" s="324"/>
      <c r="B1302" s="324"/>
      <c r="C1302" s="324"/>
      <c r="D1302" s="324"/>
      <c r="E1302" s="324"/>
      <c r="F1302" s="356"/>
    </row>
    <row r="1303" spans="1:6">
      <c r="A1303" s="324"/>
      <c r="B1303" s="324"/>
      <c r="C1303" s="324"/>
      <c r="D1303" s="324"/>
      <c r="E1303" s="324"/>
      <c r="F1303" s="356"/>
    </row>
    <row r="1304" spans="1:6">
      <c r="A1304" s="324"/>
      <c r="B1304" s="324"/>
      <c r="C1304" s="324"/>
      <c r="D1304" s="324"/>
      <c r="E1304" s="324"/>
      <c r="F1304" s="356"/>
    </row>
    <row r="1305" spans="1:6">
      <c r="A1305" s="324"/>
      <c r="B1305" s="324"/>
      <c r="C1305" s="324"/>
      <c r="D1305" s="324"/>
      <c r="E1305" s="324"/>
      <c r="F1305" s="356"/>
    </row>
    <row r="1306" spans="1:6">
      <c r="A1306" s="324"/>
      <c r="B1306" s="324"/>
      <c r="C1306" s="324"/>
      <c r="D1306" s="324"/>
      <c r="E1306" s="324"/>
      <c r="F1306" s="356"/>
    </row>
    <row r="1307" spans="1:6">
      <c r="A1307" s="324"/>
      <c r="B1307" s="324"/>
      <c r="C1307" s="324"/>
      <c r="D1307" s="324"/>
      <c r="E1307" s="324"/>
      <c r="F1307" s="356"/>
    </row>
    <row r="1308" spans="1:6">
      <c r="A1308" s="324"/>
      <c r="B1308" s="324"/>
      <c r="C1308" s="324"/>
      <c r="D1308" s="324"/>
      <c r="E1308" s="324"/>
      <c r="F1308" s="356"/>
    </row>
    <row r="1309" spans="1:6">
      <c r="A1309" s="324"/>
      <c r="B1309" s="324"/>
      <c r="C1309" s="324"/>
      <c r="D1309" s="324"/>
      <c r="E1309" s="324"/>
      <c r="F1309" s="356"/>
    </row>
    <row r="1310" spans="1:6">
      <c r="A1310" s="324"/>
      <c r="B1310" s="324"/>
      <c r="C1310" s="324"/>
      <c r="D1310" s="324"/>
      <c r="E1310" s="324"/>
      <c r="F1310" s="356"/>
    </row>
    <row r="1311" spans="1:6">
      <c r="A1311" s="324"/>
      <c r="B1311" s="324"/>
      <c r="C1311" s="324"/>
      <c r="D1311" s="324"/>
      <c r="E1311" s="324"/>
      <c r="F1311" s="356"/>
    </row>
    <row r="1312" spans="1:6">
      <c r="A1312" s="324"/>
      <c r="B1312" s="324"/>
      <c r="C1312" s="324"/>
      <c r="D1312" s="324"/>
      <c r="E1312" s="324"/>
      <c r="F1312" s="356"/>
    </row>
    <row r="1313" spans="1:6">
      <c r="A1313" s="324"/>
      <c r="B1313" s="324"/>
      <c r="C1313" s="324"/>
      <c r="D1313" s="324"/>
      <c r="E1313" s="324"/>
      <c r="F1313" s="356"/>
    </row>
    <row r="1314" spans="1:6">
      <c r="A1314" s="324"/>
      <c r="B1314" s="324"/>
      <c r="C1314" s="324"/>
      <c r="D1314" s="324"/>
      <c r="E1314" s="324"/>
      <c r="F1314" s="356"/>
    </row>
    <row r="1315" spans="1:6">
      <c r="A1315" s="324"/>
      <c r="B1315" s="324"/>
      <c r="C1315" s="324"/>
      <c r="D1315" s="324"/>
      <c r="E1315" s="324"/>
      <c r="F1315" s="356"/>
    </row>
    <row r="1316" spans="1:6">
      <c r="A1316" s="324"/>
      <c r="B1316" s="324"/>
      <c r="C1316" s="324"/>
      <c r="D1316" s="324"/>
      <c r="E1316" s="324"/>
      <c r="F1316" s="356"/>
    </row>
    <row r="1317" spans="1:6">
      <c r="A1317" s="324"/>
      <c r="B1317" s="324"/>
      <c r="C1317" s="324"/>
      <c r="D1317" s="324"/>
      <c r="E1317" s="324"/>
      <c r="F1317" s="356"/>
    </row>
    <row r="1318" spans="1:6">
      <c r="A1318" s="324"/>
      <c r="B1318" s="324"/>
      <c r="C1318" s="324"/>
      <c r="D1318" s="324"/>
      <c r="E1318" s="324"/>
      <c r="F1318" s="356"/>
    </row>
    <row r="1319" spans="1:6">
      <c r="A1319" s="324"/>
      <c r="B1319" s="324"/>
      <c r="C1319" s="324"/>
      <c r="D1319" s="324"/>
      <c r="E1319" s="324"/>
      <c r="F1319" s="356"/>
    </row>
    <row r="1320" spans="1:6">
      <c r="A1320" s="324"/>
      <c r="B1320" s="324"/>
      <c r="C1320" s="324"/>
      <c r="D1320" s="324"/>
      <c r="E1320" s="324"/>
      <c r="F1320" s="356"/>
    </row>
    <row r="1321" spans="1:6">
      <c r="A1321" s="324"/>
      <c r="B1321" s="324"/>
      <c r="C1321" s="324"/>
      <c r="D1321" s="324"/>
      <c r="E1321" s="324"/>
      <c r="F1321" s="356"/>
    </row>
    <row r="1322" spans="1:6">
      <c r="A1322" s="324"/>
      <c r="B1322" s="324"/>
      <c r="C1322" s="324"/>
      <c r="D1322" s="324"/>
      <c r="E1322" s="324"/>
      <c r="F1322" s="356"/>
    </row>
    <row r="1323" spans="1:6">
      <c r="A1323" s="324"/>
      <c r="B1323" s="324"/>
      <c r="C1323" s="324"/>
      <c r="D1323" s="324"/>
      <c r="E1323" s="324"/>
      <c r="F1323" s="356"/>
    </row>
    <row r="1324" spans="1:6">
      <c r="A1324" s="324"/>
      <c r="B1324" s="324"/>
      <c r="C1324" s="324"/>
      <c r="D1324" s="324"/>
      <c r="E1324" s="324"/>
      <c r="F1324" s="356"/>
    </row>
    <row r="1325" spans="1:6">
      <c r="A1325" s="324"/>
      <c r="B1325" s="324"/>
      <c r="C1325" s="324"/>
      <c r="D1325" s="324"/>
      <c r="E1325" s="324"/>
      <c r="F1325" s="356"/>
    </row>
    <row r="1326" spans="1:6">
      <c r="A1326" s="324"/>
      <c r="B1326" s="324"/>
      <c r="C1326" s="324"/>
      <c r="D1326" s="324"/>
      <c r="E1326" s="324"/>
      <c r="F1326" s="356"/>
    </row>
    <row r="1327" spans="1:6">
      <c r="A1327" s="324"/>
      <c r="B1327" s="324"/>
      <c r="C1327" s="324"/>
      <c r="D1327" s="324"/>
      <c r="E1327" s="324"/>
      <c r="F1327" s="356"/>
    </row>
    <row r="1328" spans="1:6">
      <c r="A1328" s="324"/>
      <c r="B1328" s="324"/>
      <c r="C1328" s="324"/>
      <c r="D1328" s="324"/>
      <c r="E1328" s="324"/>
      <c r="F1328" s="356"/>
    </row>
    <row r="1329" spans="1:6">
      <c r="A1329" s="324"/>
      <c r="B1329" s="324"/>
      <c r="C1329" s="324"/>
      <c r="D1329" s="324"/>
      <c r="E1329" s="324"/>
      <c r="F1329" s="356"/>
    </row>
    <row r="1330" spans="1:6">
      <c r="A1330" s="324"/>
      <c r="B1330" s="324"/>
      <c r="C1330" s="324"/>
      <c r="D1330" s="324"/>
      <c r="E1330" s="324"/>
      <c r="F1330" s="356"/>
    </row>
    <row r="1331" spans="1:6">
      <c r="A1331" s="324"/>
      <c r="B1331" s="324"/>
      <c r="C1331" s="324"/>
      <c r="D1331" s="324"/>
      <c r="E1331" s="324"/>
      <c r="F1331" s="356"/>
    </row>
    <row r="1332" spans="1:6">
      <c r="A1332" s="324"/>
      <c r="B1332" s="324"/>
      <c r="C1332" s="324"/>
      <c r="D1332" s="324"/>
      <c r="E1332" s="324"/>
      <c r="F1332" s="356"/>
    </row>
    <row r="1333" spans="1:6">
      <c r="A1333" s="324"/>
      <c r="B1333" s="324"/>
      <c r="C1333" s="324"/>
      <c r="D1333" s="324"/>
      <c r="E1333" s="324"/>
      <c r="F1333" s="356"/>
    </row>
    <row r="1334" spans="1:6">
      <c r="A1334" s="324"/>
      <c r="B1334" s="324"/>
      <c r="C1334" s="324"/>
      <c r="D1334" s="324"/>
      <c r="E1334" s="324"/>
      <c r="F1334" s="356"/>
    </row>
    <row r="1335" spans="1:6">
      <c r="A1335" s="324"/>
      <c r="B1335" s="324"/>
      <c r="C1335" s="324"/>
      <c r="D1335" s="324"/>
      <c r="E1335" s="324"/>
      <c r="F1335" s="356"/>
    </row>
    <row r="1336" spans="1:6">
      <c r="A1336" s="324"/>
      <c r="B1336" s="324"/>
      <c r="C1336" s="324"/>
      <c r="D1336" s="324"/>
      <c r="E1336" s="324"/>
      <c r="F1336" s="356"/>
    </row>
    <row r="1337" spans="1:6">
      <c r="A1337" s="324"/>
      <c r="B1337" s="324"/>
      <c r="C1337" s="324"/>
      <c r="D1337" s="324"/>
      <c r="E1337" s="324"/>
      <c r="F1337" s="356"/>
    </row>
    <row r="1338" spans="1:6">
      <c r="A1338" s="324"/>
      <c r="B1338" s="324"/>
      <c r="C1338" s="324"/>
      <c r="D1338" s="324"/>
      <c r="E1338" s="324"/>
      <c r="F1338" s="356"/>
    </row>
    <row r="1339" spans="1:6">
      <c r="A1339" s="324"/>
      <c r="B1339" s="324"/>
      <c r="C1339" s="324"/>
      <c r="D1339" s="324"/>
      <c r="E1339" s="324"/>
      <c r="F1339" s="356"/>
    </row>
    <row r="1340" spans="1:6">
      <c r="A1340" s="324"/>
      <c r="B1340" s="324"/>
      <c r="C1340" s="324"/>
      <c r="D1340" s="324"/>
      <c r="E1340" s="324"/>
      <c r="F1340" s="356"/>
    </row>
    <row r="1341" spans="1:6">
      <c r="A1341" s="324"/>
      <c r="B1341" s="324"/>
      <c r="C1341" s="324"/>
      <c r="D1341" s="324"/>
      <c r="E1341" s="324"/>
      <c r="F1341" s="356"/>
    </row>
    <row r="1342" spans="1:6">
      <c r="A1342" s="324"/>
      <c r="B1342" s="324"/>
      <c r="C1342" s="324"/>
      <c r="D1342" s="324"/>
      <c r="E1342" s="324"/>
      <c r="F1342" s="356"/>
    </row>
    <row r="1343" spans="1:6">
      <c r="A1343" s="324"/>
      <c r="B1343" s="324"/>
      <c r="C1343" s="324"/>
      <c r="D1343" s="324"/>
      <c r="E1343" s="324"/>
      <c r="F1343" s="356"/>
    </row>
    <row r="1344" spans="1:6">
      <c r="A1344" s="324"/>
      <c r="B1344" s="324"/>
      <c r="C1344" s="324"/>
      <c r="D1344" s="324"/>
      <c r="E1344" s="324"/>
      <c r="F1344" s="356"/>
    </row>
    <row r="1345" spans="1:6">
      <c r="A1345" s="324"/>
      <c r="B1345" s="324"/>
      <c r="C1345" s="324"/>
      <c r="D1345" s="324"/>
      <c r="E1345" s="324"/>
      <c r="F1345" s="356"/>
    </row>
    <row r="1346" spans="1:6">
      <c r="A1346" s="324"/>
      <c r="B1346" s="324"/>
      <c r="C1346" s="324"/>
      <c r="D1346" s="324"/>
      <c r="E1346" s="324"/>
      <c r="F1346" s="356"/>
    </row>
    <row r="1347" spans="1:6">
      <c r="A1347" s="324"/>
      <c r="B1347" s="324"/>
      <c r="C1347" s="324"/>
      <c r="D1347" s="324"/>
      <c r="E1347" s="324"/>
      <c r="F1347" s="356"/>
    </row>
    <row r="1348" spans="1:6">
      <c r="A1348" s="324"/>
      <c r="B1348" s="324"/>
      <c r="C1348" s="324"/>
      <c r="D1348" s="324"/>
      <c r="E1348" s="324"/>
      <c r="F1348" s="356"/>
    </row>
    <row r="1349" spans="1:6">
      <c r="A1349" s="324"/>
      <c r="B1349" s="324"/>
      <c r="C1349" s="324"/>
      <c r="D1349" s="324"/>
      <c r="E1349" s="324"/>
      <c r="F1349" s="356"/>
    </row>
    <row r="1350" spans="1:6">
      <c r="A1350" s="324"/>
      <c r="B1350" s="324"/>
      <c r="C1350" s="324"/>
      <c r="D1350" s="324"/>
      <c r="E1350" s="324"/>
      <c r="F1350" s="356"/>
    </row>
    <row r="1351" spans="1:6">
      <c r="A1351" s="324"/>
      <c r="B1351" s="324"/>
      <c r="C1351" s="324"/>
      <c r="D1351" s="324"/>
      <c r="E1351" s="324"/>
      <c r="F1351" s="356"/>
    </row>
    <row r="1352" spans="1:6">
      <c r="A1352" s="324"/>
      <c r="B1352" s="324"/>
      <c r="C1352" s="324"/>
      <c r="D1352" s="324"/>
      <c r="E1352" s="324"/>
      <c r="F1352" s="356"/>
    </row>
    <row r="1353" spans="1:6">
      <c r="A1353" s="324"/>
      <c r="B1353" s="324"/>
      <c r="C1353" s="324"/>
      <c r="D1353" s="324"/>
      <c r="E1353" s="324"/>
      <c r="F1353" s="356"/>
    </row>
    <row r="1354" spans="1:6">
      <c r="A1354" s="324"/>
      <c r="B1354" s="324"/>
      <c r="C1354" s="324"/>
      <c r="D1354" s="324"/>
      <c r="E1354" s="324"/>
      <c r="F1354" s="356"/>
    </row>
    <row r="1355" spans="1:6">
      <c r="A1355" s="324"/>
      <c r="B1355" s="324"/>
      <c r="C1355" s="324"/>
      <c r="D1355" s="324"/>
      <c r="E1355" s="324"/>
      <c r="F1355" s="356"/>
    </row>
    <row r="1356" spans="1:6">
      <c r="A1356" s="324"/>
      <c r="B1356" s="324"/>
      <c r="C1356" s="324"/>
      <c r="D1356" s="324"/>
      <c r="E1356" s="324"/>
      <c r="F1356" s="356"/>
    </row>
    <row r="1357" spans="1:6">
      <c r="A1357" s="324"/>
      <c r="B1357" s="324"/>
      <c r="C1357" s="324"/>
      <c r="D1357" s="324"/>
      <c r="E1357" s="324"/>
      <c r="F1357" s="356"/>
    </row>
    <row r="1358" spans="1:6">
      <c r="A1358" s="324"/>
      <c r="B1358" s="324"/>
      <c r="C1358" s="324"/>
      <c r="D1358" s="324"/>
      <c r="E1358" s="324"/>
      <c r="F1358" s="356"/>
    </row>
    <row r="1359" spans="1:6">
      <c r="A1359" s="324"/>
      <c r="B1359" s="324"/>
      <c r="C1359" s="324"/>
      <c r="D1359" s="324"/>
      <c r="E1359" s="324"/>
      <c r="F1359" s="356"/>
    </row>
    <row r="1360" spans="1:6">
      <c r="A1360" s="324"/>
      <c r="B1360" s="324"/>
      <c r="C1360" s="324"/>
      <c r="D1360" s="324"/>
      <c r="E1360" s="324"/>
      <c r="F1360" s="356"/>
    </row>
    <row r="1361" spans="1:6">
      <c r="A1361" s="324"/>
      <c r="B1361" s="324"/>
      <c r="C1361" s="324"/>
      <c r="D1361" s="324"/>
      <c r="E1361" s="324"/>
      <c r="F1361" s="356"/>
    </row>
    <row r="1362" spans="1:6">
      <c r="A1362" s="324"/>
      <c r="B1362" s="324"/>
      <c r="C1362" s="324"/>
      <c r="D1362" s="324"/>
      <c r="E1362" s="324"/>
      <c r="F1362" s="356"/>
    </row>
    <row r="1363" spans="1:6">
      <c r="A1363" s="324"/>
      <c r="B1363" s="324"/>
      <c r="C1363" s="324"/>
      <c r="D1363" s="324"/>
      <c r="E1363" s="324"/>
      <c r="F1363" s="356"/>
    </row>
    <row r="1364" spans="1:6">
      <c r="A1364" s="324"/>
      <c r="B1364" s="324"/>
      <c r="C1364" s="324"/>
      <c r="D1364" s="324"/>
      <c r="E1364" s="324"/>
      <c r="F1364" s="356"/>
    </row>
    <row r="1365" spans="1:6">
      <c r="A1365" s="324"/>
      <c r="B1365" s="324"/>
      <c r="C1365" s="324"/>
      <c r="D1365" s="324"/>
      <c r="E1365" s="324"/>
      <c r="F1365" s="356"/>
    </row>
    <row r="1366" spans="1:6">
      <c r="A1366" s="324"/>
      <c r="B1366" s="324"/>
      <c r="C1366" s="324"/>
      <c r="D1366" s="324"/>
      <c r="E1366" s="324"/>
      <c r="F1366" s="356"/>
    </row>
    <row r="1367" spans="1:6">
      <c r="A1367" s="324"/>
      <c r="B1367" s="324"/>
      <c r="C1367" s="324"/>
      <c r="D1367" s="324"/>
      <c r="E1367" s="324"/>
      <c r="F1367" s="356"/>
    </row>
    <row r="1368" spans="1:6">
      <c r="A1368" s="324"/>
      <c r="B1368" s="324"/>
      <c r="C1368" s="324"/>
      <c r="D1368" s="324"/>
      <c r="E1368" s="324"/>
      <c r="F1368" s="356"/>
    </row>
    <row r="1369" spans="1:6">
      <c r="A1369" s="324"/>
      <c r="B1369" s="324"/>
      <c r="C1369" s="324"/>
      <c r="D1369" s="324"/>
      <c r="E1369" s="324"/>
      <c r="F1369" s="356"/>
    </row>
    <row r="1370" spans="1:6">
      <c r="A1370" s="324"/>
      <c r="B1370" s="324"/>
      <c r="C1370" s="324"/>
      <c r="D1370" s="324"/>
      <c r="E1370" s="324"/>
      <c r="F1370" s="356"/>
    </row>
    <row r="1371" spans="1:6">
      <c r="A1371" s="324"/>
      <c r="B1371" s="324"/>
      <c r="C1371" s="324"/>
      <c r="D1371" s="324"/>
      <c r="E1371" s="324"/>
      <c r="F1371" s="356"/>
    </row>
    <row r="1372" spans="1:6">
      <c r="A1372" s="324"/>
      <c r="B1372" s="324"/>
      <c r="C1372" s="324"/>
      <c r="D1372" s="324"/>
      <c r="E1372" s="324"/>
      <c r="F1372" s="356"/>
    </row>
    <row r="1373" spans="1:6">
      <c r="A1373" s="324"/>
      <c r="B1373" s="324"/>
      <c r="C1373" s="324"/>
      <c r="D1373" s="324"/>
      <c r="E1373" s="324"/>
      <c r="F1373" s="356"/>
    </row>
    <row r="1374" spans="1:6">
      <c r="A1374" s="324"/>
      <c r="B1374" s="324"/>
      <c r="C1374" s="324"/>
      <c r="D1374" s="324"/>
      <c r="E1374" s="324"/>
      <c r="F1374" s="356"/>
    </row>
    <row r="1375" spans="1:6">
      <c r="A1375" s="324"/>
      <c r="B1375" s="324"/>
      <c r="C1375" s="324"/>
      <c r="D1375" s="324"/>
      <c r="E1375" s="324"/>
      <c r="F1375" s="356"/>
    </row>
    <row r="1376" spans="1:6">
      <c r="A1376" s="324"/>
      <c r="B1376" s="324"/>
      <c r="C1376" s="324"/>
      <c r="D1376" s="324"/>
      <c r="E1376" s="324"/>
      <c r="F1376" s="356"/>
    </row>
    <row r="1377" spans="1:6">
      <c r="A1377" s="324"/>
      <c r="B1377" s="324"/>
      <c r="C1377" s="324"/>
      <c r="D1377" s="324"/>
      <c r="E1377" s="324"/>
      <c r="F1377" s="356"/>
    </row>
    <row r="1378" spans="1:6">
      <c r="A1378" s="324"/>
      <c r="B1378" s="324"/>
      <c r="C1378" s="324"/>
      <c r="D1378" s="324"/>
      <c r="E1378" s="324"/>
      <c r="F1378" s="356"/>
    </row>
    <row r="1379" spans="1:6">
      <c r="A1379" s="324"/>
      <c r="B1379" s="324"/>
      <c r="C1379" s="324"/>
      <c r="D1379" s="324"/>
      <c r="E1379" s="324"/>
      <c r="F1379" s="356"/>
    </row>
    <row r="1380" spans="1:6">
      <c r="A1380" s="324"/>
      <c r="B1380" s="324"/>
      <c r="C1380" s="324"/>
      <c r="D1380" s="324"/>
      <c r="E1380" s="324"/>
      <c r="F1380" s="356"/>
    </row>
    <row r="1381" spans="1:6">
      <c r="A1381" s="324"/>
      <c r="B1381" s="324"/>
      <c r="C1381" s="324"/>
      <c r="D1381" s="324"/>
      <c r="E1381" s="324"/>
      <c r="F1381" s="356"/>
    </row>
    <row r="1382" spans="1:6">
      <c r="A1382" s="324"/>
      <c r="B1382" s="324"/>
      <c r="C1382" s="324"/>
      <c r="D1382" s="324"/>
      <c r="E1382" s="324"/>
      <c r="F1382" s="356"/>
    </row>
    <row r="1383" spans="1:6">
      <c r="A1383" s="324"/>
      <c r="B1383" s="324"/>
      <c r="C1383" s="324"/>
      <c r="D1383" s="324"/>
      <c r="E1383" s="324"/>
      <c r="F1383" s="356"/>
    </row>
    <row r="1384" spans="1:6">
      <c r="A1384" s="324"/>
      <c r="B1384" s="324"/>
      <c r="C1384" s="324"/>
      <c r="D1384" s="324"/>
      <c r="E1384" s="324"/>
      <c r="F1384" s="356"/>
    </row>
    <row r="1385" spans="1:6">
      <c r="A1385" s="324"/>
      <c r="B1385" s="324"/>
      <c r="C1385" s="324"/>
      <c r="D1385" s="324"/>
      <c r="E1385" s="324"/>
      <c r="F1385" s="356"/>
    </row>
    <row r="1386" spans="1:6">
      <c r="A1386" s="324"/>
      <c r="B1386" s="324"/>
      <c r="C1386" s="324"/>
      <c r="D1386" s="324"/>
      <c r="E1386" s="324"/>
      <c r="F1386" s="356"/>
    </row>
    <row r="1387" spans="1:6">
      <c r="A1387" s="324"/>
      <c r="B1387" s="324"/>
      <c r="C1387" s="324"/>
      <c r="D1387" s="324"/>
      <c r="E1387" s="324"/>
      <c r="F1387" s="356"/>
    </row>
    <row r="1388" spans="1:6">
      <c r="A1388" s="324"/>
      <c r="B1388" s="324"/>
      <c r="C1388" s="324"/>
      <c r="D1388" s="324"/>
      <c r="E1388" s="324"/>
      <c r="F1388" s="356"/>
    </row>
    <row r="1389" spans="1:6">
      <c r="A1389" s="324"/>
      <c r="B1389" s="324"/>
      <c r="C1389" s="324"/>
      <c r="D1389" s="324"/>
      <c r="E1389" s="324"/>
      <c r="F1389" s="356"/>
    </row>
    <row r="1390" spans="1:6">
      <c r="A1390" s="324"/>
      <c r="B1390" s="324"/>
      <c r="C1390" s="324"/>
      <c r="D1390" s="324"/>
      <c r="E1390" s="324"/>
      <c r="F1390" s="356"/>
    </row>
    <row r="1391" spans="1:6">
      <c r="A1391" s="324"/>
      <c r="B1391" s="324"/>
      <c r="C1391" s="324"/>
      <c r="D1391" s="324"/>
      <c r="E1391" s="324"/>
      <c r="F1391" s="356"/>
    </row>
    <row r="1392" spans="1:6">
      <c r="A1392" s="324"/>
      <c r="B1392" s="324"/>
      <c r="C1392" s="324"/>
      <c r="D1392" s="324"/>
      <c r="E1392" s="324"/>
      <c r="F1392" s="356"/>
    </row>
    <row r="1393" spans="1:6">
      <c r="A1393" s="324"/>
      <c r="B1393" s="324"/>
      <c r="C1393" s="324"/>
      <c r="D1393" s="324"/>
      <c r="E1393" s="324"/>
      <c r="F1393" s="356"/>
    </row>
    <row r="1394" spans="1:6">
      <c r="A1394" s="324"/>
      <c r="B1394" s="324"/>
      <c r="C1394" s="324"/>
      <c r="D1394" s="324"/>
      <c r="E1394" s="324"/>
      <c r="F1394" s="356"/>
    </row>
    <row r="1395" spans="1:6">
      <c r="A1395" s="324"/>
      <c r="B1395" s="324"/>
      <c r="C1395" s="324"/>
      <c r="D1395" s="324"/>
      <c r="E1395" s="324"/>
      <c r="F1395" s="356"/>
    </row>
    <row r="1396" spans="1:6">
      <c r="A1396" s="324"/>
      <c r="B1396" s="324"/>
      <c r="C1396" s="324"/>
      <c r="D1396" s="324"/>
      <c r="E1396" s="324"/>
      <c r="F1396" s="356"/>
    </row>
    <row r="1397" spans="1:6">
      <c r="A1397" s="324"/>
      <c r="B1397" s="324"/>
      <c r="C1397" s="324"/>
      <c r="D1397" s="324"/>
      <c r="E1397" s="324"/>
      <c r="F1397" s="356"/>
    </row>
    <row r="1398" spans="1:6">
      <c r="A1398" s="324"/>
      <c r="B1398" s="324"/>
      <c r="C1398" s="324"/>
      <c r="D1398" s="324"/>
      <c r="E1398" s="324"/>
      <c r="F1398" s="356"/>
    </row>
    <row r="1399" spans="1:6">
      <c r="A1399" s="324"/>
      <c r="B1399" s="324"/>
      <c r="C1399" s="324"/>
      <c r="D1399" s="324"/>
      <c r="E1399" s="324"/>
      <c r="F1399" s="356"/>
    </row>
    <row r="1400" spans="1:6">
      <c r="A1400" s="324"/>
      <c r="B1400" s="324"/>
      <c r="C1400" s="324"/>
      <c r="D1400" s="324"/>
      <c r="E1400" s="324"/>
      <c r="F1400" s="356"/>
    </row>
    <row r="1401" spans="1:6">
      <c r="A1401" s="324"/>
      <c r="B1401" s="324"/>
      <c r="C1401" s="324"/>
      <c r="D1401" s="324"/>
      <c r="E1401" s="324"/>
      <c r="F1401" s="356"/>
    </row>
    <row r="1402" spans="1:6">
      <c r="A1402" s="324"/>
      <c r="B1402" s="324"/>
      <c r="C1402" s="324"/>
      <c r="D1402" s="324"/>
      <c r="E1402" s="324"/>
      <c r="F1402" s="356"/>
    </row>
    <row r="1403" spans="1:6">
      <c r="A1403" s="324"/>
      <c r="B1403" s="324"/>
      <c r="C1403" s="324"/>
      <c r="D1403" s="324"/>
      <c r="E1403" s="324"/>
      <c r="F1403" s="356"/>
    </row>
    <row r="1404" spans="1:6">
      <c r="A1404" s="324"/>
      <c r="B1404" s="324"/>
      <c r="C1404" s="324"/>
      <c r="D1404" s="324"/>
      <c r="E1404" s="324"/>
      <c r="F1404" s="356"/>
    </row>
    <row r="1405" spans="1:6">
      <c r="A1405" s="324"/>
      <c r="B1405" s="324"/>
      <c r="C1405" s="324"/>
      <c r="D1405" s="324"/>
      <c r="E1405" s="324"/>
      <c r="F1405" s="356"/>
    </row>
    <row r="1406" spans="1:6">
      <c r="A1406" s="324"/>
      <c r="B1406" s="324"/>
      <c r="C1406" s="324"/>
      <c r="D1406" s="324"/>
      <c r="E1406" s="324"/>
      <c r="F1406" s="356"/>
    </row>
    <row r="1407" spans="1:6">
      <c r="A1407" s="324"/>
      <c r="B1407" s="324"/>
      <c r="C1407" s="324"/>
      <c r="D1407" s="324"/>
      <c r="E1407" s="324"/>
      <c r="F1407" s="356"/>
    </row>
    <row r="1408" spans="1:6">
      <c r="A1408" s="324"/>
      <c r="B1408" s="324"/>
      <c r="C1408" s="324"/>
      <c r="D1408" s="324"/>
      <c r="E1408" s="324"/>
      <c r="F1408" s="356"/>
    </row>
    <row r="1409" spans="1:6">
      <c r="A1409" s="324"/>
      <c r="B1409" s="324"/>
      <c r="C1409" s="324"/>
      <c r="D1409" s="324"/>
      <c r="E1409" s="324"/>
      <c r="F1409" s="356"/>
    </row>
    <row r="1410" spans="1:6">
      <c r="A1410" s="324"/>
      <c r="B1410" s="324"/>
      <c r="C1410" s="324"/>
      <c r="D1410" s="324"/>
      <c r="E1410" s="324"/>
      <c r="F1410" s="356"/>
    </row>
    <row r="1411" spans="1:6">
      <c r="A1411" s="324"/>
      <c r="B1411" s="324"/>
      <c r="C1411" s="324"/>
      <c r="D1411" s="324"/>
      <c r="E1411" s="324"/>
      <c r="F1411" s="356"/>
    </row>
    <row r="1412" spans="1:6">
      <c r="A1412" s="324"/>
      <c r="B1412" s="324"/>
      <c r="C1412" s="324"/>
      <c r="D1412" s="324"/>
      <c r="E1412" s="324"/>
      <c r="F1412" s="356"/>
    </row>
    <row r="1413" spans="1:6">
      <c r="A1413" s="324"/>
      <c r="B1413" s="324"/>
      <c r="C1413" s="324"/>
      <c r="D1413" s="324"/>
      <c r="E1413" s="324"/>
      <c r="F1413" s="356"/>
    </row>
    <row r="1414" spans="1:6">
      <c r="A1414" s="324"/>
      <c r="B1414" s="324"/>
      <c r="C1414" s="324"/>
      <c r="D1414" s="324"/>
      <c r="E1414" s="324"/>
      <c r="F1414" s="356"/>
    </row>
    <row r="1415" spans="1:6">
      <c r="A1415" s="324"/>
      <c r="B1415" s="324"/>
      <c r="C1415" s="324"/>
      <c r="D1415" s="324"/>
      <c r="E1415" s="324"/>
      <c r="F1415" s="356"/>
    </row>
    <row r="1416" spans="1:6">
      <c r="A1416" s="324"/>
      <c r="B1416" s="324"/>
      <c r="C1416" s="324"/>
      <c r="D1416" s="324"/>
      <c r="E1416" s="324"/>
      <c r="F1416" s="356"/>
    </row>
    <row r="1417" spans="1:6">
      <c r="A1417" s="324"/>
      <c r="B1417" s="324"/>
      <c r="C1417" s="324"/>
      <c r="D1417" s="324"/>
      <c r="E1417" s="324"/>
      <c r="F1417" s="356"/>
    </row>
    <row r="1418" spans="1:6">
      <c r="A1418" s="324"/>
      <c r="B1418" s="324"/>
      <c r="C1418" s="324"/>
      <c r="D1418" s="324"/>
      <c r="E1418" s="324"/>
      <c r="F1418" s="356"/>
    </row>
    <row r="1419" spans="1:6">
      <c r="A1419" s="324"/>
      <c r="B1419" s="324"/>
      <c r="C1419" s="324"/>
      <c r="D1419" s="324"/>
      <c r="E1419" s="324"/>
      <c r="F1419" s="356"/>
    </row>
    <row r="1420" spans="1:6">
      <c r="A1420" s="324"/>
      <c r="B1420" s="324"/>
      <c r="C1420" s="324"/>
      <c r="D1420" s="324"/>
      <c r="E1420" s="324"/>
      <c r="F1420" s="356"/>
    </row>
    <row r="1421" spans="1:6">
      <c r="A1421" s="324"/>
      <c r="B1421" s="324"/>
      <c r="C1421" s="324"/>
      <c r="D1421" s="324"/>
      <c r="E1421" s="324"/>
      <c r="F1421" s="356"/>
    </row>
    <row r="1422" spans="1:6">
      <c r="A1422" s="324"/>
      <c r="B1422" s="324"/>
      <c r="C1422" s="324"/>
      <c r="D1422" s="324"/>
      <c r="E1422" s="324"/>
      <c r="F1422" s="356"/>
    </row>
    <row r="1423" spans="1:6">
      <c r="A1423" s="324"/>
      <c r="B1423" s="324"/>
      <c r="C1423" s="324"/>
      <c r="D1423" s="324"/>
      <c r="E1423" s="324"/>
      <c r="F1423" s="356"/>
    </row>
    <row r="1424" spans="1:6">
      <c r="A1424" s="324"/>
      <c r="B1424" s="324"/>
      <c r="C1424" s="324"/>
      <c r="D1424" s="324"/>
      <c r="E1424" s="324"/>
      <c r="F1424" s="356"/>
    </row>
    <row r="1425" spans="1:6">
      <c r="A1425" s="324"/>
      <c r="B1425" s="324"/>
      <c r="C1425" s="324"/>
      <c r="D1425" s="324"/>
      <c r="E1425" s="324"/>
      <c r="F1425" s="356"/>
    </row>
    <row r="1426" spans="1:6">
      <c r="A1426" s="324"/>
      <c r="B1426" s="324"/>
      <c r="C1426" s="324"/>
      <c r="D1426" s="324"/>
      <c r="E1426" s="324"/>
      <c r="F1426" s="356"/>
    </row>
    <row r="1427" spans="1:6">
      <c r="A1427" s="324"/>
      <c r="B1427" s="324"/>
      <c r="C1427" s="324"/>
      <c r="D1427" s="324"/>
      <c r="E1427" s="324"/>
      <c r="F1427" s="356"/>
    </row>
    <row r="1428" spans="1:6">
      <c r="A1428" s="324"/>
      <c r="B1428" s="324"/>
      <c r="C1428" s="324"/>
      <c r="D1428" s="324"/>
      <c r="E1428" s="324"/>
      <c r="F1428" s="356"/>
    </row>
    <row r="1429" spans="1:6">
      <c r="A1429" s="324"/>
      <c r="B1429" s="324"/>
      <c r="C1429" s="324"/>
      <c r="D1429" s="324"/>
      <c r="E1429" s="324"/>
      <c r="F1429" s="356"/>
    </row>
    <row r="1430" spans="1:6">
      <c r="A1430" s="324"/>
      <c r="B1430" s="324"/>
      <c r="C1430" s="324"/>
      <c r="D1430" s="324"/>
      <c r="E1430" s="324"/>
      <c r="F1430" s="356"/>
    </row>
    <row r="1431" spans="1:6">
      <c r="A1431" s="324"/>
      <c r="B1431" s="324"/>
      <c r="C1431" s="324"/>
      <c r="D1431" s="324"/>
      <c r="E1431" s="324"/>
      <c r="F1431" s="356"/>
    </row>
    <row r="1432" spans="1:6">
      <c r="A1432" s="324"/>
      <c r="B1432" s="324"/>
      <c r="C1432" s="324"/>
      <c r="D1432" s="324"/>
      <c r="E1432" s="324"/>
      <c r="F1432" s="356"/>
    </row>
    <row r="1433" spans="1:6">
      <c r="A1433" s="324"/>
      <c r="B1433" s="324"/>
      <c r="C1433" s="324"/>
      <c r="D1433" s="324"/>
      <c r="E1433" s="324"/>
      <c r="F1433" s="356"/>
    </row>
    <row r="1434" spans="1:6">
      <c r="A1434" s="324"/>
      <c r="B1434" s="324"/>
      <c r="C1434" s="324"/>
      <c r="D1434" s="324"/>
      <c r="E1434" s="324"/>
      <c r="F1434" s="356"/>
    </row>
    <row r="1435" spans="1:6">
      <c r="A1435" s="324"/>
      <c r="B1435" s="324"/>
      <c r="C1435" s="324"/>
      <c r="D1435" s="324"/>
      <c r="E1435" s="324"/>
      <c r="F1435" s="356"/>
    </row>
    <row r="1436" spans="1:6">
      <c r="A1436" s="324"/>
      <c r="B1436" s="324"/>
      <c r="C1436" s="324"/>
      <c r="D1436" s="324"/>
      <c r="E1436" s="324"/>
      <c r="F1436" s="356"/>
    </row>
    <row r="1437" spans="1:6">
      <c r="A1437" s="324"/>
      <c r="B1437" s="324"/>
      <c r="C1437" s="324"/>
      <c r="D1437" s="324"/>
      <c r="E1437" s="324"/>
      <c r="F1437" s="356"/>
    </row>
    <row r="1438" spans="1:6">
      <c r="A1438" s="324"/>
      <c r="B1438" s="324"/>
      <c r="C1438" s="324"/>
      <c r="D1438" s="324"/>
      <c r="E1438" s="324"/>
      <c r="F1438" s="356"/>
    </row>
    <row r="1439" spans="1:6">
      <c r="A1439" s="324"/>
      <c r="B1439" s="324"/>
      <c r="C1439" s="324"/>
      <c r="D1439" s="324"/>
      <c r="E1439" s="324"/>
      <c r="F1439" s="356"/>
    </row>
    <row r="1440" spans="1:6">
      <c r="A1440" s="324"/>
      <c r="B1440" s="324"/>
      <c r="C1440" s="324"/>
      <c r="D1440" s="324"/>
      <c r="E1440" s="324"/>
      <c r="F1440" s="356"/>
    </row>
    <row r="1441" spans="1:6">
      <c r="A1441" s="324"/>
      <c r="B1441" s="324"/>
      <c r="C1441" s="324"/>
      <c r="D1441" s="324"/>
      <c r="E1441" s="324"/>
      <c r="F1441" s="356"/>
    </row>
    <row r="1442" spans="1:6">
      <c r="A1442" s="324"/>
      <c r="B1442" s="324"/>
      <c r="C1442" s="324"/>
      <c r="D1442" s="324"/>
      <c r="E1442" s="324"/>
      <c r="F1442" s="356"/>
    </row>
    <row r="1443" spans="1:6">
      <c r="A1443" s="324"/>
      <c r="B1443" s="324"/>
      <c r="C1443" s="324"/>
      <c r="D1443" s="324"/>
      <c r="E1443" s="324"/>
      <c r="F1443" s="356"/>
    </row>
    <row r="1444" spans="1:6">
      <c r="A1444" s="324"/>
      <c r="B1444" s="324"/>
      <c r="C1444" s="324"/>
      <c r="D1444" s="324"/>
      <c r="E1444" s="324"/>
      <c r="F1444" s="356"/>
    </row>
    <row r="1445" spans="1:6">
      <c r="A1445" s="324"/>
      <c r="B1445" s="324"/>
      <c r="C1445" s="324"/>
      <c r="D1445" s="324"/>
      <c r="E1445" s="324"/>
      <c r="F1445" s="356"/>
    </row>
    <row r="1446" spans="1:6">
      <c r="A1446" s="324"/>
      <c r="B1446" s="324"/>
      <c r="C1446" s="324"/>
      <c r="D1446" s="324"/>
      <c r="E1446" s="324"/>
      <c r="F1446" s="356"/>
    </row>
    <row r="1447" spans="1:6">
      <c r="A1447" s="324"/>
      <c r="B1447" s="324"/>
      <c r="C1447" s="324"/>
      <c r="D1447" s="324"/>
      <c r="E1447" s="324"/>
      <c r="F1447" s="356"/>
    </row>
    <row r="1448" spans="1:6">
      <c r="A1448" s="324"/>
      <c r="B1448" s="324"/>
      <c r="C1448" s="324"/>
      <c r="D1448" s="324"/>
      <c r="E1448" s="324"/>
      <c r="F1448" s="356"/>
    </row>
    <row r="1449" spans="1:6">
      <c r="A1449" s="324"/>
      <c r="B1449" s="324"/>
      <c r="C1449" s="324"/>
      <c r="D1449" s="324"/>
      <c r="E1449" s="324"/>
      <c r="F1449" s="356"/>
    </row>
    <row r="1450" spans="1:6">
      <c r="A1450" s="324"/>
      <c r="B1450" s="324"/>
      <c r="C1450" s="324"/>
      <c r="D1450" s="324"/>
      <c r="E1450" s="324"/>
      <c r="F1450" s="356"/>
    </row>
    <row r="1451" spans="1:6">
      <c r="A1451" s="324"/>
      <c r="B1451" s="324"/>
      <c r="C1451" s="324"/>
      <c r="D1451" s="324"/>
      <c r="E1451" s="324"/>
      <c r="F1451" s="356"/>
    </row>
    <row r="1452" spans="1:6">
      <c r="A1452" s="324"/>
      <c r="B1452" s="324"/>
      <c r="C1452" s="324"/>
      <c r="D1452" s="324"/>
      <c r="E1452" s="324"/>
      <c r="F1452" s="356"/>
    </row>
    <row r="1453" spans="1:6">
      <c r="A1453" s="324"/>
      <c r="B1453" s="324"/>
      <c r="C1453" s="324"/>
      <c r="D1453" s="324"/>
      <c r="E1453" s="324"/>
      <c r="F1453" s="356"/>
    </row>
    <row r="1454" spans="1:6">
      <c r="A1454" s="324"/>
      <c r="B1454" s="324"/>
      <c r="C1454" s="324"/>
      <c r="D1454" s="324"/>
      <c r="E1454" s="324"/>
      <c r="F1454" s="356"/>
    </row>
    <row r="1455" spans="1:6">
      <c r="A1455" s="324"/>
      <c r="B1455" s="324"/>
      <c r="C1455" s="324"/>
      <c r="D1455" s="324"/>
      <c r="E1455" s="324"/>
      <c r="F1455" s="356"/>
    </row>
    <row r="1456" spans="1:6">
      <c r="A1456" s="324"/>
      <c r="B1456" s="324"/>
      <c r="C1456" s="324"/>
      <c r="D1456" s="324"/>
      <c r="E1456" s="324"/>
      <c r="F1456" s="356"/>
    </row>
    <row r="1457" spans="1:6">
      <c r="A1457" s="324"/>
      <c r="B1457" s="324"/>
      <c r="C1457" s="324"/>
      <c r="D1457" s="324"/>
      <c r="E1457" s="324"/>
      <c r="F1457" s="356"/>
    </row>
    <row r="1458" spans="1:6">
      <c r="A1458" s="324"/>
      <c r="B1458" s="324"/>
      <c r="C1458" s="324"/>
      <c r="D1458" s="324"/>
      <c r="E1458" s="324"/>
      <c r="F1458" s="356"/>
    </row>
    <row r="1459" spans="1:6">
      <c r="A1459" s="324"/>
      <c r="B1459" s="324"/>
      <c r="C1459" s="324"/>
      <c r="D1459" s="324"/>
      <c r="E1459" s="324"/>
      <c r="F1459" s="356"/>
    </row>
    <row r="1460" spans="1:6">
      <c r="A1460" s="324"/>
      <c r="B1460" s="324"/>
      <c r="C1460" s="324"/>
      <c r="D1460" s="324"/>
      <c r="E1460" s="324"/>
      <c r="F1460" s="356"/>
    </row>
    <row r="1461" spans="1:6">
      <c r="A1461" s="324"/>
      <c r="B1461" s="324"/>
      <c r="C1461" s="324"/>
      <c r="D1461" s="324"/>
      <c r="E1461" s="324"/>
      <c r="F1461" s="356"/>
    </row>
    <row r="1462" spans="1:6">
      <c r="A1462" s="324"/>
      <c r="B1462" s="324"/>
      <c r="C1462" s="324"/>
      <c r="D1462" s="324"/>
      <c r="E1462" s="324"/>
      <c r="F1462" s="356"/>
    </row>
    <row r="1463" spans="1:6">
      <c r="A1463" s="324"/>
      <c r="B1463" s="324"/>
      <c r="C1463" s="324"/>
      <c r="D1463" s="324"/>
      <c r="E1463" s="324"/>
      <c r="F1463" s="356"/>
    </row>
    <row r="1464" spans="1:6">
      <c r="A1464" s="324"/>
      <c r="B1464" s="324"/>
      <c r="C1464" s="324"/>
      <c r="D1464" s="324"/>
      <c r="E1464" s="324"/>
      <c r="F1464" s="356"/>
    </row>
    <row r="1465" spans="1:6">
      <c r="A1465" s="324"/>
      <c r="B1465" s="324"/>
      <c r="C1465" s="324"/>
      <c r="D1465" s="324"/>
      <c r="E1465" s="324"/>
      <c r="F1465" s="356"/>
    </row>
    <row r="1466" spans="1:6">
      <c r="A1466" s="324"/>
      <c r="B1466" s="324"/>
      <c r="C1466" s="324"/>
      <c r="D1466" s="324"/>
      <c r="E1466" s="324"/>
      <c r="F1466" s="356"/>
    </row>
    <row r="1467" spans="1:6">
      <c r="A1467" s="324"/>
      <c r="B1467" s="324"/>
      <c r="C1467" s="324"/>
      <c r="D1467" s="324"/>
      <c r="E1467" s="324"/>
      <c r="F1467" s="356"/>
    </row>
    <row r="1468" spans="1:6">
      <c r="A1468" s="324"/>
      <c r="B1468" s="324"/>
      <c r="C1468" s="324"/>
      <c r="D1468" s="324"/>
      <c r="E1468" s="324"/>
      <c r="F1468" s="356"/>
    </row>
    <row r="1469" spans="1:6">
      <c r="A1469" s="324"/>
      <c r="B1469" s="324"/>
      <c r="C1469" s="324"/>
      <c r="D1469" s="324"/>
      <c r="E1469" s="324"/>
      <c r="F1469" s="356"/>
    </row>
    <row r="1470" spans="1:6">
      <c r="A1470" s="324"/>
      <c r="B1470" s="324"/>
      <c r="C1470" s="324"/>
      <c r="D1470" s="324"/>
      <c r="E1470" s="324"/>
      <c r="F1470" s="356"/>
    </row>
    <row r="1471" spans="1:6">
      <c r="A1471" s="324"/>
      <c r="B1471" s="324"/>
      <c r="C1471" s="324"/>
      <c r="D1471" s="324"/>
      <c r="E1471" s="324"/>
      <c r="F1471" s="356"/>
    </row>
    <row r="1472" spans="1:6">
      <c r="A1472" s="324"/>
      <c r="B1472" s="324"/>
      <c r="C1472" s="324"/>
      <c r="D1472" s="324"/>
      <c r="E1472" s="324"/>
      <c r="F1472" s="356"/>
    </row>
    <row r="1473" spans="1:6">
      <c r="A1473" s="324"/>
      <c r="B1473" s="324"/>
      <c r="C1473" s="324"/>
      <c r="D1473" s="324"/>
      <c r="E1473" s="324"/>
      <c r="F1473" s="356"/>
    </row>
    <row r="1474" spans="1:6">
      <c r="A1474" s="324"/>
      <c r="B1474" s="324"/>
      <c r="C1474" s="324"/>
      <c r="D1474" s="324"/>
      <c r="E1474" s="324"/>
      <c r="F1474" s="356"/>
    </row>
    <row r="1475" spans="1:6">
      <c r="A1475" s="324"/>
      <c r="B1475" s="324"/>
      <c r="C1475" s="324"/>
      <c r="D1475" s="324"/>
      <c r="E1475" s="324"/>
      <c r="F1475" s="356"/>
    </row>
    <row r="1476" spans="1:6">
      <c r="A1476" s="324"/>
      <c r="B1476" s="324"/>
      <c r="C1476" s="324"/>
      <c r="D1476" s="324"/>
      <c r="E1476" s="324"/>
      <c r="F1476" s="356"/>
    </row>
    <row r="1477" spans="1:6">
      <c r="A1477" s="324"/>
      <c r="B1477" s="324"/>
      <c r="C1477" s="324"/>
      <c r="D1477" s="324"/>
      <c r="E1477" s="324"/>
      <c r="F1477" s="356"/>
    </row>
    <row r="1478" spans="1:6">
      <c r="A1478" s="324"/>
      <c r="B1478" s="324"/>
      <c r="C1478" s="324"/>
      <c r="D1478" s="324"/>
      <c r="E1478" s="324"/>
      <c r="F1478" s="356"/>
    </row>
    <row r="1479" spans="1:6">
      <c r="A1479" s="324"/>
      <c r="B1479" s="324"/>
      <c r="C1479" s="324"/>
      <c r="D1479" s="324"/>
      <c r="E1479" s="324"/>
      <c r="F1479" s="356"/>
    </row>
    <row r="1480" spans="1:6">
      <c r="A1480" s="324"/>
      <c r="B1480" s="324"/>
      <c r="C1480" s="324"/>
      <c r="D1480" s="324"/>
      <c r="E1480" s="324"/>
      <c r="F1480" s="356"/>
    </row>
    <row r="1481" spans="1:6">
      <c r="A1481" s="324"/>
      <c r="B1481" s="324"/>
      <c r="C1481" s="324"/>
      <c r="D1481" s="324"/>
      <c r="E1481" s="324"/>
      <c r="F1481" s="356"/>
    </row>
    <row r="1482" spans="1:6">
      <c r="A1482" s="324"/>
      <c r="B1482" s="324"/>
      <c r="C1482" s="324"/>
      <c r="D1482" s="324"/>
      <c r="E1482" s="324"/>
      <c r="F1482" s="356"/>
    </row>
    <row r="1483" spans="1:6">
      <c r="A1483" s="324"/>
      <c r="B1483" s="324"/>
      <c r="C1483" s="324"/>
      <c r="D1483" s="324"/>
      <c r="E1483" s="324"/>
      <c r="F1483" s="356"/>
    </row>
    <row r="1484" spans="1:6">
      <c r="A1484" s="324"/>
      <c r="B1484" s="324"/>
      <c r="C1484" s="324"/>
      <c r="D1484" s="324"/>
      <c r="E1484" s="324"/>
      <c r="F1484" s="356"/>
    </row>
    <row r="1485" spans="1:6">
      <c r="A1485" s="324"/>
      <c r="B1485" s="324"/>
      <c r="C1485" s="324"/>
      <c r="D1485" s="324"/>
      <c r="E1485" s="324"/>
      <c r="F1485" s="356"/>
    </row>
    <row r="1486" spans="1:6">
      <c r="A1486" s="324"/>
      <c r="B1486" s="324"/>
      <c r="C1486" s="324"/>
      <c r="D1486" s="324"/>
      <c r="E1486" s="324"/>
      <c r="F1486" s="356"/>
    </row>
    <row r="1487" spans="1:6">
      <c r="A1487" s="324"/>
      <c r="B1487" s="324"/>
      <c r="C1487" s="324"/>
      <c r="D1487" s="324"/>
      <c r="E1487" s="324"/>
      <c r="F1487" s="356"/>
    </row>
    <row r="1488" spans="1:6">
      <c r="A1488" s="324"/>
      <c r="B1488" s="324"/>
      <c r="C1488" s="324"/>
      <c r="D1488" s="324"/>
      <c r="E1488" s="324"/>
      <c r="F1488" s="356"/>
    </row>
    <row r="1489" spans="1:6">
      <c r="A1489" s="324"/>
      <c r="B1489" s="324"/>
      <c r="C1489" s="324"/>
      <c r="D1489" s="324"/>
      <c r="E1489" s="324"/>
      <c r="F1489" s="356"/>
    </row>
    <row r="1490" spans="1:6">
      <c r="A1490" s="324"/>
      <c r="B1490" s="324"/>
      <c r="C1490" s="324"/>
      <c r="D1490" s="324"/>
      <c r="E1490" s="324"/>
      <c r="F1490" s="356"/>
    </row>
    <row r="1491" spans="1:6">
      <c r="A1491" s="324"/>
      <c r="B1491" s="324"/>
      <c r="C1491" s="324"/>
      <c r="D1491" s="324"/>
      <c r="E1491" s="324"/>
      <c r="F1491" s="356"/>
    </row>
    <row r="1492" spans="1:6">
      <c r="A1492" s="324"/>
      <c r="B1492" s="324"/>
      <c r="C1492" s="324"/>
      <c r="D1492" s="324"/>
      <c r="E1492" s="324"/>
      <c r="F1492" s="356"/>
    </row>
    <row r="1493" spans="1:6">
      <c r="A1493" s="324"/>
      <c r="B1493" s="324"/>
      <c r="C1493" s="324"/>
      <c r="D1493" s="324"/>
      <c r="E1493" s="324"/>
      <c r="F1493" s="356"/>
    </row>
    <row r="1494" spans="1:6">
      <c r="A1494" s="324"/>
      <c r="B1494" s="324"/>
      <c r="C1494" s="324"/>
      <c r="D1494" s="324"/>
      <c r="E1494" s="324"/>
      <c r="F1494" s="356"/>
    </row>
    <row r="1495" spans="1:6">
      <c r="A1495" s="324"/>
      <c r="B1495" s="324"/>
      <c r="C1495" s="324"/>
      <c r="D1495" s="324"/>
      <c r="E1495" s="324"/>
      <c r="F1495" s="356"/>
    </row>
    <row r="1496" spans="1:6">
      <c r="A1496" s="324"/>
      <c r="B1496" s="324"/>
      <c r="C1496" s="324"/>
      <c r="D1496" s="324"/>
      <c r="E1496" s="324"/>
      <c r="F1496" s="356"/>
    </row>
    <row r="1497" spans="1:6">
      <c r="A1497" s="324"/>
      <c r="B1497" s="324"/>
      <c r="C1497" s="324"/>
      <c r="D1497" s="324"/>
      <c r="E1497" s="324"/>
      <c r="F1497" s="356"/>
    </row>
    <row r="1498" spans="1:6">
      <c r="A1498" s="324"/>
      <c r="B1498" s="324"/>
      <c r="C1498" s="324"/>
      <c r="D1498" s="324"/>
      <c r="E1498" s="324"/>
      <c r="F1498" s="356"/>
    </row>
    <row r="1499" spans="1:6">
      <c r="A1499" s="324"/>
      <c r="B1499" s="324"/>
      <c r="C1499" s="324"/>
      <c r="D1499" s="324"/>
      <c r="E1499" s="324"/>
      <c r="F1499" s="356"/>
    </row>
    <row r="1500" spans="1:6">
      <c r="A1500" s="324"/>
      <c r="B1500" s="324"/>
      <c r="C1500" s="324"/>
      <c r="D1500" s="324"/>
      <c r="E1500" s="324"/>
      <c r="F1500" s="356"/>
    </row>
    <row r="1501" spans="1:6">
      <c r="A1501" s="324"/>
      <c r="B1501" s="324"/>
      <c r="C1501" s="324"/>
      <c r="D1501" s="324"/>
      <c r="E1501" s="324"/>
      <c r="F1501" s="356"/>
    </row>
    <row r="1502" spans="1:6">
      <c r="A1502" s="324"/>
      <c r="B1502" s="324"/>
      <c r="C1502" s="324"/>
      <c r="D1502" s="324"/>
      <c r="E1502" s="324"/>
      <c r="F1502" s="356"/>
    </row>
    <row r="1503" spans="1:6">
      <c r="A1503" s="324"/>
      <c r="B1503" s="324"/>
      <c r="C1503" s="324"/>
      <c r="D1503" s="324"/>
      <c r="E1503" s="324"/>
      <c r="F1503" s="356"/>
    </row>
    <row r="1504" spans="1:6">
      <c r="A1504" s="324"/>
      <c r="B1504" s="324"/>
      <c r="C1504" s="324"/>
      <c r="D1504" s="324"/>
      <c r="E1504" s="324"/>
      <c r="F1504" s="356"/>
    </row>
    <row r="1505" spans="1:6">
      <c r="A1505" s="324"/>
      <c r="B1505" s="324"/>
      <c r="C1505" s="324"/>
      <c r="D1505" s="324"/>
      <c r="E1505" s="324"/>
      <c r="F1505" s="356"/>
    </row>
    <row r="1506" spans="1:6">
      <c r="A1506" s="324"/>
      <c r="B1506" s="324"/>
      <c r="C1506" s="324"/>
      <c r="D1506" s="324"/>
      <c r="E1506" s="324"/>
      <c r="F1506" s="356"/>
    </row>
    <row r="1507" spans="1:6">
      <c r="A1507" s="324"/>
      <c r="B1507" s="324"/>
      <c r="C1507" s="324"/>
      <c r="D1507" s="324"/>
      <c r="E1507" s="324"/>
      <c r="F1507" s="356"/>
    </row>
    <row r="1508" spans="1:6">
      <c r="A1508" s="324"/>
      <c r="B1508" s="324"/>
      <c r="C1508" s="324"/>
      <c r="D1508" s="324"/>
      <c r="E1508" s="324"/>
      <c r="F1508" s="356"/>
    </row>
    <row r="1509" spans="1:6">
      <c r="A1509" s="324"/>
      <c r="B1509" s="324"/>
      <c r="C1509" s="324"/>
      <c r="D1509" s="324"/>
      <c r="E1509" s="324"/>
      <c r="F1509" s="356"/>
    </row>
    <row r="1510" spans="1:6">
      <c r="A1510" s="324"/>
      <c r="B1510" s="324"/>
      <c r="C1510" s="324"/>
      <c r="D1510" s="324"/>
      <c r="E1510" s="324"/>
      <c r="F1510" s="356"/>
    </row>
    <row r="1511" spans="1:6">
      <c r="A1511" s="324"/>
      <c r="B1511" s="324"/>
      <c r="C1511" s="324"/>
      <c r="D1511" s="324"/>
      <c r="E1511" s="324"/>
      <c r="F1511" s="356"/>
    </row>
    <row r="1512" spans="1:6">
      <c r="A1512" s="324"/>
      <c r="B1512" s="324"/>
      <c r="C1512" s="324"/>
      <c r="D1512" s="324"/>
      <c r="E1512" s="324"/>
      <c r="F1512" s="356"/>
    </row>
    <row r="1513" spans="1:6">
      <c r="A1513" s="324"/>
      <c r="B1513" s="324"/>
      <c r="C1513" s="324"/>
      <c r="D1513" s="324"/>
      <c r="E1513" s="324"/>
      <c r="F1513" s="356"/>
    </row>
    <row r="1514" spans="1:6">
      <c r="A1514" s="324"/>
      <c r="B1514" s="324"/>
      <c r="C1514" s="324"/>
      <c r="D1514" s="324"/>
      <c r="E1514" s="324"/>
      <c r="F1514" s="356"/>
    </row>
    <row r="1515" spans="1:6">
      <c r="A1515" s="324"/>
      <c r="B1515" s="324"/>
      <c r="C1515" s="324"/>
      <c r="D1515" s="324"/>
      <c r="E1515" s="324"/>
      <c r="F1515" s="356"/>
    </row>
    <row r="1516" spans="1:6">
      <c r="A1516" s="324"/>
      <c r="B1516" s="324"/>
      <c r="C1516" s="324"/>
      <c r="D1516" s="324"/>
      <c r="E1516" s="324"/>
      <c r="F1516" s="356"/>
    </row>
    <row r="1517" spans="1:6">
      <c r="A1517" s="324"/>
      <c r="B1517" s="324"/>
      <c r="C1517" s="324"/>
      <c r="D1517" s="324"/>
      <c r="E1517" s="324"/>
      <c r="F1517" s="356"/>
    </row>
    <row r="1518" spans="1:6">
      <c r="A1518" s="324"/>
      <c r="B1518" s="324"/>
      <c r="C1518" s="324"/>
      <c r="D1518" s="324"/>
      <c r="E1518" s="324"/>
      <c r="F1518" s="356"/>
    </row>
    <row r="1519" spans="1:6">
      <c r="A1519" s="324"/>
      <c r="B1519" s="324"/>
      <c r="C1519" s="324"/>
      <c r="D1519" s="324"/>
      <c r="E1519" s="324"/>
      <c r="F1519" s="356"/>
    </row>
    <row r="1520" spans="1:6">
      <c r="A1520" s="324"/>
      <c r="B1520" s="324"/>
      <c r="C1520" s="324"/>
      <c r="D1520" s="324"/>
      <c r="E1520" s="324"/>
      <c r="F1520" s="356"/>
    </row>
    <row r="1521" spans="1:6">
      <c r="A1521" s="324"/>
      <c r="B1521" s="324"/>
      <c r="C1521" s="324"/>
      <c r="D1521" s="324"/>
      <c r="E1521" s="324"/>
      <c r="F1521" s="356"/>
    </row>
    <row r="1522" spans="1:6">
      <c r="A1522" s="324"/>
      <c r="B1522" s="324"/>
      <c r="C1522" s="324"/>
      <c r="D1522" s="324"/>
      <c r="E1522" s="324"/>
      <c r="F1522" s="356"/>
    </row>
    <row r="1523" spans="1:6">
      <c r="A1523" s="324"/>
      <c r="B1523" s="324"/>
      <c r="C1523" s="324"/>
      <c r="D1523" s="324"/>
      <c r="E1523" s="324"/>
      <c r="F1523" s="356"/>
    </row>
    <row r="1524" spans="1:6">
      <c r="A1524" s="324"/>
      <c r="B1524" s="324"/>
      <c r="C1524" s="324"/>
      <c r="D1524" s="324"/>
      <c r="E1524" s="324"/>
      <c r="F1524" s="356"/>
    </row>
    <row r="1525" spans="1:6">
      <c r="A1525" s="324"/>
      <c r="B1525" s="324"/>
      <c r="C1525" s="324"/>
      <c r="D1525" s="324"/>
      <c r="E1525" s="324"/>
      <c r="F1525" s="356"/>
    </row>
    <row r="1526" spans="1:6">
      <c r="A1526" s="324"/>
      <c r="B1526" s="324"/>
      <c r="C1526" s="324"/>
      <c r="D1526" s="324"/>
      <c r="E1526" s="324"/>
      <c r="F1526" s="356"/>
    </row>
    <row r="1527" spans="1:6">
      <c r="A1527" s="324"/>
      <c r="B1527" s="324"/>
      <c r="C1527" s="324"/>
      <c r="D1527" s="324"/>
      <c r="E1527" s="324"/>
      <c r="F1527" s="356"/>
    </row>
    <row r="1528" spans="1:6">
      <c r="A1528" s="324"/>
      <c r="B1528" s="324"/>
      <c r="C1528" s="324"/>
      <c r="D1528" s="324"/>
      <c r="E1528" s="324"/>
      <c r="F1528" s="356"/>
    </row>
    <row r="1529" spans="1:6">
      <c r="A1529" s="324"/>
      <c r="B1529" s="324"/>
      <c r="C1529" s="324"/>
      <c r="D1529" s="324"/>
      <c r="E1529" s="324"/>
      <c r="F1529" s="356"/>
    </row>
    <row r="1530" spans="1:6">
      <c r="A1530" s="324"/>
      <c r="B1530" s="324"/>
      <c r="C1530" s="324"/>
      <c r="D1530" s="324"/>
      <c r="E1530" s="324"/>
      <c r="F1530" s="356"/>
    </row>
    <row r="1531" spans="1:6">
      <c r="A1531" s="324"/>
      <c r="B1531" s="324"/>
      <c r="C1531" s="324"/>
      <c r="D1531" s="324"/>
      <c r="E1531" s="324"/>
      <c r="F1531" s="356"/>
    </row>
    <row r="1532" spans="1:6">
      <c r="A1532" s="324"/>
      <c r="B1532" s="324"/>
      <c r="C1532" s="324"/>
      <c r="D1532" s="324"/>
      <c r="E1532" s="324"/>
      <c r="F1532" s="356"/>
    </row>
    <row r="1533" spans="1:6">
      <c r="A1533" s="324"/>
      <c r="B1533" s="324"/>
      <c r="C1533" s="324"/>
      <c r="D1533" s="324"/>
      <c r="E1533" s="324"/>
      <c r="F1533" s="356"/>
    </row>
    <row r="1534" spans="1:6">
      <c r="A1534" s="324"/>
      <c r="B1534" s="324"/>
      <c r="C1534" s="324"/>
      <c r="D1534" s="324"/>
      <c r="E1534" s="324"/>
      <c r="F1534" s="356"/>
    </row>
    <row r="1535" spans="1:6">
      <c r="A1535" s="324"/>
      <c r="B1535" s="324"/>
      <c r="C1535" s="324"/>
      <c r="D1535" s="324"/>
      <c r="E1535" s="324"/>
      <c r="F1535" s="356"/>
    </row>
    <row r="1536" spans="1:6">
      <c r="A1536" s="324"/>
      <c r="B1536" s="324"/>
      <c r="C1536" s="324"/>
      <c r="D1536" s="324"/>
      <c r="E1536" s="324"/>
      <c r="F1536" s="356"/>
    </row>
    <row r="1537" spans="1:6">
      <c r="A1537" s="324"/>
      <c r="B1537" s="324"/>
      <c r="C1537" s="324"/>
      <c r="D1537" s="324"/>
      <c r="E1537" s="324"/>
      <c r="F1537" s="356"/>
    </row>
    <row r="1538" spans="1:6">
      <c r="A1538" s="324"/>
      <c r="B1538" s="324"/>
      <c r="C1538" s="324"/>
      <c r="D1538" s="324"/>
      <c r="E1538" s="324"/>
      <c r="F1538" s="356"/>
    </row>
    <row r="1539" spans="1:6">
      <c r="A1539" s="324"/>
      <c r="B1539" s="324"/>
      <c r="C1539" s="324"/>
      <c r="D1539" s="324"/>
      <c r="E1539" s="324"/>
      <c r="F1539" s="356"/>
    </row>
    <row r="1540" spans="1:6">
      <c r="A1540" s="324"/>
      <c r="B1540" s="324"/>
      <c r="C1540" s="324"/>
      <c r="D1540" s="324"/>
      <c r="E1540" s="324"/>
      <c r="F1540" s="356"/>
    </row>
    <row r="1541" spans="1:6">
      <c r="A1541" s="324"/>
      <c r="B1541" s="324"/>
      <c r="C1541" s="324"/>
      <c r="D1541" s="324"/>
      <c r="E1541" s="324"/>
      <c r="F1541" s="356"/>
    </row>
    <row r="1542" spans="1:6">
      <c r="A1542" s="324"/>
      <c r="B1542" s="324"/>
      <c r="C1542" s="324"/>
      <c r="D1542" s="324"/>
      <c r="E1542" s="324"/>
      <c r="F1542" s="356"/>
    </row>
    <row r="1543" spans="1:6">
      <c r="A1543" s="324"/>
      <c r="B1543" s="324"/>
      <c r="C1543" s="324"/>
      <c r="D1543" s="324"/>
      <c r="E1543" s="324"/>
      <c r="F1543" s="356"/>
    </row>
    <row r="1544" spans="1:6">
      <c r="A1544" s="324"/>
      <c r="B1544" s="324"/>
      <c r="C1544" s="324"/>
      <c r="D1544" s="324"/>
      <c r="E1544" s="324"/>
      <c r="F1544" s="356"/>
    </row>
    <row r="1545" spans="1:6">
      <c r="A1545" s="324"/>
      <c r="B1545" s="324"/>
      <c r="C1545" s="324"/>
      <c r="D1545" s="324"/>
      <c r="E1545" s="324"/>
      <c r="F1545" s="356"/>
    </row>
    <row r="1546" spans="1:6">
      <c r="A1546" s="324"/>
      <c r="B1546" s="324"/>
      <c r="C1546" s="324"/>
      <c r="D1546" s="324"/>
      <c r="E1546" s="324"/>
      <c r="F1546" s="356"/>
    </row>
    <row r="1547" spans="1:6">
      <c r="A1547" s="324"/>
      <c r="B1547" s="324"/>
      <c r="C1547" s="324"/>
      <c r="D1547" s="324"/>
      <c r="E1547" s="324"/>
      <c r="F1547" s="356"/>
    </row>
    <row r="1548" spans="1:6">
      <c r="A1548" s="324"/>
      <c r="B1548" s="324"/>
      <c r="C1548" s="324"/>
      <c r="D1548" s="324"/>
      <c r="E1548" s="324"/>
      <c r="F1548" s="356"/>
    </row>
    <row r="1549" spans="1:6">
      <c r="A1549" s="324"/>
      <c r="B1549" s="324"/>
      <c r="C1549" s="324"/>
      <c r="D1549" s="324"/>
      <c r="E1549" s="324"/>
      <c r="F1549" s="356"/>
    </row>
    <row r="1550" spans="1:6">
      <c r="A1550" s="324"/>
      <c r="B1550" s="324"/>
      <c r="C1550" s="324"/>
      <c r="D1550" s="324"/>
      <c r="E1550" s="324"/>
      <c r="F1550" s="356"/>
    </row>
    <row r="1551" spans="1:6">
      <c r="A1551" s="324"/>
      <c r="B1551" s="324"/>
      <c r="C1551" s="324"/>
      <c r="D1551" s="324"/>
      <c r="E1551" s="324"/>
      <c r="F1551" s="356"/>
    </row>
    <row r="1552" spans="1:6">
      <c r="A1552" s="324"/>
      <c r="B1552" s="324"/>
      <c r="C1552" s="324"/>
      <c r="D1552" s="324"/>
      <c r="E1552" s="324"/>
      <c r="F1552" s="356"/>
    </row>
    <row r="1553" spans="1:6">
      <c r="A1553" s="324"/>
      <c r="B1553" s="324"/>
      <c r="C1553" s="324"/>
      <c r="D1553" s="324"/>
      <c r="E1553" s="324"/>
      <c r="F1553" s="356"/>
    </row>
    <row r="1554" spans="1:6">
      <c r="A1554" s="324"/>
      <c r="B1554" s="324"/>
      <c r="C1554" s="324"/>
      <c r="D1554" s="324"/>
      <c r="E1554" s="324"/>
      <c r="F1554" s="356"/>
    </row>
    <row r="1555" spans="1:6">
      <c r="A1555" s="324"/>
      <c r="B1555" s="324"/>
      <c r="C1555" s="324"/>
      <c r="D1555" s="324"/>
      <c r="E1555" s="324"/>
      <c r="F1555" s="356"/>
    </row>
    <row r="1556" spans="1:6">
      <c r="A1556" s="324"/>
      <c r="B1556" s="324"/>
      <c r="C1556" s="324"/>
      <c r="D1556" s="324"/>
      <c r="E1556" s="324"/>
      <c r="F1556" s="356"/>
    </row>
    <row r="1557" spans="1:6">
      <c r="A1557" s="324"/>
      <c r="B1557" s="324"/>
      <c r="C1557" s="324"/>
      <c r="D1557" s="324"/>
      <c r="E1557" s="324"/>
      <c r="F1557" s="356"/>
    </row>
    <row r="1558" spans="1:6">
      <c r="A1558" s="324"/>
      <c r="B1558" s="324"/>
      <c r="C1558" s="324"/>
      <c r="D1558" s="324"/>
      <c r="E1558" s="324"/>
      <c r="F1558" s="356"/>
    </row>
    <row r="1559" spans="1:6">
      <c r="A1559" s="324"/>
      <c r="B1559" s="324"/>
      <c r="C1559" s="324"/>
      <c r="D1559" s="324"/>
      <c r="E1559" s="324"/>
      <c r="F1559" s="356"/>
    </row>
    <row r="1560" spans="1:6">
      <c r="A1560" s="324"/>
      <c r="B1560" s="324"/>
      <c r="C1560" s="324"/>
      <c r="D1560" s="324"/>
      <c r="E1560" s="324"/>
      <c r="F1560" s="356"/>
    </row>
    <row r="1561" spans="1:6">
      <c r="A1561" s="324"/>
      <c r="B1561" s="324"/>
      <c r="C1561" s="324"/>
      <c r="D1561" s="324"/>
      <c r="E1561" s="324"/>
      <c r="F1561" s="356"/>
    </row>
    <row r="1562" spans="1:6">
      <c r="A1562" s="324"/>
      <c r="B1562" s="324"/>
      <c r="C1562" s="324"/>
      <c r="D1562" s="324"/>
      <c r="E1562" s="324"/>
      <c r="F1562" s="356"/>
    </row>
    <row r="1563" spans="1:6">
      <c r="A1563" s="324"/>
      <c r="B1563" s="324"/>
      <c r="C1563" s="324"/>
      <c r="D1563" s="324"/>
      <c r="E1563" s="324"/>
      <c r="F1563" s="356"/>
    </row>
    <row r="1564" spans="1:6">
      <c r="A1564" s="324"/>
      <c r="B1564" s="324"/>
      <c r="C1564" s="324"/>
      <c r="D1564" s="324"/>
      <c r="E1564" s="324"/>
      <c r="F1564" s="356"/>
    </row>
    <row r="1565" spans="1:6">
      <c r="A1565" s="324"/>
      <c r="B1565" s="324"/>
      <c r="C1565" s="324"/>
      <c r="D1565" s="324"/>
      <c r="E1565" s="324"/>
      <c r="F1565" s="356"/>
    </row>
    <row r="1566" spans="1:6">
      <c r="A1566" s="324"/>
      <c r="B1566" s="324"/>
      <c r="C1566" s="324"/>
      <c r="D1566" s="324"/>
      <c r="E1566" s="324"/>
      <c r="F1566" s="356"/>
    </row>
    <row r="1567" spans="1:6">
      <c r="A1567" s="324"/>
      <c r="B1567" s="324"/>
      <c r="C1567" s="324"/>
      <c r="D1567" s="324"/>
      <c r="E1567" s="324"/>
      <c r="F1567" s="356"/>
    </row>
    <row r="1568" spans="1:6">
      <c r="A1568" s="324"/>
      <c r="B1568" s="324"/>
      <c r="C1568" s="324"/>
      <c r="D1568" s="324"/>
      <c r="E1568" s="324"/>
      <c r="F1568" s="356"/>
    </row>
    <row r="1569" spans="1:6">
      <c r="A1569" s="324"/>
      <c r="B1569" s="324"/>
      <c r="C1569" s="324"/>
      <c r="D1569" s="324"/>
      <c r="E1569" s="324"/>
      <c r="F1569" s="356"/>
    </row>
    <row r="1570" spans="1:6">
      <c r="A1570" s="324"/>
      <c r="B1570" s="324"/>
      <c r="C1570" s="324"/>
      <c r="D1570" s="324"/>
      <c r="E1570" s="324"/>
      <c r="F1570" s="356"/>
    </row>
    <row r="1571" spans="1:6">
      <c r="A1571" s="324"/>
      <c r="B1571" s="324"/>
      <c r="C1571" s="324"/>
      <c r="D1571" s="324"/>
      <c r="E1571" s="324"/>
      <c r="F1571" s="356"/>
    </row>
    <row r="1572" spans="1:6">
      <c r="A1572" s="324"/>
      <c r="B1572" s="324"/>
      <c r="C1572" s="324"/>
      <c r="D1572" s="324"/>
      <c r="E1572" s="324"/>
      <c r="F1572" s="356"/>
    </row>
    <row r="1573" spans="1:6">
      <c r="A1573" s="324"/>
      <c r="B1573" s="324"/>
      <c r="C1573" s="324"/>
      <c r="D1573" s="324"/>
      <c r="E1573" s="324"/>
      <c r="F1573" s="356"/>
    </row>
    <row r="1574" spans="1:6">
      <c r="A1574" s="324"/>
      <c r="B1574" s="324"/>
      <c r="C1574" s="324"/>
      <c r="D1574" s="324"/>
      <c r="E1574" s="324"/>
      <c r="F1574" s="356"/>
    </row>
    <row r="1575" spans="1:6">
      <c r="A1575" s="324"/>
      <c r="B1575" s="324"/>
      <c r="C1575" s="324"/>
      <c r="D1575" s="324"/>
      <c r="E1575" s="324"/>
      <c r="F1575" s="356"/>
    </row>
    <row r="1576" spans="1:6">
      <c r="A1576" s="324"/>
      <c r="B1576" s="324"/>
      <c r="C1576" s="324"/>
      <c r="D1576" s="324"/>
      <c r="E1576" s="324"/>
      <c r="F1576" s="356"/>
    </row>
    <row r="1577" spans="1:6">
      <c r="A1577" s="324"/>
      <c r="B1577" s="324"/>
      <c r="C1577" s="324"/>
      <c r="D1577" s="324"/>
      <c r="E1577" s="324"/>
      <c r="F1577" s="356"/>
    </row>
    <row r="1578" spans="1:6">
      <c r="A1578" s="324"/>
      <c r="B1578" s="324"/>
      <c r="C1578" s="324"/>
      <c r="D1578" s="324"/>
      <c r="E1578" s="324"/>
      <c r="F1578" s="356"/>
    </row>
    <row r="1579" spans="1:6">
      <c r="A1579" s="324"/>
      <c r="B1579" s="324"/>
      <c r="C1579" s="324"/>
      <c r="D1579" s="324"/>
      <c r="E1579" s="324"/>
      <c r="F1579" s="356"/>
    </row>
    <row r="1580" spans="1:6">
      <c r="A1580" s="324"/>
      <c r="B1580" s="324"/>
      <c r="C1580" s="324"/>
      <c r="D1580" s="324"/>
      <c r="E1580" s="324"/>
      <c r="F1580" s="356"/>
    </row>
    <row r="1581" spans="1:6">
      <c r="A1581" s="324"/>
      <c r="B1581" s="324"/>
      <c r="C1581" s="324"/>
      <c r="D1581" s="324"/>
      <c r="E1581" s="324"/>
      <c r="F1581" s="356"/>
    </row>
    <row r="1582" spans="1:6">
      <c r="A1582" s="324"/>
      <c r="B1582" s="324"/>
      <c r="C1582" s="324"/>
      <c r="D1582" s="324"/>
      <c r="E1582" s="324"/>
      <c r="F1582" s="356"/>
    </row>
    <row r="1583" spans="1:6">
      <c r="A1583" s="324"/>
      <c r="B1583" s="324"/>
      <c r="C1583" s="324"/>
      <c r="D1583" s="324"/>
      <c r="E1583" s="324"/>
      <c r="F1583" s="356"/>
    </row>
    <row r="1584" spans="1:6">
      <c r="A1584" s="324"/>
      <c r="B1584" s="324"/>
      <c r="C1584" s="324"/>
      <c r="D1584" s="324"/>
      <c r="E1584" s="324"/>
      <c r="F1584" s="356"/>
    </row>
    <row r="1585" spans="1:6">
      <c r="A1585" s="324"/>
      <c r="B1585" s="324"/>
      <c r="C1585" s="324"/>
      <c r="D1585" s="324"/>
      <c r="E1585" s="324"/>
      <c r="F1585" s="356"/>
    </row>
    <row r="1586" spans="1:6">
      <c r="A1586" s="324"/>
      <c r="B1586" s="324"/>
      <c r="C1586" s="324"/>
      <c r="D1586" s="324"/>
      <c r="E1586" s="324"/>
      <c r="F1586" s="356"/>
    </row>
    <row r="1587" spans="1:6">
      <c r="A1587" s="324"/>
      <c r="B1587" s="324"/>
      <c r="C1587" s="324"/>
      <c r="D1587" s="324"/>
      <c r="E1587" s="324"/>
      <c r="F1587" s="356"/>
    </row>
    <row r="1588" spans="1:6">
      <c r="A1588" s="324"/>
      <c r="B1588" s="324"/>
      <c r="C1588" s="324"/>
      <c r="D1588" s="324"/>
      <c r="E1588" s="324"/>
      <c r="F1588" s="356"/>
    </row>
    <row r="1589" spans="1:6">
      <c r="A1589" s="324"/>
      <c r="B1589" s="324"/>
      <c r="C1589" s="324"/>
      <c r="D1589" s="324"/>
      <c r="E1589" s="324"/>
      <c r="F1589" s="356"/>
    </row>
    <row r="1590" spans="1:6">
      <c r="A1590" s="324"/>
      <c r="B1590" s="324"/>
      <c r="C1590" s="324"/>
      <c r="D1590" s="324"/>
      <c r="E1590" s="324"/>
      <c r="F1590" s="356"/>
    </row>
    <row r="1591" spans="1:6">
      <c r="A1591" s="324"/>
      <c r="B1591" s="324"/>
      <c r="C1591" s="324"/>
      <c r="D1591" s="324"/>
      <c r="E1591" s="324"/>
      <c r="F1591" s="356"/>
    </row>
    <row r="1592" spans="1:6">
      <c r="A1592" s="324"/>
      <c r="B1592" s="324"/>
      <c r="C1592" s="324"/>
      <c r="D1592" s="324"/>
      <c r="E1592" s="324"/>
      <c r="F1592" s="356"/>
    </row>
    <row r="1593" spans="1:6">
      <c r="A1593" s="324"/>
      <c r="B1593" s="324"/>
      <c r="C1593" s="324"/>
      <c r="D1593" s="324"/>
      <c r="E1593" s="324"/>
      <c r="F1593" s="356"/>
    </row>
    <row r="1594" spans="1:6">
      <c r="A1594" s="324"/>
      <c r="B1594" s="324"/>
      <c r="C1594" s="324"/>
      <c r="D1594" s="324"/>
      <c r="E1594" s="324"/>
      <c r="F1594" s="356"/>
    </row>
    <row r="1595" spans="1:6">
      <c r="A1595" s="324"/>
      <c r="B1595" s="324"/>
      <c r="C1595" s="324"/>
      <c r="D1595" s="324"/>
      <c r="E1595" s="324"/>
      <c r="F1595" s="356"/>
    </row>
    <row r="1596" spans="1:6">
      <c r="A1596" s="324"/>
      <c r="B1596" s="324"/>
      <c r="C1596" s="324"/>
      <c r="D1596" s="324"/>
      <c r="E1596" s="324"/>
      <c r="F1596" s="356"/>
    </row>
    <row r="1597" spans="1:6">
      <c r="A1597" s="324"/>
      <c r="B1597" s="324"/>
      <c r="C1597" s="324"/>
      <c r="D1597" s="324"/>
      <c r="E1597" s="324"/>
      <c r="F1597" s="356"/>
    </row>
    <row r="1598" spans="1:6">
      <c r="A1598" s="324"/>
      <c r="B1598" s="324"/>
      <c r="C1598" s="324"/>
      <c r="D1598" s="324"/>
      <c r="E1598" s="324"/>
      <c r="F1598" s="356"/>
    </row>
    <row r="1599" spans="1:6">
      <c r="A1599" s="324"/>
      <c r="B1599" s="324"/>
      <c r="C1599" s="324"/>
      <c r="D1599" s="324"/>
      <c r="E1599" s="324"/>
      <c r="F1599" s="356"/>
    </row>
    <row r="1600" spans="1:6">
      <c r="A1600" s="324"/>
      <c r="B1600" s="324"/>
      <c r="C1600" s="324"/>
      <c r="D1600" s="324"/>
      <c r="E1600" s="324"/>
      <c r="F1600" s="356"/>
    </row>
    <row r="1601" spans="1:6">
      <c r="A1601" s="324"/>
      <c r="B1601" s="324"/>
      <c r="C1601" s="324"/>
      <c r="D1601" s="324"/>
      <c r="E1601" s="324"/>
      <c r="F1601" s="356"/>
    </row>
    <row r="1602" spans="1:6">
      <c r="A1602" s="324"/>
      <c r="B1602" s="324"/>
      <c r="C1602" s="324"/>
      <c r="D1602" s="324"/>
      <c r="E1602" s="324"/>
      <c r="F1602" s="356"/>
    </row>
    <row r="1603" spans="1:6">
      <c r="A1603" s="324"/>
      <c r="B1603" s="324"/>
      <c r="C1603" s="324"/>
      <c r="D1603" s="324"/>
      <c r="E1603" s="324"/>
      <c r="F1603" s="356"/>
    </row>
    <row r="1604" spans="1:6">
      <c r="A1604" s="324"/>
      <c r="B1604" s="324"/>
      <c r="C1604" s="324"/>
      <c r="D1604" s="324"/>
      <c r="E1604" s="324"/>
      <c r="F1604" s="356"/>
    </row>
    <row r="1605" spans="1:6">
      <c r="A1605" s="324"/>
      <c r="B1605" s="324"/>
      <c r="C1605" s="324"/>
      <c r="D1605" s="324"/>
      <c r="E1605" s="324"/>
      <c r="F1605" s="356"/>
    </row>
    <row r="1606" spans="1:6">
      <c r="A1606" s="324"/>
      <c r="B1606" s="324"/>
      <c r="C1606" s="324"/>
      <c r="D1606" s="324"/>
      <c r="E1606" s="324"/>
      <c r="F1606" s="356"/>
    </row>
    <row r="1607" spans="1:6">
      <c r="A1607" s="324"/>
      <c r="B1607" s="324"/>
      <c r="C1607" s="324"/>
      <c r="D1607" s="324"/>
      <c r="E1607" s="324"/>
      <c r="F1607" s="356"/>
    </row>
    <row r="1608" spans="1:6">
      <c r="A1608" s="324"/>
      <c r="B1608" s="324"/>
      <c r="C1608" s="324"/>
      <c r="D1608" s="324"/>
      <c r="E1608" s="324"/>
      <c r="F1608" s="356"/>
    </row>
    <row r="1609" spans="1:6">
      <c r="A1609" s="324"/>
      <c r="B1609" s="324"/>
      <c r="C1609" s="324"/>
      <c r="D1609" s="324"/>
      <c r="E1609" s="324"/>
      <c r="F1609" s="356"/>
    </row>
    <row r="1610" spans="1:6">
      <c r="A1610" s="324"/>
      <c r="B1610" s="324"/>
      <c r="C1610" s="324"/>
      <c r="D1610" s="324"/>
      <c r="E1610" s="324"/>
      <c r="F1610" s="356"/>
    </row>
    <row r="1611" spans="1:6">
      <c r="A1611" s="324"/>
      <c r="B1611" s="324"/>
      <c r="C1611" s="324"/>
      <c r="D1611" s="324"/>
      <c r="E1611" s="324"/>
      <c r="F1611" s="356"/>
    </row>
    <row r="1612" spans="1:6">
      <c r="A1612" s="324"/>
      <c r="B1612" s="324"/>
      <c r="C1612" s="324"/>
      <c r="D1612" s="324"/>
      <c r="E1612" s="324"/>
      <c r="F1612" s="356"/>
    </row>
    <row r="1613" spans="1:6">
      <c r="A1613" s="324"/>
      <c r="B1613" s="324"/>
      <c r="C1613" s="324"/>
      <c r="D1613" s="324"/>
      <c r="E1613" s="324"/>
      <c r="F1613" s="356"/>
    </row>
    <row r="1614" spans="1:6">
      <c r="A1614" s="324"/>
      <c r="B1614" s="324"/>
      <c r="C1614" s="324"/>
      <c r="D1614" s="324"/>
      <c r="E1614" s="324"/>
      <c r="F1614" s="356"/>
    </row>
    <row r="1615" spans="1:6">
      <c r="A1615" s="324"/>
      <c r="B1615" s="324"/>
      <c r="C1615" s="324"/>
      <c r="D1615" s="324"/>
      <c r="E1615" s="324"/>
      <c r="F1615" s="356"/>
    </row>
    <row r="1616" spans="1:6">
      <c r="A1616" s="324"/>
      <c r="B1616" s="324"/>
      <c r="C1616" s="324"/>
      <c r="D1616" s="324"/>
      <c r="E1616" s="324"/>
      <c r="F1616" s="356"/>
    </row>
    <row r="1617" spans="1:6">
      <c r="A1617" s="324"/>
      <c r="B1617" s="324"/>
      <c r="C1617" s="324"/>
      <c r="D1617" s="324"/>
      <c r="E1617" s="324"/>
      <c r="F1617" s="356"/>
    </row>
    <row r="1618" spans="1:6">
      <c r="A1618" s="324"/>
      <c r="B1618" s="324"/>
      <c r="C1618" s="324"/>
      <c r="D1618" s="324"/>
      <c r="E1618" s="324"/>
      <c r="F1618" s="356"/>
    </row>
    <row r="1619" spans="1:6">
      <c r="A1619" s="324"/>
      <c r="B1619" s="324"/>
      <c r="C1619" s="324"/>
      <c r="D1619" s="324"/>
      <c r="E1619" s="324"/>
      <c r="F1619" s="356"/>
    </row>
    <row r="1620" spans="1:6">
      <c r="A1620" s="324"/>
      <c r="B1620" s="324"/>
      <c r="C1620" s="324"/>
      <c r="D1620" s="324"/>
      <c r="E1620" s="324"/>
      <c r="F1620" s="356"/>
    </row>
    <row r="1621" spans="1:6">
      <c r="A1621" s="324"/>
      <c r="B1621" s="324"/>
      <c r="C1621" s="324"/>
      <c r="D1621" s="324"/>
      <c r="E1621" s="324"/>
      <c r="F1621" s="356"/>
    </row>
    <row r="1622" spans="1:6">
      <c r="A1622" s="324"/>
      <c r="B1622" s="324"/>
      <c r="C1622" s="324"/>
      <c r="D1622" s="324"/>
      <c r="E1622" s="324"/>
      <c r="F1622" s="356"/>
    </row>
    <row r="1623" spans="1:6">
      <c r="A1623" s="324"/>
      <c r="B1623" s="324"/>
      <c r="C1623" s="324"/>
      <c r="D1623" s="324"/>
      <c r="E1623" s="324"/>
      <c r="F1623" s="356"/>
    </row>
    <row r="1624" spans="1:6">
      <c r="A1624" s="324"/>
      <c r="B1624" s="324"/>
      <c r="C1624" s="324"/>
      <c r="D1624" s="324"/>
      <c r="E1624" s="324"/>
      <c r="F1624" s="356"/>
    </row>
    <row r="1625" spans="1:6">
      <c r="A1625" s="324"/>
      <c r="B1625" s="324"/>
      <c r="C1625" s="324"/>
      <c r="D1625" s="324"/>
      <c r="E1625" s="324"/>
      <c r="F1625" s="356"/>
    </row>
    <row r="1626" spans="1:6">
      <c r="A1626" s="324"/>
      <c r="B1626" s="324"/>
      <c r="C1626" s="324"/>
      <c r="D1626" s="324"/>
      <c r="E1626" s="324"/>
      <c r="F1626" s="356"/>
    </row>
    <row r="1627" spans="1:6">
      <c r="A1627" s="324"/>
      <c r="B1627" s="324"/>
      <c r="C1627" s="324"/>
      <c r="D1627" s="324"/>
      <c r="E1627" s="324"/>
      <c r="F1627" s="356"/>
    </row>
    <row r="1628" spans="1:6">
      <c r="A1628" s="324"/>
      <c r="B1628" s="324"/>
      <c r="C1628" s="324"/>
      <c r="D1628" s="324"/>
      <c r="E1628" s="324"/>
      <c r="F1628" s="356"/>
    </row>
    <row r="1629" spans="1:6">
      <c r="A1629" s="324"/>
      <c r="B1629" s="324"/>
      <c r="C1629" s="324"/>
      <c r="D1629" s="324"/>
      <c r="E1629" s="324"/>
      <c r="F1629" s="356"/>
    </row>
    <row r="1630" spans="1:6">
      <c r="A1630" s="324"/>
      <c r="B1630" s="324"/>
      <c r="C1630" s="324"/>
      <c r="D1630" s="324"/>
      <c r="E1630" s="324"/>
      <c r="F1630" s="356"/>
    </row>
    <row r="1631" spans="1:6">
      <c r="A1631" s="324"/>
      <c r="B1631" s="324"/>
      <c r="C1631" s="324"/>
      <c r="D1631" s="324"/>
      <c r="E1631" s="324"/>
      <c r="F1631" s="356"/>
    </row>
    <row r="1632" spans="1:6">
      <c r="A1632" s="324"/>
      <c r="B1632" s="324"/>
      <c r="C1632" s="324"/>
      <c r="D1632" s="324"/>
      <c r="E1632" s="324"/>
      <c r="F1632" s="356"/>
    </row>
    <row r="1633" spans="1:6">
      <c r="A1633" s="324"/>
      <c r="B1633" s="324"/>
      <c r="C1633" s="324"/>
      <c r="D1633" s="324"/>
      <c r="E1633" s="324"/>
      <c r="F1633" s="356"/>
    </row>
    <row r="1634" spans="1:6">
      <c r="A1634" s="324"/>
      <c r="B1634" s="324"/>
      <c r="C1634" s="324"/>
      <c r="D1634" s="324"/>
      <c r="E1634" s="324"/>
      <c r="F1634" s="356"/>
    </row>
    <row r="1635" spans="1:6">
      <c r="A1635" s="324"/>
      <c r="B1635" s="324"/>
      <c r="C1635" s="324"/>
      <c r="D1635" s="324"/>
      <c r="E1635" s="324"/>
      <c r="F1635" s="356"/>
    </row>
    <row r="1636" spans="1:6">
      <c r="A1636" s="324"/>
      <c r="B1636" s="324"/>
      <c r="C1636" s="324"/>
      <c r="D1636" s="324"/>
      <c r="E1636" s="324"/>
      <c r="F1636" s="356"/>
    </row>
    <row r="1637" spans="1:6">
      <c r="A1637" s="324"/>
      <c r="B1637" s="324"/>
      <c r="C1637" s="324"/>
      <c r="D1637" s="324"/>
      <c r="E1637" s="324"/>
      <c r="F1637" s="356"/>
    </row>
    <row r="1638" spans="1:6">
      <c r="A1638" s="324"/>
      <c r="B1638" s="324"/>
      <c r="C1638" s="324"/>
      <c r="D1638" s="324"/>
      <c r="E1638" s="324"/>
      <c r="F1638" s="356"/>
    </row>
    <row r="1639" spans="1:6">
      <c r="A1639" s="324"/>
      <c r="B1639" s="324"/>
      <c r="C1639" s="324"/>
      <c r="D1639" s="324"/>
      <c r="E1639" s="324"/>
      <c r="F1639" s="356"/>
    </row>
    <row r="1640" spans="1:6">
      <c r="A1640" s="324"/>
      <c r="B1640" s="324"/>
      <c r="C1640" s="324"/>
      <c r="D1640" s="324"/>
      <c r="E1640" s="324"/>
      <c r="F1640" s="356"/>
    </row>
    <row r="1641" spans="1:6">
      <c r="A1641" s="324"/>
      <c r="B1641" s="324"/>
      <c r="C1641" s="324"/>
      <c r="D1641" s="324"/>
      <c r="E1641" s="324"/>
      <c r="F1641" s="356"/>
    </row>
    <row r="1642" spans="1:6">
      <c r="A1642" s="324"/>
      <c r="B1642" s="324"/>
      <c r="C1642" s="324"/>
      <c r="D1642" s="324"/>
      <c r="E1642" s="324"/>
      <c r="F1642" s="356"/>
    </row>
    <row r="1643" spans="1:6">
      <c r="A1643" s="324"/>
      <c r="B1643" s="324"/>
      <c r="C1643" s="324"/>
      <c r="D1643" s="324"/>
      <c r="E1643" s="324"/>
      <c r="F1643" s="356"/>
    </row>
    <row r="1644" spans="1:6">
      <c r="A1644" s="324"/>
      <c r="B1644" s="324"/>
      <c r="C1644" s="324"/>
      <c r="D1644" s="324"/>
      <c r="E1644" s="324"/>
      <c r="F1644" s="356"/>
    </row>
    <row r="1645" spans="1:6">
      <c r="A1645" s="324"/>
      <c r="B1645" s="324"/>
      <c r="C1645" s="324"/>
      <c r="D1645" s="324"/>
      <c r="E1645" s="324"/>
      <c r="F1645" s="356"/>
    </row>
    <row r="1646" spans="1:6">
      <c r="A1646" s="324"/>
      <c r="B1646" s="324"/>
      <c r="C1646" s="324"/>
      <c r="D1646" s="324"/>
      <c r="E1646" s="324"/>
      <c r="F1646" s="356"/>
    </row>
    <row r="1647" spans="1:6">
      <c r="A1647" s="324"/>
      <c r="B1647" s="324"/>
      <c r="C1647" s="324"/>
      <c r="D1647" s="324"/>
      <c r="E1647" s="324"/>
      <c r="F1647" s="356"/>
    </row>
    <row r="1648" spans="1:6">
      <c r="A1648" s="324"/>
      <c r="B1648" s="324"/>
      <c r="C1648" s="324"/>
      <c r="D1648" s="324"/>
      <c r="E1648" s="324"/>
      <c r="F1648" s="356"/>
    </row>
    <row r="1649" spans="1:6">
      <c r="A1649" s="324"/>
      <c r="B1649" s="324"/>
      <c r="C1649" s="324"/>
      <c r="D1649" s="324"/>
      <c r="E1649" s="324"/>
      <c r="F1649" s="356"/>
    </row>
    <row r="1650" spans="1:6">
      <c r="A1650" s="324"/>
      <c r="B1650" s="324"/>
      <c r="C1650" s="324"/>
      <c r="D1650" s="324"/>
      <c r="E1650" s="324"/>
      <c r="F1650" s="356"/>
    </row>
    <row r="1651" spans="1:6">
      <c r="A1651" s="324"/>
      <c r="B1651" s="324"/>
      <c r="C1651" s="324"/>
      <c r="D1651" s="324"/>
      <c r="E1651" s="324"/>
      <c r="F1651" s="356"/>
    </row>
    <row r="1652" spans="1:6">
      <c r="A1652" s="324"/>
      <c r="B1652" s="324"/>
      <c r="C1652" s="324"/>
      <c r="D1652" s="324"/>
      <c r="E1652" s="324"/>
      <c r="F1652" s="356"/>
    </row>
    <row r="1653" spans="1:6">
      <c r="A1653" s="324"/>
      <c r="B1653" s="324"/>
      <c r="C1653" s="324"/>
      <c r="D1653" s="324"/>
      <c r="E1653" s="324"/>
      <c r="F1653" s="356"/>
    </row>
    <row r="1654" spans="1:6">
      <c r="A1654" s="324"/>
      <c r="B1654" s="324"/>
      <c r="C1654" s="324"/>
      <c r="D1654" s="324"/>
      <c r="E1654" s="324"/>
      <c r="F1654" s="356"/>
    </row>
    <row r="1655" spans="1:6">
      <c r="A1655" s="324"/>
      <c r="B1655" s="324"/>
      <c r="C1655" s="324"/>
      <c r="D1655" s="324"/>
      <c r="E1655" s="324"/>
      <c r="F1655" s="356"/>
    </row>
    <row r="1656" spans="1:6">
      <c r="A1656" s="324"/>
      <c r="B1656" s="324"/>
      <c r="C1656" s="324"/>
      <c r="D1656" s="324"/>
      <c r="E1656" s="324"/>
      <c r="F1656" s="356"/>
    </row>
    <row r="1657" spans="1:6">
      <c r="A1657" s="324"/>
      <c r="B1657" s="324"/>
      <c r="C1657" s="324"/>
      <c r="D1657" s="324"/>
      <c r="E1657" s="324"/>
      <c r="F1657" s="356"/>
    </row>
    <row r="1658" spans="1:6">
      <c r="A1658" s="324"/>
      <c r="B1658" s="324"/>
      <c r="C1658" s="324"/>
      <c r="D1658" s="324"/>
      <c r="E1658" s="324"/>
      <c r="F1658" s="356"/>
    </row>
    <row r="1659" spans="1:6">
      <c r="A1659" s="324"/>
      <c r="B1659" s="324"/>
      <c r="C1659" s="324"/>
      <c r="D1659" s="324"/>
      <c r="E1659" s="324"/>
      <c r="F1659" s="356"/>
    </row>
    <row r="1660" spans="1:6">
      <c r="A1660" s="324"/>
      <c r="B1660" s="324"/>
      <c r="C1660" s="324"/>
      <c r="D1660" s="324"/>
      <c r="E1660" s="324"/>
      <c r="F1660" s="356"/>
    </row>
    <row r="1661" spans="1:6">
      <c r="A1661" s="324"/>
      <c r="B1661" s="324"/>
      <c r="C1661" s="324"/>
      <c r="D1661" s="324"/>
      <c r="E1661" s="324"/>
      <c r="F1661" s="356"/>
    </row>
    <row r="1662" spans="1:6">
      <c r="A1662" s="324"/>
      <c r="B1662" s="324"/>
      <c r="C1662" s="324"/>
      <c r="D1662" s="324"/>
      <c r="E1662" s="324"/>
      <c r="F1662" s="356"/>
    </row>
    <row r="1663" spans="1:6">
      <c r="A1663" s="324"/>
      <c r="B1663" s="324"/>
      <c r="C1663" s="324"/>
      <c r="D1663" s="324"/>
      <c r="E1663" s="324"/>
      <c r="F1663" s="356"/>
    </row>
    <row r="1664" spans="1:6">
      <c r="A1664" s="324"/>
      <c r="B1664" s="324"/>
      <c r="C1664" s="324"/>
      <c r="D1664" s="324"/>
      <c r="E1664" s="324"/>
      <c r="F1664" s="356"/>
    </row>
    <row r="1665" spans="1:6">
      <c r="A1665" s="324"/>
      <c r="B1665" s="324"/>
      <c r="C1665" s="324"/>
      <c r="D1665" s="324"/>
      <c r="E1665" s="324"/>
      <c r="F1665" s="356"/>
    </row>
    <row r="1666" spans="1:6">
      <c r="A1666" s="324"/>
      <c r="B1666" s="324"/>
      <c r="C1666" s="324"/>
      <c r="D1666" s="324"/>
      <c r="E1666" s="324"/>
      <c r="F1666" s="356"/>
    </row>
    <row r="1667" spans="1:6">
      <c r="A1667" s="324"/>
      <c r="B1667" s="324"/>
      <c r="C1667" s="324"/>
      <c r="D1667" s="324"/>
      <c r="E1667" s="324"/>
      <c r="F1667" s="356"/>
    </row>
    <row r="1668" spans="1:6">
      <c r="A1668" s="324"/>
      <c r="B1668" s="324"/>
      <c r="C1668" s="324"/>
      <c r="D1668" s="324"/>
      <c r="E1668" s="324"/>
      <c r="F1668" s="356"/>
    </row>
    <row r="1669" spans="1:6">
      <c r="A1669" s="324"/>
      <c r="B1669" s="324"/>
      <c r="C1669" s="324"/>
      <c r="D1669" s="324"/>
      <c r="E1669" s="324"/>
      <c r="F1669" s="356"/>
    </row>
    <row r="1670" spans="1:6">
      <c r="A1670" s="324"/>
      <c r="B1670" s="324"/>
      <c r="C1670" s="324"/>
      <c r="D1670" s="324"/>
      <c r="E1670" s="324"/>
      <c r="F1670" s="356"/>
    </row>
    <row r="1671" spans="1:6">
      <c r="A1671" s="324"/>
      <c r="B1671" s="324"/>
      <c r="C1671" s="324"/>
      <c r="D1671" s="324"/>
      <c r="E1671" s="324"/>
      <c r="F1671" s="356"/>
    </row>
    <row r="1672" spans="1:6">
      <c r="A1672" s="324"/>
      <c r="B1672" s="324"/>
      <c r="C1672" s="324"/>
      <c r="D1672" s="324"/>
      <c r="E1672" s="324"/>
      <c r="F1672" s="356"/>
    </row>
    <row r="1673" spans="1:6">
      <c r="A1673" s="324"/>
      <c r="B1673" s="324"/>
      <c r="C1673" s="324"/>
      <c r="D1673" s="324"/>
      <c r="E1673" s="324"/>
      <c r="F1673" s="356"/>
    </row>
    <row r="1674" spans="1:6">
      <c r="A1674" s="324"/>
      <c r="B1674" s="324"/>
      <c r="C1674" s="324"/>
      <c r="D1674" s="324"/>
      <c r="E1674" s="324"/>
      <c r="F1674" s="356"/>
    </row>
    <row r="1675" spans="1:6">
      <c r="A1675" s="324"/>
      <c r="B1675" s="324"/>
      <c r="C1675" s="324"/>
      <c r="D1675" s="324"/>
      <c r="E1675" s="324"/>
      <c r="F1675" s="356"/>
    </row>
    <row r="1676" spans="1:6">
      <c r="A1676" s="324"/>
      <c r="B1676" s="324"/>
      <c r="C1676" s="324"/>
      <c r="D1676" s="324"/>
      <c r="E1676" s="324"/>
      <c r="F1676" s="356"/>
    </row>
    <row r="1677" spans="1:6">
      <c r="A1677" s="324"/>
      <c r="B1677" s="324"/>
      <c r="C1677" s="324"/>
      <c r="D1677" s="324"/>
      <c r="E1677" s="324"/>
      <c r="F1677" s="356"/>
    </row>
    <row r="1678" spans="1:6">
      <c r="A1678" s="324"/>
      <c r="B1678" s="324"/>
      <c r="C1678" s="324"/>
      <c r="D1678" s="324"/>
      <c r="E1678" s="324"/>
      <c r="F1678" s="356"/>
    </row>
    <row r="1679" spans="1:6">
      <c r="A1679" s="324"/>
      <c r="B1679" s="324"/>
      <c r="C1679" s="324"/>
      <c r="D1679" s="324"/>
      <c r="E1679" s="324"/>
      <c r="F1679" s="356"/>
    </row>
    <row r="1680" spans="1:6">
      <c r="A1680" s="324"/>
      <c r="B1680" s="324"/>
      <c r="C1680" s="324"/>
      <c r="D1680" s="324"/>
      <c r="E1680" s="324"/>
      <c r="F1680" s="356"/>
    </row>
    <row r="1681" spans="1:6">
      <c r="A1681" s="324"/>
      <c r="B1681" s="324"/>
      <c r="C1681" s="324"/>
      <c r="D1681" s="324"/>
      <c r="E1681" s="324"/>
      <c r="F1681" s="356"/>
    </row>
    <row r="1682" spans="1:6">
      <c r="A1682" s="324"/>
      <c r="B1682" s="324"/>
      <c r="C1682" s="324"/>
      <c r="D1682" s="324"/>
      <c r="E1682" s="324"/>
      <c r="F1682" s="356"/>
    </row>
    <row r="1683" spans="1:6">
      <c r="A1683" s="324"/>
      <c r="B1683" s="324"/>
      <c r="C1683" s="324"/>
      <c r="D1683" s="324"/>
      <c r="E1683" s="324"/>
      <c r="F1683" s="356"/>
    </row>
    <row r="1684" spans="1:6">
      <c r="A1684" s="324"/>
      <c r="B1684" s="324"/>
      <c r="C1684" s="324"/>
      <c r="D1684" s="324"/>
      <c r="E1684" s="324"/>
      <c r="F1684" s="356"/>
    </row>
    <row r="1685" spans="1:6">
      <c r="A1685" s="324"/>
      <c r="B1685" s="324"/>
      <c r="C1685" s="324"/>
      <c r="D1685" s="324"/>
      <c r="E1685" s="324"/>
      <c r="F1685" s="356"/>
    </row>
    <row r="1686" spans="1:6">
      <c r="A1686" s="324"/>
      <c r="B1686" s="324"/>
      <c r="C1686" s="324"/>
      <c r="D1686" s="324"/>
      <c r="E1686" s="324"/>
      <c r="F1686" s="356"/>
    </row>
    <row r="1687" spans="1:6">
      <c r="A1687" s="324"/>
      <c r="B1687" s="324"/>
      <c r="C1687" s="324"/>
      <c r="D1687" s="324"/>
      <c r="E1687" s="324"/>
      <c r="F1687" s="356"/>
    </row>
    <row r="1688" spans="1:6">
      <c r="A1688" s="324"/>
      <c r="B1688" s="324"/>
      <c r="C1688" s="324"/>
      <c r="D1688" s="324"/>
      <c r="E1688" s="324"/>
      <c r="F1688" s="356"/>
    </row>
    <row r="1689" spans="1:6">
      <c r="A1689" s="324"/>
      <c r="B1689" s="324"/>
      <c r="C1689" s="324"/>
      <c r="D1689" s="324"/>
      <c r="E1689" s="324"/>
      <c r="F1689" s="356"/>
    </row>
    <row r="1690" spans="1:6">
      <c r="A1690" s="324"/>
      <c r="B1690" s="324"/>
      <c r="C1690" s="324"/>
      <c r="D1690" s="324"/>
      <c r="E1690" s="324"/>
      <c r="F1690" s="356"/>
    </row>
    <row r="1691" spans="1:6">
      <c r="A1691" s="324"/>
      <c r="B1691" s="324"/>
      <c r="C1691" s="324"/>
      <c r="D1691" s="324"/>
      <c r="E1691" s="324"/>
      <c r="F1691" s="356"/>
    </row>
    <row r="1692" spans="1:6">
      <c r="A1692" s="324"/>
      <c r="B1692" s="324"/>
      <c r="C1692" s="324"/>
      <c r="D1692" s="324"/>
      <c r="E1692" s="324"/>
      <c r="F1692" s="356"/>
    </row>
    <row r="1693" spans="1:6">
      <c r="A1693" s="324"/>
      <c r="B1693" s="324"/>
      <c r="C1693" s="324"/>
      <c r="D1693" s="324"/>
      <c r="E1693" s="324"/>
      <c r="F1693" s="356"/>
    </row>
    <row r="1694" spans="1:6">
      <c r="A1694" s="324"/>
      <c r="B1694" s="324"/>
      <c r="C1694" s="324"/>
      <c r="D1694" s="324"/>
      <c r="E1694" s="324"/>
      <c r="F1694" s="356"/>
    </row>
    <row r="1695" spans="1:6">
      <c r="A1695" s="324"/>
      <c r="B1695" s="324"/>
      <c r="C1695" s="324"/>
      <c r="D1695" s="324"/>
      <c r="E1695" s="324"/>
      <c r="F1695" s="356"/>
    </row>
    <row r="1696" spans="1:6">
      <c r="A1696" s="324"/>
      <c r="B1696" s="324"/>
      <c r="C1696" s="324"/>
      <c r="D1696" s="324"/>
      <c r="E1696" s="324"/>
      <c r="F1696" s="356"/>
    </row>
    <row r="1697" spans="1:6">
      <c r="A1697" s="324"/>
      <c r="B1697" s="324"/>
      <c r="C1697" s="324"/>
      <c r="D1697" s="324"/>
      <c r="E1697" s="324"/>
      <c r="F1697" s="356"/>
    </row>
    <row r="1698" spans="1:6">
      <c r="A1698" s="324"/>
      <c r="B1698" s="324"/>
      <c r="C1698" s="324"/>
      <c r="D1698" s="324"/>
      <c r="E1698" s="324"/>
      <c r="F1698" s="356"/>
    </row>
    <row r="1699" spans="1:6">
      <c r="A1699" s="324"/>
      <c r="B1699" s="324"/>
      <c r="C1699" s="324"/>
      <c r="D1699" s="324"/>
      <c r="E1699" s="324"/>
      <c r="F1699" s="356"/>
    </row>
    <row r="1700" spans="1:6">
      <c r="A1700" s="324"/>
      <c r="B1700" s="324"/>
      <c r="C1700" s="324"/>
      <c r="D1700" s="324"/>
      <c r="E1700" s="324"/>
      <c r="F1700" s="356"/>
    </row>
    <row r="1701" spans="1:6">
      <c r="A1701" s="324"/>
      <c r="B1701" s="324"/>
      <c r="C1701" s="324"/>
      <c r="D1701" s="324"/>
      <c r="E1701" s="324"/>
      <c r="F1701" s="356"/>
    </row>
    <row r="1702" spans="1:6">
      <c r="A1702" s="324"/>
      <c r="B1702" s="324"/>
      <c r="C1702" s="324"/>
      <c r="D1702" s="324"/>
      <c r="E1702" s="324"/>
      <c r="F1702" s="356"/>
    </row>
    <row r="1703" spans="1:6">
      <c r="A1703" s="324"/>
      <c r="B1703" s="324"/>
      <c r="C1703" s="324"/>
      <c r="D1703" s="324"/>
      <c r="E1703" s="324"/>
      <c r="F1703" s="356"/>
    </row>
    <row r="1704" spans="1:6">
      <c r="A1704" s="324"/>
      <c r="B1704" s="324"/>
      <c r="C1704" s="324"/>
      <c r="D1704" s="324"/>
      <c r="E1704" s="324"/>
      <c r="F1704" s="356"/>
    </row>
    <row r="1705" spans="1:6">
      <c r="A1705" s="324"/>
      <c r="B1705" s="324"/>
      <c r="C1705" s="324"/>
      <c r="D1705" s="324"/>
      <c r="E1705" s="324"/>
      <c r="F1705" s="356"/>
    </row>
    <row r="1706" spans="1:6">
      <c r="A1706" s="324"/>
      <c r="B1706" s="324"/>
      <c r="C1706" s="324"/>
      <c r="D1706" s="324"/>
      <c r="E1706" s="324"/>
      <c r="F1706" s="356"/>
    </row>
    <row r="1707" spans="1:6">
      <c r="A1707" s="324"/>
      <c r="B1707" s="324"/>
      <c r="C1707" s="324"/>
      <c r="D1707" s="324"/>
      <c r="E1707" s="324"/>
      <c r="F1707" s="356"/>
    </row>
    <row r="1708" spans="1:6">
      <c r="A1708" s="324"/>
      <c r="B1708" s="324"/>
      <c r="C1708" s="324"/>
      <c r="D1708" s="324"/>
      <c r="E1708" s="324"/>
      <c r="F1708" s="356"/>
    </row>
    <row r="1709" spans="1:6">
      <c r="A1709" s="324"/>
      <c r="B1709" s="324"/>
      <c r="C1709" s="324"/>
      <c r="D1709" s="324"/>
      <c r="E1709" s="324"/>
      <c r="F1709" s="356"/>
    </row>
    <row r="1710" spans="1:6">
      <c r="A1710" s="324"/>
      <c r="B1710" s="324"/>
      <c r="C1710" s="324"/>
      <c r="D1710" s="324"/>
      <c r="E1710" s="324"/>
      <c r="F1710" s="356"/>
    </row>
    <row r="1711" spans="1:6">
      <c r="A1711" s="324"/>
      <c r="B1711" s="324"/>
      <c r="C1711" s="324"/>
      <c r="D1711" s="324"/>
      <c r="E1711" s="324"/>
      <c r="F1711" s="356"/>
    </row>
    <row r="1712" spans="1:6">
      <c r="A1712" s="324"/>
      <c r="B1712" s="324"/>
      <c r="C1712" s="324"/>
      <c r="D1712" s="324"/>
      <c r="E1712" s="324"/>
      <c r="F1712" s="356"/>
    </row>
    <row r="1713" spans="1:6">
      <c r="A1713" s="324"/>
      <c r="B1713" s="324"/>
      <c r="C1713" s="324"/>
      <c r="D1713" s="324"/>
      <c r="E1713" s="324"/>
      <c r="F1713" s="356"/>
    </row>
    <row r="1714" spans="1:6">
      <c r="A1714" s="324"/>
      <c r="B1714" s="324"/>
      <c r="C1714" s="324"/>
      <c r="D1714" s="324"/>
      <c r="E1714" s="324"/>
      <c r="F1714" s="356"/>
    </row>
    <row r="1715" spans="1:6">
      <c r="A1715" s="324"/>
      <c r="B1715" s="324"/>
      <c r="C1715" s="324"/>
      <c r="D1715" s="324"/>
      <c r="E1715" s="324"/>
      <c r="F1715" s="356"/>
    </row>
    <row r="1716" spans="1:6">
      <c r="A1716" s="324"/>
      <c r="B1716" s="324"/>
      <c r="C1716" s="324"/>
      <c r="D1716" s="324"/>
      <c r="E1716" s="324"/>
      <c r="F1716" s="356"/>
    </row>
    <row r="1717" spans="1:6">
      <c r="A1717" s="324"/>
      <c r="B1717" s="324"/>
      <c r="C1717" s="324"/>
      <c r="D1717" s="324"/>
      <c r="E1717" s="324"/>
      <c r="F1717" s="356"/>
    </row>
    <row r="1718" spans="1:6">
      <c r="A1718" s="324"/>
      <c r="B1718" s="324"/>
      <c r="C1718" s="324"/>
      <c r="D1718" s="324"/>
      <c r="E1718" s="324"/>
      <c r="F1718" s="356"/>
    </row>
    <row r="1719" spans="1:6">
      <c r="A1719" s="324"/>
      <c r="B1719" s="324"/>
      <c r="C1719" s="324"/>
      <c r="D1719" s="324"/>
      <c r="E1719" s="324"/>
      <c r="F1719" s="356"/>
    </row>
    <row r="1720" spans="1:6">
      <c r="A1720" s="324"/>
      <c r="B1720" s="324"/>
      <c r="C1720" s="324"/>
      <c r="D1720" s="324"/>
      <c r="E1720" s="324"/>
      <c r="F1720" s="356"/>
    </row>
    <row r="1721" spans="1:6">
      <c r="A1721" s="324"/>
      <c r="B1721" s="324"/>
      <c r="C1721" s="324"/>
      <c r="D1721" s="324"/>
      <c r="E1721" s="324"/>
      <c r="F1721" s="356"/>
    </row>
    <row r="1722" spans="1:6">
      <c r="A1722" s="324"/>
      <c r="B1722" s="324"/>
      <c r="C1722" s="324"/>
      <c r="D1722" s="324"/>
      <c r="E1722" s="324"/>
      <c r="F1722" s="356"/>
    </row>
    <row r="1723" spans="1:6">
      <c r="A1723" s="324"/>
      <c r="B1723" s="324"/>
      <c r="C1723" s="324"/>
      <c r="D1723" s="324"/>
      <c r="E1723" s="324"/>
      <c r="F1723" s="356"/>
    </row>
    <row r="1724" spans="1:6">
      <c r="A1724" s="324"/>
      <c r="B1724" s="324"/>
      <c r="C1724" s="324"/>
      <c r="D1724" s="324"/>
      <c r="E1724" s="324"/>
      <c r="F1724" s="356"/>
    </row>
    <row r="1725" spans="1:6">
      <c r="A1725" s="324"/>
      <c r="B1725" s="324"/>
      <c r="C1725" s="324"/>
      <c r="D1725" s="324"/>
      <c r="E1725" s="324"/>
      <c r="F1725" s="356"/>
    </row>
    <row r="1726" spans="1:6">
      <c r="A1726" s="324"/>
      <c r="B1726" s="324"/>
      <c r="C1726" s="324"/>
      <c r="D1726" s="324"/>
      <c r="E1726" s="324"/>
      <c r="F1726" s="356"/>
    </row>
    <row r="1727" spans="1:6">
      <c r="A1727" s="324"/>
      <c r="B1727" s="324"/>
      <c r="C1727" s="324"/>
      <c r="D1727" s="324"/>
      <c r="E1727" s="324"/>
      <c r="F1727" s="356"/>
    </row>
    <row r="1728" spans="1:6">
      <c r="A1728" s="324"/>
      <c r="B1728" s="324"/>
      <c r="C1728" s="324"/>
      <c r="D1728" s="324"/>
      <c r="E1728" s="324"/>
      <c r="F1728" s="356"/>
    </row>
    <row r="1729" spans="1:6">
      <c r="A1729" s="324"/>
      <c r="B1729" s="324"/>
      <c r="C1729" s="324"/>
      <c r="D1729" s="324"/>
      <c r="E1729" s="324"/>
      <c r="F1729" s="356"/>
    </row>
    <row r="1730" spans="1:6">
      <c r="A1730" s="324"/>
      <c r="B1730" s="324"/>
      <c r="C1730" s="324"/>
      <c r="D1730" s="324"/>
      <c r="E1730" s="324"/>
      <c r="F1730" s="356"/>
    </row>
    <row r="1731" spans="1:6">
      <c r="A1731" s="324"/>
      <c r="B1731" s="324"/>
      <c r="C1731" s="324"/>
      <c r="D1731" s="324"/>
      <c r="E1731" s="324"/>
      <c r="F1731" s="356"/>
    </row>
    <row r="1732" spans="1:6">
      <c r="A1732" s="324"/>
      <c r="B1732" s="324"/>
      <c r="C1732" s="324"/>
      <c r="D1732" s="324"/>
      <c r="E1732" s="324"/>
      <c r="F1732" s="356"/>
    </row>
    <row r="1733" spans="1:6">
      <c r="A1733" s="324"/>
      <c r="B1733" s="324"/>
      <c r="C1733" s="324"/>
      <c r="D1733" s="324"/>
      <c r="E1733" s="324"/>
      <c r="F1733" s="356"/>
    </row>
    <row r="1734" spans="1:6">
      <c r="A1734" s="324"/>
      <c r="B1734" s="324"/>
      <c r="C1734" s="324"/>
      <c r="D1734" s="324"/>
      <c r="E1734" s="324"/>
      <c r="F1734" s="356"/>
    </row>
    <row r="1735" spans="1:6">
      <c r="A1735" s="324"/>
      <c r="B1735" s="324"/>
      <c r="C1735" s="324"/>
      <c r="D1735" s="324"/>
      <c r="E1735" s="324"/>
      <c r="F1735" s="356"/>
    </row>
    <row r="1736" spans="1:6">
      <c r="A1736" s="324"/>
      <c r="B1736" s="324"/>
      <c r="C1736" s="324"/>
      <c r="D1736" s="324"/>
      <c r="E1736" s="324"/>
      <c r="F1736" s="356"/>
    </row>
    <row r="1737" spans="1:6">
      <c r="A1737" s="324"/>
      <c r="B1737" s="324"/>
      <c r="C1737" s="324"/>
      <c r="D1737" s="324"/>
      <c r="E1737" s="324"/>
      <c r="F1737" s="356"/>
    </row>
    <row r="1738" spans="1:6">
      <c r="A1738" s="324"/>
      <c r="B1738" s="324"/>
      <c r="C1738" s="324"/>
      <c r="D1738" s="324"/>
      <c r="E1738" s="324"/>
      <c r="F1738" s="356"/>
    </row>
    <row r="1739" spans="1:6">
      <c r="A1739" s="324"/>
      <c r="B1739" s="324"/>
      <c r="C1739" s="324"/>
      <c r="D1739" s="324"/>
      <c r="E1739" s="324"/>
      <c r="F1739" s="356"/>
    </row>
    <row r="1740" spans="1:6">
      <c r="A1740" s="324"/>
      <c r="B1740" s="324"/>
      <c r="C1740" s="324"/>
      <c r="D1740" s="324"/>
      <c r="E1740" s="324"/>
      <c r="F1740" s="356"/>
    </row>
    <row r="1741" spans="1:6">
      <c r="A1741" s="324"/>
      <c r="B1741" s="324"/>
      <c r="C1741" s="324"/>
      <c r="D1741" s="324"/>
      <c r="E1741" s="324"/>
      <c r="F1741" s="356"/>
    </row>
    <row r="1742" spans="1:6">
      <c r="A1742" s="324"/>
      <c r="B1742" s="324"/>
      <c r="C1742" s="324"/>
      <c r="D1742" s="324"/>
      <c r="E1742" s="324"/>
      <c r="F1742" s="356"/>
    </row>
    <row r="1743" spans="1:6">
      <c r="A1743" s="324"/>
      <c r="B1743" s="324"/>
      <c r="C1743" s="324"/>
      <c r="D1743" s="324"/>
      <c r="E1743" s="324"/>
      <c r="F1743" s="356"/>
    </row>
    <row r="1744" spans="1:6">
      <c r="A1744" s="324"/>
      <c r="B1744" s="324"/>
      <c r="C1744" s="324"/>
      <c r="D1744" s="324"/>
      <c r="E1744" s="324"/>
      <c r="F1744" s="356"/>
    </row>
    <row r="1745" spans="1:6">
      <c r="A1745" s="324"/>
      <c r="B1745" s="324"/>
      <c r="C1745" s="324"/>
      <c r="D1745" s="324"/>
      <c r="E1745" s="324"/>
      <c r="F1745" s="356"/>
    </row>
    <row r="1746" spans="1:6">
      <c r="A1746" s="324"/>
      <c r="B1746" s="324"/>
      <c r="C1746" s="324"/>
      <c r="D1746" s="324"/>
      <c r="E1746" s="324"/>
      <c r="F1746" s="356"/>
    </row>
    <row r="1747" spans="1:6">
      <c r="A1747" s="324"/>
      <c r="B1747" s="324"/>
      <c r="C1747" s="324"/>
      <c r="D1747" s="324"/>
      <c r="E1747" s="324"/>
      <c r="F1747" s="356"/>
    </row>
    <row r="1748" spans="1:6">
      <c r="A1748" s="324"/>
      <c r="B1748" s="324"/>
      <c r="C1748" s="324"/>
      <c r="D1748" s="324"/>
      <c r="E1748" s="324"/>
      <c r="F1748" s="356"/>
    </row>
    <row r="1749" spans="1:6">
      <c r="A1749" s="324"/>
      <c r="B1749" s="324"/>
      <c r="C1749" s="324"/>
      <c r="D1749" s="324"/>
      <c r="E1749" s="324"/>
      <c r="F1749" s="356"/>
    </row>
    <row r="1750" spans="1:6">
      <c r="A1750" s="324"/>
      <c r="B1750" s="324"/>
      <c r="C1750" s="324"/>
      <c r="D1750" s="324"/>
      <c r="E1750" s="324"/>
      <c r="F1750" s="356"/>
    </row>
    <row r="1751" spans="1:6">
      <c r="A1751" s="324"/>
      <c r="B1751" s="324"/>
      <c r="C1751" s="324"/>
      <c r="D1751" s="324"/>
      <c r="E1751" s="324"/>
      <c r="F1751" s="356"/>
    </row>
    <row r="1752" spans="1:6">
      <c r="A1752" s="324"/>
      <c r="B1752" s="324"/>
      <c r="C1752" s="324"/>
      <c r="D1752" s="324"/>
      <c r="E1752" s="324"/>
      <c r="F1752" s="356"/>
    </row>
    <row r="1753" spans="1:6">
      <c r="A1753" s="324"/>
      <c r="B1753" s="324"/>
      <c r="C1753" s="324"/>
      <c r="D1753" s="324"/>
      <c r="E1753" s="324"/>
      <c r="F1753" s="356"/>
    </row>
    <row r="1754" spans="1:6">
      <c r="A1754" s="324"/>
      <c r="B1754" s="324"/>
      <c r="C1754" s="324"/>
      <c r="D1754" s="324"/>
      <c r="E1754" s="324"/>
      <c r="F1754" s="356"/>
    </row>
    <row r="1755" spans="1:6">
      <c r="A1755" s="324"/>
      <c r="B1755" s="324"/>
      <c r="C1755" s="324"/>
      <c r="D1755" s="324"/>
      <c r="E1755" s="324"/>
      <c r="F1755" s="356"/>
    </row>
    <row r="1756" spans="1:6">
      <c r="A1756" s="324"/>
      <c r="B1756" s="324"/>
      <c r="C1756" s="324"/>
      <c r="D1756" s="324"/>
      <c r="E1756" s="324"/>
      <c r="F1756" s="356"/>
    </row>
    <row r="1757" spans="1:6">
      <c r="A1757" s="324"/>
      <c r="B1757" s="324"/>
      <c r="C1757" s="324"/>
      <c r="D1757" s="324"/>
      <c r="E1757" s="324"/>
      <c r="F1757" s="356"/>
    </row>
    <row r="1758" spans="1:6">
      <c r="A1758" s="324"/>
      <c r="B1758" s="324"/>
      <c r="C1758" s="324"/>
      <c r="D1758" s="324"/>
      <c r="E1758" s="324"/>
      <c r="F1758" s="356"/>
    </row>
    <row r="1759" spans="1:6">
      <c r="A1759" s="324"/>
      <c r="B1759" s="324"/>
      <c r="C1759" s="324"/>
      <c r="D1759" s="324"/>
      <c r="E1759" s="324"/>
      <c r="F1759" s="356"/>
    </row>
    <row r="1760" spans="1:6">
      <c r="A1760" s="324"/>
      <c r="B1760" s="324"/>
      <c r="C1760" s="324"/>
      <c r="D1760" s="324"/>
      <c r="E1760" s="324"/>
      <c r="F1760" s="356"/>
    </row>
    <row r="1761" spans="1:6">
      <c r="A1761" s="324"/>
      <c r="B1761" s="324"/>
      <c r="C1761" s="324"/>
      <c r="D1761" s="324"/>
      <c r="E1761" s="324"/>
      <c r="F1761" s="356"/>
    </row>
    <row r="1762" spans="1:6">
      <c r="A1762" s="324"/>
      <c r="B1762" s="324"/>
      <c r="C1762" s="324"/>
      <c r="D1762" s="324"/>
      <c r="E1762" s="324"/>
      <c r="F1762" s="356"/>
    </row>
    <row r="1763" spans="1:6">
      <c r="A1763" s="324"/>
      <c r="B1763" s="324"/>
      <c r="C1763" s="324"/>
      <c r="D1763" s="324"/>
      <c r="E1763" s="324"/>
      <c r="F1763" s="356"/>
    </row>
    <row r="1764" spans="1:6">
      <c r="A1764" s="324"/>
      <c r="B1764" s="324"/>
      <c r="C1764" s="324"/>
      <c r="D1764" s="324"/>
      <c r="E1764" s="324"/>
      <c r="F1764" s="356"/>
    </row>
    <row r="1765" spans="1:6">
      <c r="A1765" s="324"/>
      <c r="B1765" s="324"/>
      <c r="C1765" s="324"/>
      <c r="D1765" s="324"/>
      <c r="E1765" s="324"/>
      <c r="F1765" s="356"/>
    </row>
    <row r="1766" spans="1:6">
      <c r="A1766" s="324"/>
      <c r="B1766" s="324"/>
      <c r="C1766" s="324"/>
      <c r="D1766" s="324"/>
      <c r="E1766" s="324"/>
      <c r="F1766" s="356"/>
    </row>
    <row r="1767" spans="1:6">
      <c r="A1767" s="324"/>
      <c r="B1767" s="324"/>
      <c r="C1767" s="324"/>
      <c r="D1767" s="324"/>
      <c r="E1767" s="324"/>
      <c r="F1767" s="356"/>
    </row>
    <row r="1768" spans="1:6">
      <c r="A1768" s="324"/>
      <c r="B1768" s="324"/>
      <c r="C1768" s="324"/>
      <c r="D1768" s="324"/>
      <c r="E1768" s="324"/>
      <c r="F1768" s="356"/>
    </row>
    <row r="1769" spans="1:6">
      <c r="A1769" s="324"/>
      <c r="B1769" s="324"/>
      <c r="C1769" s="324"/>
      <c r="D1769" s="324"/>
      <c r="E1769" s="324"/>
      <c r="F1769" s="356"/>
    </row>
    <row r="1770" spans="1:6">
      <c r="A1770" s="324"/>
      <c r="B1770" s="324"/>
      <c r="C1770" s="324"/>
      <c r="D1770" s="324"/>
      <c r="E1770" s="324"/>
      <c r="F1770" s="356"/>
    </row>
    <row r="1771" spans="1:6">
      <c r="A1771" s="324"/>
      <c r="B1771" s="324"/>
      <c r="C1771" s="324"/>
      <c r="D1771" s="324"/>
      <c r="E1771" s="324"/>
      <c r="F1771" s="356"/>
    </row>
    <row r="1772" spans="1:6">
      <c r="A1772" s="324"/>
      <c r="B1772" s="324"/>
      <c r="C1772" s="324"/>
      <c r="D1772" s="324"/>
      <c r="E1772" s="324"/>
      <c r="F1772" s="356"/>
    </row>
    <row r="1773" spans="1:6">
      <c r="A1773" s="324"/>
      <c r="B1773" s="324"/>
      <c r="C1773" s="324"/>
      <c r="D1773" s="324"/>
      <c r="E1773" s="324"/>
      <c r="F1773" s="356"/>
    </row>
    <row r="1774" spans="1:6">
      <c r="A1774" s="324"/>
      <c r="B1774" s="324"/>
      <c r="C1774" s="324"/>
      <c r="D1774" s="324"/>
      <c r="E1774" s="324"/>
      <c r="F1774" s="356"/>
    </row>
    <row r="1775" spans="1:6">
      <c r="A1775" s="324"/>
      <c r="B1775" s="324"/>
      <c r="C1775" s="324"/>
      <c r="D1775" s="324"/>
      <c r="E1775" s="324"/>
      <c r="F1775" s="356"/>
    </row>
    <row r="1776" spans="1:6">
      <c r="A1776" s="324"/>
      <c r="B1776" s="324"/>
      <c r="C1776" s="324"/>
      <c r="D1776" s="324"/>
      <c r="E1776" s="324"/>
      <c r="F1776" s="356"/>
    </row>
    <row r="1777" spans="1:6">
      <c r="A1777" s="324"/>
      <c r="B1777" s="324"/>
      <c r="C1777" s="324"/>
      <c r="D1777" s="324"/>
      <c r="E1777" s="324"/>
      <c r="F1777" s="356"/>
    </row>
    <row r="1778" spans="1:6">
      <c r="A1778" s="324"/>
      <c r="B1778" s="324"/>
      <c r="C1778" s="324"/>
      <c r="D1778" s="324"/>
      <c r="E1778" s="324"/>
      <c r="F1778" s="356"/>
    </row>
    <row r="1779" spans="1:6">
      <c r="A1779" s="324"/>
      <c r="B1779" s="324"/>
      <c r="C1779" s="324"/>
      <c r="D1779" s="324"/>
      <c r="E1779" s="324"/>
      <c r="F1779" s="356"/>
    </row>
    <row r="1780" spans="1:6">
      <c r="A1780" s="324"/>
      <c r="B1780" s="324"/>
      <c r="C1780" s="324"/>
      <c r="D1780" s="324"/>
      <c r="E1780" s="324"/>
      <c r="F1780" s="356"/>
    </row>
    <row r="1781" spans="1:6">
      <c r="A1781" s="324"/>
      <c r="B1781" s="324"/>
      <c r="C1781" s="324"/>
      <c r="D1781" s="324"/>
      <c r="E1781" s="324"/>
      <c r="F1781" s="356"/>
    </row>
    <row r="1782" spans="1:6">
      <c r="A1782" s="324"/>
      <c r="B1782" s="324"/>
      <c r="C1782" s="324"/>
      <c r="D1782" s="324"/>
      <c r="E1782" s="324"/>
      <c r="F1782" s="356"/>
    </row>
    <row r="1783" spans="1:6">
      <c r="A1783" s="324"/>
      <c r="B1783" s="324"/>
      <c r="C1783" s="324"/>
      <c r="D1783" s="324"/>
      <c r="E1783" s="324"/>
      <c r="F1783" s="356"/>
    </row>
    <row r="1784" spans="1:6">
      <c r="A1784" s="324"/>
      <c r="B1784" s="324"/>
      <c r="C1784" s="324"/>
      <c r="D1784" s="324"/>
      <c r="E1784" s="324"/>
      <c r="F1784" s="356"/>
    </row>
    <row r="1785" spans="1:6">
      <c r="A1785" s="324"/>
      <c r="B1785" s="324"/>
      <c r="C1785" s="324"/>
      <c r="D1785" s="324"/>
      <c r="E1785" s="324"/>
      <c r="F1785" s="356"/>
    </row>
    <row r="1786" spans="1:6">
      <c r="A1786" s="324"/>
      <c r="B1786" s="324"/>
      <c r="C1786" s="324"/>
      <c r="D1786" s="324"/>
      <c r="E1786" s="324"/>
      <c r="F1786" s="356"/>
    </row>
    <row r="1787" spans="1:6">
      <c r="A1787" s="324"/>
      <c r="B1787" s="324"/>
      <c r="C1787" s="324"/>
      <c r="D1787" s="324"/>
      <c r="E1787" s="324"/>
      <c r="F1787" s="356"/>
    </row>
    <row r="1788" spans="1:6">
      <c r="A1788" s="324"/>
      <c r="B1788" s="324"/>
      <c r="C1788" s="324"/>
      <c r="D1788" s="324"/>
      <c r="E1788" s="324"/>
      <c r="F1788" s="356"/>
    </row>
    <row r="1789" spans="1:6">
      <c r="A1789" s="324"/>
      <c r="B1789" s="324"/>
      <c r="C1789" s="324"/>
      <c r="D1789" s="324"/>
      <c r="E1789" s="324"/>
      <c r="F1789" s="356"/>
    </row>
    <row r="1790" spans="1:6">
      <c r="A1790" s="324"/>
      <c r="B1790" s="324"/>
      <c r="C1790" s="324"/>
      <c r="D1790" s="324"/>
      <c r="E1790" s="324"/>
      <c r="F1790" s="356"/>
    </row>
    <row r="1791" spans="1:6">
      <c r="A1791" s="324"/>
      <c r="B1791" s="324"/>
      <c r="C1791" s="324"/>
      <c r="D1791" s="324"/>
      <c r="E1791" s="324"/>
      <c r="F1791" s="356"/>
    </row>
    <row r="1792" spans="1:6">
      <c r="A1792" s="324"/>
      <c r="B1792" s="324"/>
      <c r="C1792" s="324"/>
      <c r="D1792" s="324"/>
      <c r="E1792" s="324"/>
      <c r="F1792" s="356"/>
    </row>
    <row r="1793" spans="1:6">
      <c r="A1793" s="324"/>
      <c r="B1793" s="324"/>
      <c r="C1793" s="324"/>
      <c r="D1793" s="324"/>
      <c r="E1793" s="324"/>
      <c r="F1793" s="356"/>
    </row>
    <row r="1794" spans="1:6">
      <c r="A1794" s="324"/>
      <c r="B1794" s="324"/>
      <c r="C1794" s="324"/>
      <c r="D1794" s="324"/>
      <c r="E1794" s="324"/>
      <c r="F1794" s="356"/>
    </row>
    <row r="1795" spans="1:6">
      <c r="A1795" s="324"/>
      <c r="B1795" s="324"/>
      <c r="C1795" s="324"/>
      <c r="D1795" s="324"/>
      <c r="E1795" s="324"/>
      <c r="F1795" s="356"/>
    </row>
    <row r="1796" spans="1:6">
      <c r="A1796" s="324"/>
      <c r="B1796" s="324"/>
      <c r="C1796" s="324"/>
      <c r="D1796" s="324"/>
      <c r="E1796" s="324"/>
      <c r="F1796" s="356"/>
    </row>
    <row r="1797" spans="1:6">
      <c r="A1797" s="324"/>
      <c r="B1797" s="324"/>
      <c r="C1797" s="324"/>
      <c r="D1797" s="324"/>
      <c r="E1797" s="324"/>
      <c r="F1797" s="356"/>
    </row>
    <row r="1798" spans="1:6">
      <c r="A1798" s="324"/>
      <c r="B1798" s="324"/>
      <c r="C1798" s="324"/>
      <c r="D1798" s="324"/>
      <c r="E1798" s="324"/>
      <c r="F1798" s="356"/>
    </row>
    <row r="1799" spans="1:6">
      <c r="A1799" s="324"/>
      <c r="B1799" s="324"/>
      <c r="C1799" s="324"/>
      <c r="D1799" s="324"/>
      <c r="E1799" s="324"/>
      <c r="F1799" s="356"/>
    </row>
    <row r="1800" spans="1:6">
      <c r="A1800" s="324"/>
      <c r="B1800" s="324"/>
      <c r="C1800" s="324"/>
      <c r="D1800" s="324"/>
      <c r="E1800" s="324"/>
      <c r="F1800" s="356"/>
    </row>
    <row r="1801" spans="1:6">
      <c r="A1801" s="324"/>
      <c r="B1801" s="324"/>
      <c r="C1801" s="324"/>
      <c r="D1801" s="324"/>
      <c r="E1801" s="324"/>
      <c r="F1801" s="356"/>
    </row>
    <row r="1802" spans="1:6">
      <c r="A1802" s="324"/>
      <c r="B1802" s="324"/>
      <c r="C1802" s="324"/>
      <c r="D1802" s="324"/>
      <c r="E1802" s="324"/>
      <c r="F1802" s="356"/>
    </row>
    <row r="1803" spans="1:6">
      <c r="A1803" s="324"/>
      <c r="B1803" s="324"/>
      <c r="C1803" s="324"/>
      <c r="D1803" s="324"/>
      <c r="E1803" s="324"/>
      <c r="F1803" s="356"/>
    </row>
    <row r="1804" spans="1:6">
      <c r="A1804" s="324"/>
      <c r="B1804" s="324"/>
      <c r="C1804" s="324"/>
      <c r="D1804" s="324"/>
      <c r="E1804" s="324"/>
      <c r="F1804" s="356"/>
    </row>
    <row r="1805" spans="1:6">
      <c r="A1805" s="324"/>
      <c r="B1805" s="324"/>
      <c r="C1805" s="324"/>
      <c r="D1805" s="324"/>
      <c r="E1805" s="324"/>
      <c r="F1805" s="356"/>
    </row>
    <row r="1806" spans="1:6">
      <c r="A1806" s="324"/>
      <c r="B1806" s="324"/>
      <c r="C1806" s="324"/>
      <c r="D1806" s="324"/>
      <c r="E1806" s="324"/>
      <c r="F1806" s="356"/>
    </row>
    <row r="1807" spans="1:6">
      <c r="A1807" s="324"/>
      <c r="B1807" s="324"/>
      <c r="C1807" s="324"/>
      <c r="D1807" s="324"/>
      <c r="E1807" s="324"/>
      <c r="F1807" s="356"/>
    </row>
    <row r="1808" spans="1:6">
      <c r="A1808" s="324"/>
      <c r="B1808" s="324"/>
      <c r="C1808" s="324"/>
      <c r="D1808" s="324"/>
      <c r="E1808" s="324"/>
      <c r="F1808" s="356"/>
    </row>
    <row r="1809" spans="1:6">
      <c r="A1809" s="324"/>
      <c r="B1809" s="324"/>
      <c r="C1809" s="324"/>
      <c r="D1809" s="324"/>
      <c r="E1809" s="324"/>
      <c r="F1809" s="356"/>
    </row>
    <row r="1810" spans="1:6">
      <c r="A1810" s="324"/>
      <c r="B1810" s="324"/>
      <c r="C1810" s="324"/>
      <c r="D1810" s="324"/>
      <c r="E1810" s="324"/>
      <c r="F1810" s="356"/>
    </row>
    <row r="1811" spans="1:6">
      <c r="A1811" s="324"/>
      <c r="B1811" s="324"/>
      <c r="C1811" s="324"/>
      <c r="D1811" s="324"/>
      <c r="E1811" s="324"/>
      <c r="F1811" s="356"/>
    </row>
    <row r="1812" spans="1:6">
      <c r="A1812" s="324"/>
      <c r="B1812" s="324"/>
      <c r="C1812" s="324"/>
      <c r="D1812" s="324"/>
      <c r="E1812" s="324"/>
      <c r="F1812" s="356"/>
    </row>
    <row r="1813" spans="1:6">
      <c r="A1813" s="324"/>
      <c r="B1813" s="324"/>
      <c r="C1813" s="324"/>
      <c r="D1813" s="324"/>
      <c r="E1813" s="324"/>
      <c r="F1813" s="356"/>
    </row>
    <row r="1814" spans="1:6">
      <c r="A1814" s="324"/>
      <c r="B1814" s="324"/>
      <c r="C1814" s="324"/>
      <c r="D1814" s="324"/>
      <c r="E1814" s="324"/>
      <c r="F1814" s="356"/>
    </row>
    <row r="1815" spans="1:6">
      <c r="A1815" s="324"/>
      <c r="B1815" s="324"/>
      <c r="C1815" s="324"/>
      <c r="D1815" s="324"/>
      <c r="E1815" s="324"/>
      <c r="F1815" s="356"/>
    </row>
    <row r="1816" spans="1:6">
      <c r="A1816" s="324"/>
      <c r="B1816" s="324"/>
      <c r="C1816" s="324"/>
      <c r="D1816" s="324"/>
      <c r="E1816" s="324"/>
      <c r="F1816" s="356"/>
    </row>
    <row r="1817" spans="1:6">
      <c r="A1817" s="324"/>
      <c r="B1817" s="324"/>
      <c r="C1817" s="324"/>
      <c r="D1817" s="324"/>
      <c r="E1817" s="324"/>
      <c r="F1817" s="356"/>
    </row>
    <row r="1818" spans="1:6">
      <c r="A1818" s="324"/>
      <c r="B1818" s="324"/>
      <c r="C1818" s="324"/>
      <c r="D1818" s="324"/>
      <c r="E1818" s="324"/>
      <c r="F1818" s="356"/>
    </row>
    <row r="1819" spans="1:6">
      <c r="A1819" s="324"/>
      <c r="B1819" s="324"/>
      <c r="C1819" s="324"/>
      <c r="D1819" s="324"/>
      <c r="E1819" s="324"/>
      <c r="F1819" s="356"/>
    </row>
    <row r="1820" spans="1:6">
      <c r="A1820" s="324"/>
      <c r="B1820" s="324"/>
      <c r="C1820" s="324"/>
      <c r="D1820" s="324"/>
      <c r="E1820" s="324"/>
      <c r="F1820" s="356"/>
    </row>
    <row r="1821" spans="1:6">
      <c r="A1821" s="324"/>
      <c r="B1821" s="324"/>
      <c r="C1821" s="324"/>
      <c r="D1821" s="324"/>
      <c r="E1821" s="324"/>
      <c r="F1821" s="356"/>
    </row>
    <row r="1822" spans="1:6">
      <c r="A1822" s="324"/>
      <c r="B1822" s="324"/>
      <c r="C1822" s="324"/>
      <c r="D1822" s="324"/>
      <c r="E1822" s="324"/>
      <c r="F1822" s="356"/>
    </row>
    <row r="1823" spans="1:6">
      <c r="A1823" s="324"/>
      <c r="B1823" s="324"/>
      <c r="C1823" s="324"/>
      <c r="D1823" s="324"/>
      <c r="E1823" s="324"/>
      <c r="F1823" s="356"/>
    </row>
    <row r="1824" spans="1:6">
      <c r="A1824" s="324"/>
      <c r="B1824" s="324"/>
      <c r="C1824" s="324"/>
      <c r="D1824" s="324"/>
      <c r="E1824" s="324"/>
      <c r="F1824" s="356"/>
    </row>
    <row r="1825" spans="1:6">
      <c r="A1825" s="324"/>
      <c r="B1825" s="324"/>
      <c r="C1825" s="324"/>
      <c r="D1825" s="324"/>
      <c r="E1825" s="324"/>
      <c r="F1825" s="356"/>
    </row>
    <row r="1826" spans="1:6">
      <c r="A1826" s="324"/>
      <c r="B1826" s="324"/>
      <c r="C1826" s="324"/>
      <c r="D1826" s="324"/>
      <c r="E1826" s="324"/>
      <c r="F1826" s="356"/>
    </row>
    <row r="1827" spans="1:6">
      <c r="A1827" s="324"/>
      <c r="B1827" s="324"/>
      <c r="C1827" s="324"/>
      <c r="D1827" s="324"/>
      <c r="E1827" s="324"/>
      <c r="F1827" s="356"/>
    </row>
    <row r="1828" spans="1:6">
      <c r="A1828" s="324"/>
      <c r="B1828" s="324"/>
      <c r="C1828" s="324"/>
      <c r="D1828" s="324"/>
      <c r="E1828" s="324"/>
      <c r="F1828" s="356"/>
    </row>
    <row r="1829" spans="1:6">
      <c r="A1829" s="324"/>
      <c r="B1829" s="324"/>
      <c r="C1829" s="324"/>
      <c r="D1829" s="324"/>
      <c r="E1829" s="324"/>
      <c r="F1829" s="356"/>
    </row>
    <row r="1830" spans="1:6">
      <c r="A1830" s="324"/>
      <c r="B1830" s="324"/>
      <c r="C1830" s="324"/>
      <c r="D1830" s="324"/>
      <c r="E1830" s="324"/>
      <c r="F1830" s="356"/>
    </row>
    <row r="1831" spans="1:6">
      <c r="A1831" s="324"/>
      <c r="B1831" s="324"/>
      <c r="C1831" s="324"/>
      <c r="D1831" s="324"/>
      <c r="E1831" s="324"/>
      <c r="F1831" s="356"/>
    </row>
    <row r="1832" spans="1:6">
      <c r="A1832" s="324"/>
      <c r="B1832" s="324"/>
      <c r="C1832" s="324"/>
      <c r="D1832" s="324"/>
      <c r="E1832" s="324"/>
      <c r="F1832" s="356"/>
    </row>
    <row r="1833" spans="1:6">
      <c r="A1833" s="324"/>
      <c r="B1833" s="324"/>
      <c r="C1833" s="324"/>
      <c r="D1833" s="324"/>
      <c r="E1833" s="324"/>
      <c r="F1833" s="356"/>
    </row>
    <row r="1834" spans="1:6">
      <c r="A1834" s="324"/>
      <c r="B1834" s="324"/>
      <c r="C1834" s="324"/>
      <c r="D1834" s="324"/>
      <c r="E1834" s="324"/>
      <c r="F1834" s="356"/>
    </row>
    <row r="1835" spans="1:6">
      <c r="A1835" s="324"/>
      <c r="B1835" s="324"/>
      <c r="C1835" s="324"/>
      <c r="D1835" s="324"/>
      <c r="E1835" s="324"/>
      <c r="F1835" s="356"/>
    </row>
    <row r="1836" spans="1:6">
      <c r="A1836" s="324"/>
      <c r="B1836" s="324"/>
      <c r="C1836" s="324"/>
      <c r="D1836" s="324"/>
      <c r="E1836" s="324"/>
      <c r="F1836" s="356"/>
    </row>
    <row r="1837" spans="1:6">
      <c r="A1837" s="324"/>
      <c r="B1837" s="324"/>
      <c r="C1837" s="324"/>
      <c r="D1837" s="324"/>
      <c r="E1837" s="324"/>
      <c r="F1837" s="356"/>
    </row>
    <row r="1838" spans="1:6">
      <c r="A1838" s="324"/>
      <c r="B1838" s="324"/>
      <c r="C1838" s="324"/>
      <c r="D1838" s="324"/>
      <c r="E1838" s="324"/>
      <c r="F1838" s="356"/>
    </row>
    <row r="1839" spans="1:6">
      <c r="A1839" s="324"/>
      <c r="B1839" s="324"/>
      <c r="C1839" s="324"/>
      <c r="D1839" s="324"/>
      <c r="E1839" s="324"/>
      <c r="F1839" s="356"/>
    </row>
    <row r="1840" spans="1:6">
      <c r="A1840" s="324"/>
      <c r="B1840" s="324"/>
      <c r="C1840" s="324"/>
      <c r="D1840" s="324"/>
      <c r="E1840" s="324"/>
      <c r="F1840" s="356"/>
    </row>
    <row r="1841" spans="1:6">
      <c r="A1841" s="324"/>
      <c r="B1841" s="324"/>
      <c r="C1841" s="324"/>
      <c r="D1841" s="324"/>
      <c r="E1841" s="324"/>
      <c r="F1841" s="356"/>
    </row>
    <row r="1842" spans="1:6">
      <c r="A1842" s="324"/>
      <c r="B1842" s="324"/>
      <c r="C1842" s="324"/>
      <c r="D1842" s="324"/>
      <c r="E1842" s="324"/>
      <c r="F1842" s="356"/>
    </row>
    <row r="1843" spans="1:6">
      <c r="A1843" s="324"/>
      <c r="B1843" s="324"/>
      <c r="C1843" s="324"/>
      <c r="D1843" s="324"/>
      <c r="E1843" s="324"/>
      <c r="F1843" s="356"/>
    </row>
    <row r="1844" spans="1:6">
      <c r="A1844" s="324"/>
      <c r="B1844" s="324"/>
      <c r="C1844" s="324"/>
      <c r="D1844" s="324"/>
      <c r="E1844" s="324"/>
      <c r="F1844" s="356"/>
    </row>
    <row r="1845" spans="1:6">
      <c r="A1845" s="324"/>
      <c r="B1845" s="324"/>
      <c r="C1845" s="324"/>
      <c r="D1845" s="324"/>
      <c r="E1845" s="324"/>
      <c r="F1845" s="356"/>
    </row>
    <row r="1846" spans="1:6">
      <c r="A1846" s="324"/>
      <c r="B1846" s="324"/>
      <c r="C1846" s="324"/>
      <c r="D1846" s="324"/>
      <c r="E1846" s="324"/>
      <c r="F1846" s="356"/>
    </row>
    <row r="1847" spans="1:6">
      <c r="A1847" s="324"/>
      <c r="B1847" s="324"/>
      <c r="C1847" s="324"/>
      <c r="D1847" s="324"/>
      <c r="E1847" s="324"/>
      <c r="F1847" s="356"/>
    </row>
    <row r="1848" spans="1:6">
      <c r="A1848" s="324"/>
      <c r="B1848" s="324"/>
      <c r="C1848" s="324"/>
      <c r="D1848" s="324"/>
      <c r="E1848" s="324"/>
      <c r="F1848" s="356"/>
    </row>
    <row r="1849" spans="1:6">
      <c r="A1849" s="324"/>
      <c r="B1849" s="324"/>
      <c r="C1849" s="324"/>
      <c r="D1849" s="324"/>
      <c r="E1849" s="324"/>
      <c r="F1849" s="356"/>
    </row>
    <row r="1850" spans="1:6">
      <c r="A1850" s="324"/>
      <c r="B1850" s="324"/>
      <c r="C1850" s="324"/>
      <c r="D1850" s="324"/>
      <c r="E1850" s="324"/>
      <c r="F1850" s="356"/>
    </row>
    <row r="1851" spans="1:6">
      <c r="A1851" s="324"/>
      <c r="B1851" s="324"/>
      <c r="C1851" s="324"/>
      <c r="D1851" s="324"/>
      <c r="E1851" s="324"/>
      <c r="F1851" s="356"/>
    </row>
    <row r="1852" spans="1:6">
      <c r="A1852" s="324"/>
      <c r="B1852" s="324"/>
      <c r="C1852" s="324"/>
      <c r="D1852" s="324"/>
      <c r="E1852" s="324"/>
      <c r="F1852" s="356"/>
    </row>
    <row r="1853" spans="1:6">
      <c r="A1853" s="324"/>
      <c r="B1853" s="324"/>
      <c r="C1853" s="324"/>
      <c r="D1853" s="324"/>
      <c r="E1853" s="324"/>
      <c r="F1853" s="356"/>
    </row>
    <row r="1854" spans="1:6">
      <c r="A1854" s="324"/>
      <c r="B1854" s="324"/>
      <c r="C1854" s="324"/>
      <c r="D1854" s="324"/>
      <c r="E1854" s="324"/>
      <c r="F1854" s="356"/>
    </row>
    <row r="1855" spans="1:6">
      <c r="A1855" s="324"/>
      <c r="B1855" s="324"/>
      <c r="C1855" s="324"/>
      <c r="D1855" s="324"/>
      <c r="E1855" s="324"/>
      <c r="F1855" s="356"/>
    </row>
    <row r="1856" spans="1:6">
      <c r="A1856" s="324"/>
      <c r="B1856" s="324"/>
      <c r="C1856" s="324"/>
      <c r="D1856" s="324"/>
      <c r="E1856" s="324"/>
      <c r="F1856" s="356"/>
    </row>
    <row r="1857" spans="1:6">
      <c r="A1857" s="324"/>
      <c r="B1857" s="324"/>
      <c r="C1857" s="324"/>
      <c r="D1857" s="324"/>
      <c r="E1857" s="324"/>
      <c r="F1857" s="356"/>
    </row>
    <row r="1858" spans="1:6">
      <c r="A1858" s="324"/>
      <c r="B1858" s="324"/>
      <c r="C1858" s="324"/>
      <c r="D1858" s="324"/>
      <c r="E1858" s="324"/>
      <c r="F1858" s="356"/>
    </row>
    <row r="1859" spans="1:6">
      <c r="A1859" s="324"/>
      <c r="B1859" s="324"/>
      <c r="C1859" s="324"/>
      <c r="D1859" s="324"/>
      <c r="E1859" s="324"/>
      <c r="F1859" s="356"/>
    </row>
    <row r="1860" spans="1:6">
      <c r="A1860" s="324"/>
      <c r="B1860" s="324"/>
      <c r="C1860" s="324"/>
      <c r="D1860" s="324"/>
      <c r="E1860" s="324"/>
      <c r="F1860" s="356"/>
    </row>
    <row r="1861" spans="1:6">
      <c r="A1861" s="324"/>
      <c r="B1861" s="324"/>
      <c r="C1861" s="324"/>
      <c r="D1861" s="324"/>
      <c r="E1861" s="324"/>
      <c r="F1861" s="356"/>
    </row>
    <row r="1862" spans="1:6">
      <c r="A1862" s="324"/>
      <c r="B1862" s="324"/>
      <c r="C1862" s="324"/>
      <c r="D1862" s="324"/>
      <c r="E1862" s="324"/>
      <c r="F1862" s="356"/>
    </row>
    <row r="1863" spans="1:6">
      <c r="A1863" s="324"/>
      <c r="B1863" s="324"/>
      <c r="C1863" s="324"/>
      <c r="D1863" s="324"/>
      <c r="E1863" s="324"/>
      <c r="F1863" s="356"/>
    </row>
    <row r="1864" spans="1:6">
      <c r="A1864" s="324"/>
      <c r="B1864" s="324"/>
      <c r="C1864" s="324"/>
      <c r="D1864" s="324"/>
      <c r="E1864" s="324"/>
      <c r="F1864" s="356"/>
    </row>
    <row r="1865" spans="1:6">
      <c r="A1865" s="324"/>
      <c r="B1865" s="324"/>
      <c r="C1865" s="324"/>
      <c r="D1865" s="324"/>
      <c r="E1865" s="324"/>
      <c r="F1865" s="356"/>
    </row>
    <row r="1866" spans="1:6">
      <c r="A1866" s="324"/>
      <c r="B1866" s="324"/>
      <c r="C1866" s="324"/>
      <c r="D1866" s="324"/>
      <c r="E1866" s="324"/>
      <c r="F1866" s="356"/>
    </row>
    <row r="1867" spans="1:6">
      <c r="A1867" s="324"/>
      <c r="B1867" s="324"/>
      <c r="C1867" s="324"/>
      <c r="D1867" s="324"/>
      <c r="E1867" s="324"/>
      <c r="F1867" s="356"/>
    </row>
    <row r="1868" spans="1:6">
      <c r="A1868" s="324"/>
      <c r="B1868" s="324"/>
      <c r="C1868" s="324"/>
      <c r="D1868" s="324"/>
      <c r="E1868" s="324"/>
      <c r="F1868" s="356"/>
    </row>
    <row r="1869" spans="1:6">
      <c r="A1869" s="324"/>
      <c r="B1869" s="324"/>
      <c r="C1869" s="324"/>
      <c r="D1869" s="324"/>
      <c r="E1869" s="324"/>
      <c r="F1869" s="356"/>
    </row>
    <row r="1870" spans="1:6">
      <c r="A1870" s="324"/>
      <c r="B1870" s="324"/>
      <c r="C1870" s="324"/>
      <c r="D1870" s="324"/>
      <c r="E1870" s="324"/>
      <c r="F1870" s="356"/>
    </row>
    <row r="1871" spans="1:6">
      <c r="A1871" s="324"/>
      <c r="B1871" s="324"/>
      <c r="C1871" s="324"/>
      <c r="D1871" s="324"/>
      <c r="E1871" s="324"/>
      <c r="F1871" s="356"/>
    </row>
    <row r="1872" spans="1:6">
      <c r="A1872" s="324"/>
      <c r="B1872" s="324"/>
      <c r="C1872" s="324"/>
      <c r="D1872" s="324"/>
      <c r="E1872" s="324"/>
      <c r="F1872" s="356"/>
    </row>
    <row r="1873" spans="1:6">
      <c r="A1873" s="324"/>
      <c r="B1873" s="324"/>
      <c r="C1873" s="324"/>
      <c r="D1873" s="324"/>
      <c r="E1873" s="324"/>
      <c r="F1873" s="356"/>
    </row>
    <row r="1874" spans="1:6">
      <c r="A1874" s="324"/>
      <c r="B1874" s="324"/>
      <c r="C1874" s="324"/>
      <c r="D1874" s="324"/>
      <c r="E1874" s="324"/>
      <c r="F1874" s="356"/>
    </row>
    <row r="1875" spans="1:6">
      <c r="A1875" s="324"/>
      <c r="B1875" s="324"/>
      <c r="C1875" s="324"/>
      <c r="D1875" s="324"/>
      <c r="E1875" s="324"/>
      <c r="F1875" s="356"/>
    </row>
    <row r="1876" spans="1:6">
      <c r="A1876" s="324"/>
      <c r="B1876" s="324"/>
      <c r="C1876" s="324"/>
      <c r="D1876" s="324"/>
      <c r="E1876" s="324"/>
      <c r="F1876" s="356"/>
    </row>
    <row r="1877" spans="1:6">
      <c r="A1877" s="324"/>
      <c r="B1877" s="324"/>
      <c r="C1877" s="324"/>
      <c r="D1877" s="324"/>
      <c r="E1877" s="324"/>
      <c r="F1877" s="356"/>
    </row>
    <row r="1878" spans="1:6">
      <c r="A1878" s="324"/>
      <c r="B1878" s="324"/>
      <c r="C1878" s="324"/>
      <c r="D1878" s="324"/>
      <c r="E1878" s="324"/>
      <c r="F1878" s="356"/>
    </row>
    <row r="1879" spans="1:6">
      <c r="A1879" s="324"/>
      <c r="B1879" s="324"/>
      <c r="C1879" s="324"/>
      <c r="D1879" s="324"/>
      <c r="E1879" s="324"/>
      <c r="F1879" s="356"/>
    </row>
    <row r="1880" spans="1:6">
      <c r="A1880" s="324"/>
      <c r="B1880" s="324"/>
      <c r="C1880" s="324"/>
      <c r="D1880" s="324"/>
      <c r="E1880" s="324"/>
      <c r="F1880" s="356"/>
    </row>
    <row r="1881" spans="1:6">
      <c r="A1881" s="324"/>
      <c r="B1881" s="324"/>
      <c r="C1881" s="324"/>
      <c r="D1881" s="324"/>
      <c r="E1881" s="324"/>
      <c r="F1881" s="356"/>
    </row>
    <row r="1882" spans="1:6">
      <c r="A1882" s="324"/>
      <c r="B1882" s="324"/>
      <c r="C1882" s="324"/>
      <c r="D1882" s="324"/>
      <c r="E1882" s="324"/>
      <c r="F1882" s="356"/>
    </row>
    <row r="1883" spans="1:6">
      <c r="A1883" s="324"/>
      <c r="B1883" s="324"/>
      <c r="C1883" s="324"/>
      <c r="D1883" s="324"/>
      <c r="E1883" s="324"/>
      <c r="F1883" s="356"/>
    </row>
    <row r="1884" spans="1:6">
      <c r="A1884" s="324"/>
      <c r="B1884" s="324"/>
      <c r="C1884" s="324"/>
      <c r="D1884" s="324"/>
      <c r="E1884" s="324"/>
      <c r="F1884" s="356"/>
    </row>
    <row r="1885" spans="1:6">
      <c r="A1885" s="324"/>
      <c r="B1885" s="324"/>
      <c r="C1885" s="324"/>
      <c r="D1885" s="324"/>
      <c r="E1885" s="324"/>
      <c r="F1885" s="356"/>
    </row>
    <row r="1886" spans="1:6">
      <c r="A1886" s="324"/>
      <c r="B1886" s="324"/>
      <c r="C1886" s="324"/>
      <c r="D1886" s="324"/>
      <c r="E1886" s="324"/>
      <c r="F1886" s="356"/>
    </row>
    <row r="1887" spans="1:6">
      <c r="A1887" s="324"/>
      <c r="B1887" s="324"/>
      <c r="C1887" s="324"/>
      <c r="D1887" s="324"/>
      <c r="E1887" s="324"/>
      <c r="F1887" s="356"/>
    </row>
    <row r="1888" spans="1:6">
      <c r="A1888" s="324"/>
      <c r="B1888" s="324"/>
      <c r="C1888" s="324"/>
      <c r="D1888" s="324"/>
      <c r="E1888" s="324"/>
      <c r="F1888" s="356"/>
    </row>
    <row r="1889" spans="1:6">
      <c r="A1889" s="324"/>
      <c r="B1889" s="324"/>
      <c r="C1889" s="324"/>
      <c r="D1889" s="324"/>
      <c r="E1889" s="324"/>
      <c r="F1889" s="356"/>
    </row>
    <row r="1890" spans="1:6">
      <c r="A1890" s="324"/>
      <c r="B1890" s="324"/>
      <c r="C1890" s="324"/>
      <c r="D1890" s="324"/>
      <c r="E1890" s="324"/>
      <c r="F1890" s="356"/>
    </row>
    <row r="1891" spans="1:6">
      <c r="A1891" s="324"/>
      <c r="B1891" s="324"/>
      <c r="C1891" s="324"/>
      <c r="D1891" s="324"/>
      <c r="E1891" s="324"/>
      <c r="F1891" s="356"/>
    </row>
    <row r="1892" spans="1:6">
      <c r="A1892" s="324"/>
      <c r="B1892" s="324"/>
      <c r="C1892" s="324"/>
      <c r="D1892" s="324"/>
      <c r="E1892" s="324"/>
      <c r="F1892" s="356"/>
    </row>
    <row r="1893" spans="1:6">
      <c r="A1893" s="324"/>
      <c r="B1893" s="324"/>
      <c r="C1893" s="324"/>
      <c r="D1893" s="324"/>
      <c r="E1893" s="324"/>
      <c r="F1893" s="356"/>
    </row>
    <row r="1894" spans="1:6">
      <c r="A1894" s="324"/>
      <c r="B1894" s="324"/>
      <c r="C1894" s="324"/>
      <c r="D1894" s="324"/>
      <c r="E1894" s="324"/>
      <c r="F1894" s="356"/>
    </row>
    <row r="1895" spans="1:6">
      <c r="A1895" s="324"/>
      <c r="B1895" s="324"/>
      <c r="C1895" s="324"/>
      <c r="D1895" s="324"/>
      <c r="E1895" s="324"/>
      <c r="F1895" s="356"/>
    </row>
    <row r="1896" spans="1:6">
      <c r="A1896" s="324"/>
      <c r="B1896" s="324"/>
      <c r="C1896" s="324"/>
      <c r="D1896" s="324"/>
      <c r="E1896" s="324"/>
      <c r="F1896" s="356"/>
    </row>
    <row r="1897" spans="1:6">
      <c r="A1897" s="324"/>
      <c r="B1897" s="324"/>
      <c r="C1897" s="324"/>
      <c r="D1897" s="324"/>
      <c r="E1897" s="324"/>
      <c r="F1897" s="356"/>
    </row>
    <row r="1898" spans="1:6">
      <c r="A1898" s="324"/>
      <c r="B1898" s="324"/>
      <c r="C1898" s="324"/>
      <c r="D1898" s="324"/>
      <c r="E1898" s="324"/>
      <c r="F1898" s="356"/>
    </row>
    <row r="1899" spans="1:6">
      <c r="A1899" s="324"/>
      <c r="B1899" s="324"/>
      <c r="C1899" s="324"/>
      <c r="D1899" s="324"/>
      <c r="E1899" s="324"/>
      <c r="F1899" s="356"/>
    </row>
    <row r="1900" spans="1:6">
      <c r="A1900" s="324"/>
      <c r="B1900" s="324"/>
      <c r="C1900" s="324"/>
      <c r="D1900" s="324"/>
      <c r="E1900" s="324"/>
      <c r="F1900" s="356"/>
    </row>
    <row r="1901" spans="1:6">
      <c r="A1901" s="324"/>
      <c r="B1901" s="324"/>
      <c r="C1901" s="324"/>
      <c r="D1901" s="324"/>
      <c r="E1901" s="324"/>
      <c r="F1901" s="356"/>
    </row>
    <row r="1902" spans="1:6">
      <c r="A1902" s="324"/>
      <c r="B1902" s="324"/>
      <c r="C1902" s="324"/>
      <c r="D1902" s="324"/>
      <c r="E1902" s="324"/>
      <c r="F1902" s="356"/>
    </row>
    <row r="1903" spans="1:6">
      <c r="A1903" s="324"/>
      <c r="B1903" s="324"/>
      <c r="C1903" s="324"/>
      <c r="D1903" s="324"/>
      <c r="E1903" s="324"/>
      <c r="F1903" s="356"/>
    </row>
    <row r="1904" spans="1:6">
      <c r="A1904" s="324"/>
      <c r="B1904" s="324"/>
      <c r="C1904" s="324"/>
      <c r="D1904" s="324"/>
      <c r="E1904" s="324"/>
      <c r="F1904" s="356"/>
    </row>
    <row r="1905" spans="1:6">
      <c r="A1905" s="324"/>
      <c r="B1905" s="324"/>
      <c r="C1905" s="324"/>
      <c r="D1905" s="324"/>
      <c r="E1905" s="324"/>
      <c r="F1905" s="356"/>
    </row>
    <row r="1906" spans="1:6">
      <c r="A1906" s="324"/>
      <c r="B1906" s="324"/>
      <c r="C1906" s="324"/>
      <c r="D1906" s="324"/>
      <c r="E1906" s="324"/>
      <c r="F1906" s="356"/>
    </row>
    <row r="1907" spans="1:6">
      <c r="A1907" s="324"/>
      <c r="B1907" s="324"/>
      <c r="C1907" s="324"/>
      <c r="D1907" s="324"/>
      <c r="E1907" s="324"/>
      <c r="F1907" s="356"/>
    </row>
    <row r="1908" spans="1:6">
      <c r="A1908" s="324"/>
      <c r="B1908" s="324"/>
      <c r="C1908" s="324"/>
      <c r="D1908" s="324"/>
      <c r="E1908" s="324"/>
      <c r="F1908" s="356"/>
    </row>
    <row r="1909" spans="1:6">
      <c r="A1909" s="324"/>
      <c r="B1909" s="324"/>
      <c r="C1909" s="324"/>
      <c r="D1909" s="324"/>
      <c r="E1909" s="324"/>
      <c r="F1909" s="356"/>
    </row>
    <row r="1910" spans="1:6">
      <c r="A1910" s="324"/>
      <c r="B1910" s="324"/>
      <c r="C1910" s="324"/>
      <c r="D1910" s="324"/>
      <c r="E1910" s="324"/>
      <c r="F1910" s="356"/>
    </row>
    <row r="1911" spans="1:6">
      <c r="A1911" s="324"/>
      <c r="B1911" s="324"/>
      <c r="C1911" s="324"/>
      <c r="D1911" s="324"/>
      <c r="E1911" s="324"/>
      <c r="F1911" s="356"/>
    </row>
    <row r="1912" spans="1:6">
      <c r="A1912" s="324"/>
      <c r="B1912" s="324"/>
      <c r="C1912" s="324"/>
      <c r="D1912" s="324"/>
      <c r="E1912" s="324"/>
      <c r="F1912" s="356"/>
    </row>
    <row r="1913" spans="1:6">
      <c r="A1913" s="324"/>
      <c r="B1913" s="324"/>
      <c r="C1913" s="324"/>
      <c r="D1913" s="324"/>
      <c r="E1913" s="324"/>
      <c r="F1913" s="356"/>
    </row>
    <row r="1914" spans="1:6">
      <c r="A1914" s="324"/>
      <c r="B1914" s="324"/>
      <c r="C1914" s="324"/>
      <c r="D1914" s="324"/>
      <c r="E1914" s="324"/>
      <c r="F1914" s="356"/>
    </row>
    <row r="1915" spans="1:6">
      <c r="A1915" s="324"/>
      <c r="B1915" s="324"/>
      <c r="C1915" s="324"/>
      <c r="D1915" s="324"/>
      <c r="E1915" s="324"/>
      <c r="F1915" s="356"/>
    </row>
    <row r="1916" spans="1:6">
      <c r="A1916" s="324"/>
      <c r="B1916" s="324"/>
      <c r="C1916" s="324"/>
      <c r="D1916" s="324"/>
      <c r="E1916" s="324"/>
      <c r="F1916" s="356"/>
    </row>
    <row r="1917" spans="1:6">
      <c r="A1917" s="324"/>
      <c r="B1917" s="324"/>
      <c r="C1917" s="324"/>
      <c r="D1917" s="324"/>
      <c r="E1917" s="324"/>
      <c r="F1917" s="356"/>
    </row>
    <row r="1918" spans="1:6">
      <c r="A1918" s="324"/>
      <c r="B1918" s="324"/>
      <c r="C1918" s="324"/>
      <c r="D1918" s="324"/>
      <c r="E1918" s="324"/>
      <c r="F1918" s="356"/>
    </row>
    <row r="1919" spans="1:6">
      <c r="A1919" s="324"/>
      <c r="B1919" s="324"/>
      <c r="C1919" s="324"/>
      <c r="D1919" s="324"/>
      <c r="E1919" s="324"/>
      <c r="F1919" s="356"/>
    </row>
    <row r="1920" spans="1:6">
      <c r="A1920" s="324"/>
      <c r="B1920" s="324"/>
      <c r="C1920" s="324"/>
      <c r="D1920" s="324"/>
      <c r="E1920" s="324"/>
      <c r="F1920" s="356"/>
    </row>
    <row r="1921" spans="1:6">
      <c r="A1921" s="324"/>
      <c r="B1921" s="324"/>
      <c r="C1921" s="324"/>
      <c r="D1921" s="324"/>
      <c r="E1921" s="324"/>
      <c r="F1921" s="356"/>
    </row>
    <row r="1922" spans="1:6">
      <c r="A1922" s="324"/>
      <c r="B1922" s="324"/>
      <c r="C1922" s="324"/>
      <c r="D1922" s="324"/>
      <c r="E1922" s="324"/>
      <c r="F1922" s="356"/>
    </row>
    <row r="1923" spans="1:6">
      <c r="A1923" s="324"/>
      <c r="B1923" s="324"/>
      <c r="C1923" s="324"/>
      <c r="D1923" s="324"/>
      <c r="E1923" s="324"/>
      <c r="F1923" s="356"/>
    </row>
    <row r="1924" spans="1:6">
      <c r="A1924" s="324"/>
      <c r="B1924" s="324"/>
      <c r="C1924" s="324"/>
      <c r="D1924" s="324"/>
      <c r="E1924" s="324"/>
      <c r="F1924" s="356"/>
    </row>
    <row r="1925" spans="1:6">
      <c r="A1925" s="324"/>
      <c r="B1925" s="324"/>
      <c r="C1925" s="324"/>
      <c r="D1925" s="324"/>
      <c r="E1925" s="324"/>
      <c r="F1925" s="356"/>
    </row>
    <row r="1926" spans="1:6">
      <c r="A1926" s="324"/>
      <c r="B1926" s="324"/>
      <c r="C1926" s="324"/>
      <c r="D1926" s="324"/>
      <c r="E1926" s="324"/>
      <c r="F1926" s="356"/>
    </row>
    <row r="1927" spans="1:6">
      <c r="A1927" s="324"/>
      <c r="B1927" s="324"/>
      <c r="C1927" s="324"/>
      <c r="D1927" s="324"/>
      <c r="E1927" s="324"/>
      <c r="F1927" s="356"/>
    </row>
    <row r="1928" spans="1:6">
      <c r="A1928" s="324"/>
      <c r="B1928" s="324"/>
      <c r="C1928" s="324"/>
      <c r="D1928" s="324"/>
      <c r="E1928" s="324"/>
      <c r="F1928" s="356"/>
    </row>
    <row r="1929" spans="1:6">
      <c r="A1929" s="324"/>
      <c r="B1929" s="324"/>
      <c r="C1929" s="324"/>
      <c r="D1929" s="324"/>
      <c r="E1929" s="324"/>
      <c r="F1929" s="356"/>
    </row>
    <row r="1930" spans="1:6">
      <c r="A1930" s="324"/>
      <c r="B1930" s="324"/>
      <c r="C1930" s="324"/>
      <c r="D1930" s="324"/>
      <c r="E1930" s="324"/>
      <c r="F1930" s="356"/>
    </row>
    <row r="1931" spans="1:6">
      <c r="A1931" s="324"/>
      <c r="B1931" s="324"/>
      <c r="C1931" s="324"/>
      <c r="D1931" s="324"/>
      <c r="E1931" s="324"/>
      <c r="F1931" s="356"/>
    </row>
    <row r="1932" spans="1:6">
      <c r="A1932" s="324"/>
      <c r="B1932" s="324"/>
      <c r="C1932" s="324"/>
      <c r="D1932" s="324"/>
      <c r="E1932" s="324"/>
      <c r="F1932" s="356"/>
    </row>
    <row r="1933" spans="1:6">
      <c r="A1933" s="324"/>
      <c r="B1933" s="324"/>
      <c r="C1933" s="324"/>
      <c r="D1933" s="324"/>
      <c r="E1933" s="324"/>
      <c r="F1933" s="356"/>
    </row>
    <row r="1934" spans="1:6">
      <c r="A1934" s="324"/>
      <c r="B1934" s="324"/>
      <c r="C1934" s="324"/>
      <c r="D1934" s="324"/>
      <c r="E1934" s="324"/>
      <c r="F1934" s="356"/>
    </row>
    <row r="1935" spans="1:6">
      <c r="A1935" s="324"/>
      <c r="B1935" s="324"/>
      <c r="C1935" s="324"/>
      <c r="D1935" s="324"/>
      <c r="E1935" s="324"/>
      <c r="F1935" s="356"/>
    </row>
    <row r="1936" spans="1:6">
      <c r="A1936" s="324"/>
      <c r="B1936" s="324"/>
      <c r="C1936" s="324"/>
      <c r="D1936" s="324"/>
      <c r="E1936" s="324"/>
      <c r="F1936" s="356"/>
    </row>
    <row r="1937" spans="1:6">
      <c r="A1937" s="324"/>
      <c r="B1937" s="324"/>
      <c r="C1937" s="324"/>
      <c r="D1937" s="324"/>
      <c r="E1937" s="324"/>
      <c r="F1937" s="356"/>
    </row>
    <row r="1938" spans="1:6">
      <c r="A1938" s="324"/>
      <c r="B1938" s="324"/>
      <c r="C1938" s="324"/>
      <c r="D1938" s="324"/>
      <c r="E1938" s="324"/>
      <c r="F1938" s="356"/>
    </row>
    <row r="1939" spans="1:6">
      <c r="A1939" s="324"/>
      <c r="B1939" s="324"/>
      <c r="C1939" s="324"/>
      <c r="D1939" s="324"/>
      <c r="E1939" s="324"/>
      <c r="F1939" s="356"/>
    </row>
    <row r="1940" spans="1:6">
      <c r="A1940" s="324"/>
      <c r="B1940" s="324"/>
      <c r="C1940" s="324"/>
      <c r="D1940" s="324"/>
      <c r="E1940" s="324"/>
      <c r="F1940" s="356"/>
    </row>
    <row r="1941" spans="1:6">
      <c r="A1941" s="324"/>
      <c r="B1941" s="324"/>
      <c r="C1941" s="324"/>
      <c r="D1941" s="324"/>
      <c r="E1941" s="324"/>
      <c r="F1941" s="356"/>
    </row>
    <row r="1942" spans="1:6">
      <c r="A1942" s="324"/>
      <c r="B1942" s="324"/>
      <c r="C1942" s="324"/>
      <c r="D1942" s="324"/>
      <c r="E1942" s="324"/>
      <c r="F1942" s="356"/>
    </row>
    <row r="1943" spans="1:6">
      <c r="A1943" s="324"/>
      <c r="B1943" s="324"/>
      <c r="C1943" s="324"/>
      <c r="D1943" s="324"/>
      <c r="E1943" s="324"/>
      <c r="F1943" s="356"/>
    </row>
    <row r="1944" spans="1:6">
      <c r="A1944" s="324"/>
      <c r="B1944" s="324"/>
      <c r="C1944" s="324"/>
      <c r="D1944" s="324"/>
      <c r="E1944" s="324"/>
      <c r="F1944" s="356"/>
    </row>
    <row r="1945" spans="1:6">
      <c r="A1945" s="324"/>
      <c r="B1945" s="324"/>
      <c r="C1945" s="324"/>
      <c r="D1945" s="324"/>
      <c r="E1945" s="324"/>
      <c r="F1945" s="356"/>
    </row>
    <row r="1946" spans="1:6">
      <c r="A1946" s="324"/>
      <c r="B1946" s="324"/>
      <c r="C1946" s="324"/>
      <c r="D1946" s="324"/>
      <c r="E1946" s="324"/>
      <c r="F1946" s="356"/>
    </row>
    <row r="1947" spans="1:6">
      <c r="A1947" s="324"/>
      <c r="B1947" s="324"/>
      <c r="C1947" s="324"/>
      <c r="D1947" s="324"/>
      <c r="E1947" s="324"/>
      <c r="F1947" s="356"/>
    </row>
    <row r="1948" spans="1:6">
      <c r="A1948" s="324"/>
      <c r="B1948" s="324"/>
      <c r="C1948" s="324"/>
      <c r="D1948" s="324"/>
      <c r="E1948" s="324"/>
      <c r="F1948" s="356"/>
    </row>
    <row r="1949" spans="1:6">
      <c r="A1949" s="324"/>
      <c r="B1949" s="324"/>
      <c r="C1949" s="324"/>
      <c r="D1949" s="324"/>
      <c r="E1949" s="324"/>
      <c r="F1949" s="356"/>
    </row>
    <row r="1950" spans="1:6">
      <c r="A1950" s="324"/>
      <c r="B1950" s="324"/>
      <c r="C1950" s="324"/>
      <c r="D1950" s="324"/>
      <c r="E1950" s="324"/>
      <c r="F1950" s="356"/>
    </row>
    <row r="1951" spans="1:6">
      <c r="A1951" s="324"/>
      <c r="B1951" s="324"/>
      <c r="C1951" s="324"/>
      <c r="D1951" s="324"/>
      <c r="E1951" s="324"/>
      <c r="F1951" s="356"/>
    </row>
    <row r="1952" spans="1:6">
      <c r="A1952" s="324"/>
      <c r="B1952" s="324"/>
      <c r="C1952" s="324"/>
      <c r="D1952" s="324"/>
      <c r="E1952" s="324"/>
      <c r="F1952" s="356"/>
    </row>
    <row r="1953" spans="1:6">
      <c r="A1953" s="324"/>
      <c r="B1953" s="324"/>
      <c r="C1953" s="324"/>
      <c r="D1953" s="324"/>
      <c r="E1953" s="324"/>
      <c r="F1953" s="356"/>
    </row>
    <row r="1954" spans="1:6">
      <c r="A1954" s="324"/>
      <c r="B1954" s="324"/>
      <c r="C1954" s="324"/>
      <c r="D1954" s="324"/>
      <c r="E1954" s="324"/>
      <c r="F1954" s="356"/>
    </row>
    <row r="1955" spans="1:6">
      <c r="A1955" s="324"/>
      <c r="B1955" s="324"/>
      <c r="C1955" s="324"/>
      <c r="D1955" s="324"/>
      <c r="E1955" s="324"/>
      <c r="F1955" s="356"/>
    </row>
    <row r="1956" spans="1:6">
      <c r="A1956" s="324"/>
      <c r="B1956" s="324"/>
      <c r="C1956" s="324"/>
      <c r="D1956" s="324"/>
      <c r="E1956" s="324"/>
      <c r="F1956" s="356"/>
    </row>
    <row r="1957" spans="1:6">
      <c r="A1957" s="324"/>
      <c r="B1957" s="324"/>
      <c r="C1957" s="324"/>
      <c r="D1957" s="324"/>
      <c r="E1957" s="324"/>
      <c r="F1957" s="356"/>
    </row>
    <row r="1958" spans="1:6">
      <c r="A1958" s="324"/>
      <c r="B1958" s="324"/>
      <c r="C1958" s="324"/>
      <c r="D1958" s="324"/>
      <c r="E1958" s="324"/>
      <c r="F1958" s="356"/>
    </row>
    <row r="1959" spans="1:6">
      <c r="A1959" s="324"/>
      <c r="B1959" s="324"/>
      <c r="C1959" s="324"/>
      <c r="D1959" s="324"/>
      <c r="E1959" s="324"/>
      <c r="F1959" s="356"/>
    </row>
    <row r="1960" spans="1:6">
      <c r="A1960" s="324"/>
      <c r="B1960" s="324"/>
      <c r="C1960" s="324"/>
      <c r="D1960" s="324"/>
      <c r="E1960" s="324"/>
      <c r="F1960" s="356"/>
    </row>
    <row r="1961" spans="1:6">
      <c r="A1961" s="324"/>
      <c r="B1961" s="324"/>
      <c r="C1961" s="324"/>
      <c r="D1961" s="324"/>
      <c r="E1961" s="324"/>
      <c r="F1961" s="356"/>
    </row>
    <row r="1962" spans="1:6">
      <c r="A1962" s="324"/>
      <c r="B1962" s="324"/>
      <c r="C1962" s="324"/>
      <c r="D1962" s="324"/>
      <c r="E1962" s="324"/>
      <c r="F1962" s="356"/>
    </row>
    <row r="1963" spans="1:6">
      <c r="A1963" s="324"/>
      <c r="B1963" s="324"/>
      <c r="C1963" s="324"/>
      <c r="D1963" s="324"/>
      <c r="E1963" s="324"/>
      <c r="F1963" s="356"/>
    </row>
    <row r="1964" spans="1:6">
      <c r="A1964" s="324"/>
      <c r="B1964" s="324"/>
      <c r="C1964" s="324"/>
      <c r="D1964" s="324"/>
      <c r="E1964" s="324"/>
      <c r="F1964" s="356"/>
    </row>
    <row r="1965" spans="1:6">
      <c r="A1965" s="324"/>
      <c r="B1965" s="324"/>
      <c r="C1965" s="324"/>
      <c r="D1965" s="324"/>
      <c r="E1965" s="324"/>
      <c r="F1965" s="356"/>
    </row>
    <row r="1966" spans="1:6">
      <c r="A1966" s="324"/>
      <c r="B1966" s="324"/>
      <c r="C1966" s="324"/>
      <c r="D1966" s="324"/>
      <c r="E1966" s="324"/>
      <c r="F1966" s="356"/>
    </row>
    <row r="1967" spans="1:6">
      <c r="A1967" s="324"/>
      <c r="B1967" s="324"/>
      <c r="C1967" s="324"/>
      <c r="D1967" s="324"/>
      <c r="E1967" s="324"/>
      <c r="F1967" s="356"/>
    </row>
    <row r="1968" spans="1:6">
      <c r="A1968" s="324"/>
      <c r="B1968" s="324"/>
      <c r="C1968" s="324"/>
      <c r="D1968" s="324"/>
      <c r="E1968" s="324"/>
      <c r="F1968" s="356"/>
    </row>
    <row r="1969" spans="1:6">
      <c r="A1969" s="324"/>
      <c r="B1969" s="324"/>
      <c r="C1969" s="324"/>
      <c r="D1969" s="324"/>
      <c r="E1969" s="324"/>
      <c r="F1969" s="356"/>
    </row>
    <row r="1970" spans="1:6">
      <c r="A1970" s="324"/>
      <c r="B1970" s="324"/>
      <c r="C1970" s="324"/>
      <c r="D1970" s="324"/>
      <c r="E1970" s="324"/>
      <c r="F1970" s="356"/>
    </row>
    <row r="1971" spans="1:6">
      <c r="A1971" s="324"/>
      <c r="B1971" s="324"/>
      <c r="C1971" s="324"/>
      <c r="D1971" s="324"/>
      <c r="E1971" s="324"/>
      <c r="F1971" s="356"/>
    </row>
    <row r="1972" spans="1:6">
      <c r="A1972" s="324"/>
      <c r="B1972" s="324"/>
      <c r="C1972" s="324"/>
      <c r="D1972" s="324"/>
      <c r="E1972" s="324"/>
      <c r="F1972" s="356"/>
    </row>
    <row r="1973" spans="1:6">
      <c r="A1973" s="324"/>
      <c r="B1973" s="324"/>
      <c r="C1973" s="324"/>
      <c r="D1973" s="324"/>
      <c r="E1973" s="324"/>
      <c r="F1973" s="356"/>
    </row>
    <row r="1974" spans="1:6">
      <c r="A1974" s="324"/>
      <c r="B1974" s="324"/>
      <c r="C1974" s="324"/>
      <c r="D1974" s="324"/>
      <c r="E1974" s="324"/>
      <c r="F1974" s="356"/>
    </row>
    <row r="1975" spans="1:6">
      <c r="A1975" s="324"/>
      <c r="B1975" s="324"/>
      <c r="C1975" s="324"/>
      <c r="D1975" s="324"/>
      <c r="E1975" s="324"/>
      <c r="F1975" s="356"/>
    </row>
    <row r="1976" spans="1:6">
      <c r="A1976" s="324"/>
      <c r="B1976" s="324"/>
      <c r="C1976" s="324"/>
      <c r="D1976" s="324"/>
      <c r="E1976" s="324"/>
      <c r="F1976" s="356"/>
    </row>
    <row r="1977" spans="1:6">
      <c r="A1977" s="324"/>
      <c r="B1977" s="324"/>
      <c r="C1977" s="324"/>
      <c r="D1977" s="324"/>
      <c r="E1977" s="324"/>
      <c r="F1977" s="356"/>
    </row>
    <row r="1978" spans="1:6">
      <c r="A1978" s="324"/>
      <c r="B1978" s="324"/>
      <c r="C1978" s="324"/>
      <c r="D1978" s="324"/>
      <c r="E1978" s="324"/>
      <c r="F1978" s="356"/>
    </row>
    <row r="1979" spans="1:6">
      <c r="A1979" s="324"/>
      <c r="B1979" s="324"/>
      <c r="C1979" s="324"/>
      <c r="D1979" s="324"/>
      <c r="E1979" s="324"/>
      <c r="F1979" s="356"/>
    </row>
    <row r="1980" spans="1:6">
      <c r="A1980" s="324"/>
      <c r="B1980" s="324"/>
      <c r="C1980" s="324"/>
      <c r="D1980" s="324"/>
      <c r="E1980" s="324"/>
      <c r="F1980" s="356"/>
    </row>
    <row r="1981" spans="1:6">
      <c r="A1981" s="324"/>
      <c r="B1981" s="324"/>
      <c r="C1981" s="324"/>
      <c r="D1981" s="324"/>
      <c r="E1981" s="324"/>
      <c r="F1981" s="356"/>
    </row>
    <row r="1982" spans="1:6">
      <c r="A1982" s="324"/>
      <c r="B1982" s="324"/>
      <c r="C1982" s="324"/>
      <c r="D1982" s="324"/>
      <c r="E1982" s="324"/>
      <c r="F1982" s="356"/>
    </row>
    <row r="1983" spans="1:6">
      <c r="A1983" s="324"/>
      <c r="B1983" s="324"/>
      <c r="C1983" s="324"/>
      <c r="D1983" s="324"/>
      <c r="E1983" s="324"/>
      <c r="F1983" s="356"/>
    </row>
    <row r="1984" spans="1:6">
      <c r="A1984" s="324"/>
      <c r="B1984" s="324"/>
      <c r="C1984" s="324"/>
      <c r="D1984" s="324"/>
      <c r="E1984" s="324"/>
      <c r="F1984" s="356"/>
    </row>
    <row r="1985" spans="1:6">
      <c r="A1985" s="324"/>
      <c r="B1985" s="324"/>
      <c r="C1985" s="324"/>
      <c r="D1985" s="324"/>
      <c r="E1985" s="324"/>
      <c r="F1985" s="356"/>
    </row>
    <row r="1986" spans="1:6">
      <c r="A1986" s="324"/>
      <c r="B1986" s="324"/>
      <c r="C1986" s="324"/>
      <c r="D1986" s="324"/>
      <c r="E1986" s="324"/>
      <c r="F1986" s="356"/>
    </row>
    <row r="1987" spans="1:6">
      <c r="A1987" s="324"/>
      <c r="B1987" s="324"/>
      <c r="C1987" s="324"/>
      <c r="D1987" s="324"/>
      <c r="E1987" s="324"/>
      <c r="F1987" s="356"/>
    </row>
    <row r="1988" spans="1:6">
      <c r="A1988" s="324"/>
      <c r="B1988" s="324"/>
      <c r="C1988" s="324"/>
      <c r="D1988" s="324"/>
      <c r="E1988" s="324"/>
      <c r="F1988" s="356"/>
    </row>
    <row r="1989" spans="1:6">
      <c r="A1989" s="324"/>
      <c r="B1989" s="324"/>
      <c r="C1989" s="324"/>
      <c r="D1989" s="324"/>
      <c r="E1989" s="324"/>
      <c r="F1989" s="356"/>
    </row>
    <row r="1990" spans="1:6">
      <c r="A1990" s="324"/>
      <c r="B1990" s="324"/>
      <c r="C1990" s="324"/>
      <c r="D1990" s="324"/>
      <c r="E1990" s="324"/>
      <c r="F1990" s="356"/>
    </row>
    <row r="1991" spans="1:6">
      <c r="A1991" s="324"/>
      <c r="B1991" s="324"/>
      <c r="C1991" s="324"/>
      <c r="D1991" s="324"/>
      <c r="E1991" s="324"/>
      <c r="F1991" s="356"/>
    </row>
    <row r="1992" spans="1:6">
      <c r="A1992" s="324"/>
      <c r="B1992" s="324"/>
      <c r="C1992" s="324"/>
      <c r="D1992" s="324"/>
      <c r="E1992" s="324"/>
      <c r="F1992" s="356"/>
    </row>
    <row r="1993" spans="1:6">
      <c r="A1993" s="324"/>
      <c r="B1993" s="324"/>
      <c r="C1993" s="324"/>
      <c r="D1993" s="324"/>
      <c r="E1993" s="324"/>
      <c r="F1993" s="356"/>
    </row>
    <row r="1994" spans="1:6">
      <c r="A1994" s="324"/>
      <c r="B1994" s="324"/>
      <c r="C1994" s="324"/>
      <c r="D1994" s="324"/>
      <c r="E1994" s="324"/>
      <c r="F1994" s="356"/>
    </row>
    <row r="1995" spans="1:6">
      <c r="A1995" s="324"/>
      <c r="B1995" s="324"/>
      <c r="C1995" s="324"/>
      <c r="D1995" s="324"/>
      <c r="E1995" s="324"/>
      <c r="F1995" s="356"/>
    </row>
    <row r="1996" spans="1:6">
      <c r="A1996" s="324"/>
      <c r="B1996" s="324"/>
      <c r="C1996" s="324"/>
      <c r="D1996" s="324"/>
      <c r="E1996" s="324"/>
      <c r="F1996" s="356"/>
    </row>
    <row r="1997" spans="1:6">
      <c r="A1997" s="324"/>
      <c r="B1997" s="324"/>
      <c r="C1997" s="324"/>
      <c r="D1997" s="324"/>
      <c r="E1997" s="324"/>
      <c r="F1997" s="356"/>
    </row>
    <row r="1998" spans="1:6">
      <c r="A1998" s="324"/>
      <c r="B1998" s="324"/>
      <c r="C1998" s="324"/>
      <c r="D1998" s="324"/>
      <c r="E1998" s="324"/>
      <c r="F1998" s="356"/>
    </row>
    <row r="1999" spans="1:6">
      <c r="A1999" s="324"/>
      <c r="B1999" s="324"/>
      <c r="C1999" s="324"/>
      <c r="D1999" s="324"/>
      <c r="E1999" s="324"/>
      <c r="F1999" s="356"/>
    </row>
    <row r="2000" spans="1:6">
      <c r="A2000" s="324"/>
      <c r="B2000" s="324"/>
      <c r="C2000" s="324"/>
      <c r="D2000" s="324"/>
      <c r="E2000" s="324"/>
      <c r="F2000" s="356"/>
    </row>
    <row r="2001" spans="1:6">
      <c r="A2001" s="324"/>
      <c r="B2001" s="324"/>
      <c r="C2001" s="324"/>
      <c r="D2001" s="324"/>
      <c r="E2001" s="324"/>
      <c r="F2001" s="356"/>
    </row>
    <row r="2002" spans="1:6">
      <c r="A2002" s="324"/>
      <c r="B2002" s="324"/>
      <c r="C2002" s="324"/>
      <c r="D2002" s="324"/>
      <c r="E2002" s="324"/>
      <c r="F2002" s="356"/>
    </row>
    <row r="2003" spans="1:6">
      <c r="A2003" s="324"/>
      <c r="B2003" s="324"/>
      <c r="C2003" s="324"/>
      <c r="D2003" s="324"/>
      <c r="E2003" s="324"/>
      <c r="F2003" s="356"/>
    </row>
    <row r="2004" spans="1:6">
      <c r="A2004" s="324"/>
      <c r="B2004" s="324"/>
      <c r="C2004" s="324"/>
      <c r="D2004" s="324"/>
      <c r="E2004" s="324"/>
      <c r="F2004" s="356"/>
    </row>
    <row r="2005" spans="1:6">
      <c r="A2005" s="324"/>
      <c r="B2005" s="324"/>
      <c r="C2005" s="324"/>
      <c r="D2005" s="324"/>
      <c r="E2005" s="324"/>
      <c r="F2005" s="356"/>
    </row>
    <row r="2006" spans="1:6">
      <c r="A2006" s="324"/>
      <c r="B2006" s="324"/>
      <c r="C2006" s="324"/>
      <c r="D2006" s="324"/>
      <c r="E2006" s="324"/>
      <c r="F2006" s="356"/>
    </row>
    <row r="2007" spans="1:6">
      <c r="A2007" s="324"/>
      <c r="B2007" s="324"/>
      <c r="C2007" s="324"/>
      <c r="D2007" s="324"/>
      <c r="E2007" s="324"/>
      <c r="F2007" s="356"/>
    </row>
    <row r="2008" spans="1:6">
      <c r="A2008" s="324"/>
      <c r="B2008" s="324"/>
      <c r="C2008" s="324"/>
      <c r="D2008" s="324"/>
      <c r="E2008" s="324"/>
      <c r="F2008" s="356"/>
    </row>
    <row r="2009" spans="1:6">
      <c r="A2009" s="324"/>
      <c r="B2009" s="324"/>
      <c r="C2009" s="324"/>
      <c r="D2009" s="324"/>
      <c r="E2009" s="324"/>
      <c r="F2009" s="356"/>
    </row>
    <row r="2010" spans="1:6">
      <c r="A2010" s="324"/>
      <c r="B2010" s="324"/>
      <c r="C2010" s="324"/>
      <c r="D2010" s="324"/>
      <c r="E2010" s="324"/>
      <c r="F2010" s="356"/>
    </row>
    <row r="2011" spans="1:6">
      <c r="A2011" s="324"/>
      <c r="B2011" s="324"/>
      <c r="C2011" s="324"/>
      <c r="D2011" s="324"/>
      <c r="E2011" s="324"/>
      <c r="F2011" s="356"/>
    </row>
    <row r="2012" spans="1:6">
      <c r="A2012" s="324"/>
      <c r="B2012" s="324"/>
      <c r="C2012" s="324"/>
      <c r="D2012" s="324"/>
      <c r="E2012" s="324"/>
      <c r="F2012" s="356"/>
    </row>
    <row r="2013" spans="1:6">
      <c r="A2013" s="324"/>
      <c r="B2013" s="324"/>
      <c r="C2013" s="324"/>
      <c r="D2013" s="324"/>
      <c r="E2013" s="324"/>
      <c r="F2013" s="356"/>
    </row>
    <row r="2014" spans="1:6">
      <c r="A2014" s="324"/>
      <c r="B2014" s="324"/>
      <c r="C2014" s="324"/>
      <c r="D2014" s="324"/>
      <c r="E2014" s="324"/>
      <c r="F2014" s="356"/>
    </row>
    <row r="2015" spans="1:6">
      <c r="A2015" s="324"/>
      <c r="B2015" s="324"/>
      <c r="C2015" s="324"/>
      <c r="D2015" s="324"/>
      <c r="E2015" s="324"/>
      <c r="F2015" s="356"/>
    </row>
    <row r="2016" spans="1:6">
      <c r="A2016" s="324"/>
      <c r="B2016" s="324"/>
      <c r="C2016" s="324"/>
      <c r="D2016" s="324"/>
      <c r="E2016" s="324"/>
      <c r="F2016" s="356"/>
    </row>
    <row r="2017" spans="1:6">
      <c r="A2017" s="324"/>
      <c r="B2017" s="324"/>
      <c r="C2017" s="324"/>
      <c r="D2017" s="324"/>
      <c r="E2017" s="324"/>
      <c r="F2017" s="356"/>
    </row>
    <row r="2018" spans="1:6">
      <c r="A2018" s="324"/>
      <c r="B2018" s="324"/>
      <c r="C2018" s="324"/>
      <c r="D2018" s="324"/>
      <c r="E2018" s="324"/>
      <c r="F2018" s="356"/>
    </row>
    <row r="2019" spans="1:6">
      <c r="A2019" s="324"/>
      <c r="B2019" s="324"/>
      <c r="C2019" s="324"/>
      <c r="D2019" s="324"/>
      <c r="E2019" s="324"/>
      <c r="F2019" s="356"/>
    </row>
    <row r="2020" spans="1:6">
      <c r="A2020" s="324"/>
      <c r="B2020" s="324"/>
      <c r="C2020" s="324"/>
      <c r="D2020" s="324"/>
      <c r="E2020" s="324"/>
      <c r="F2020" s="356"/>
    </row>
    <row r="2021" spans="1:6">
      <c r="A2021" s="324"/>
      <c r="B2021" s="324"/>
      <c r="C2021" s="324"/>
      <c r="D2021" s="324"/>
      <c r="E2021" s="324"/>
      <c r="F2021" s="356"/>
    </row>
    <row r="2022" spans="1:6">
      <c r="A2022" s="324"/>
      <c r="B2022" s="324"/>
      <c r="C2022" s="324"/>
      <c r="D2022" s="324"/>
      <c r="E2022" s="324"/>
      <c r="F2022" s="356"/>
    </row>
    <row r="2023" spans="1:6">
      <c r="A2023" s="324"/>
      <c r="B2023" s="324"/>
      <c r="C2023" s="324"/>
      <c r="D2023" s="324"/>
      <c r="E2023" s="324"/>
      <c r="F2023" s="356"/>
    </row>
    <row r="2024" spans="1:6">
      <c r="A2024" s="324"/>
      <c r="B2024" s="324"/>
      <c r="C2024" s="324"/>
      <c r="D2024" s="324"/>
      <c r="E2024" s="324"/>
      <c r="F2024" s="356"/>
    </row>
    <row r="2025" spans="1:6">
      <c r="A2025" s="324"/>
      <c r="B2025" s="324"/>
      <c r="C2025" s="324"/>
      <c r="D2025" s="324"/>
      <c r="E2025" s="324"/>
      <c r="F2025" s="356"/>
    </row>
    <row r="2026" spans="1:6">
      <c r="A2026" s="324"/>
      <c r="B2026" s="324"/>
      <c r="C2026" s="324"/>
      <c r="D2026" s="324"/>
      <c r="E2026" s="324"/>
      <c r="F2026" s="356"/>
    </row>
    <row r="2027" spans="1:6">
      <c r="A2027" s="324"/>
      <c r="B2027" s="324"/>
      <c r="C2027" s="324"/>
      <c r="D2027" s="324"/>
      <c r="E2027" s="324"/>
      <c r="F2027" s="356"/>
    </row>
    <row r="2028" spans="1:6">
      <c r="A2028" s="324"/>
      <c r="B2028" s="324"/>
      <c r="C2028" s="324"/>
      <c r="D2028" s="324"/>
      <c r="E2028" s="324"/>
      <c r="F2028" s="356"/>
    </row>
    <row r="2029" spans="1:6">
      <c r="A2029" s="324"/>
      <c r="B2029" s="324"/>
      <c r="C2029" s="324"/>
      <c r="D2029" s="324"/>
      <c r="E2029" s="324"/>
      <c r="F2029" s="356"/>
    </row>
    <row r="2030" spans="1:6">
      <c r="A2030" s="324"/>
      <c r="B2030" s="324"/>
      <c r="C2030" s="324"/>
      <c r="D2030" s="324"/>
      <c r="E2030" s="324"/>
      <c r="F2030" s="356"/>
    </row>
    <row r="2031" spans="1:6">
      <c r="A2031" s="324"/>
      <c r="B2031" s="324"/>
      <c r="C2031" s="324"/>
      <c r="D2031" s="324"/>
      <c r="E2031" s="324"/>
      <c r="F2031" s="356"/>
    </row>
    <row r="2032" spans="1:6">
      <c r="A2032" s="324"/>
      <c r="B2032" s="324"/>
      <c r="C2032" s="324"/>
      <c r="D2032" s="324"/>
      <c r="E2032" s="324"/>
      <c r="F2032" s="356"/>
    </row>
    <row r="2033" spans="1:6">
      <c r="A2033" s="324"/>
      <c r="B2033" s="324"/>
      <c r="C2033" s="324"/>
      <c r="D2033" s="324"/>
      <c r="E2033" s="324"/>
      <c r="F2033" s="356"/>
    </row>
    <row r="2034" spans="1:6">
      <c r="A2034" s="324"/>
      <c r="B2034" s="324"/>
      <c r="C2034" s="324"/>
      <c r="D2034" s="324"/>
      <c r="E2034" s="324"/>
      <c r="F2034" s="356"/>
    </row>
    <row r="2035" spans="1:6">
      <c r="A2035" s="324"/>
      <c r="B2035" s="324"/>
      <c r="C2035" s="324"/>
      <c r="D2035" s="324"/>
      <c r="E2035" s="324"/>
      <c r="F2035" s="356"/>
    </row>
    <row r="2036" spans="1:6">
      <c r="A2036" s="324"/>
      <c r="B2036" s="324"/>
      <c r="C2036" s="324"/>
      <c r="D2036" s="324"/>
      <c r="E2036" s="324"/>
      <c r="F2036" s="356"/>
    </row>
    <row r="2037" spans="1:6">
      <c r="A2037" s="324"/>
      <c r="B2037" s="324"/>
      <c r="C2037" s="324"/>
      <c r="D2037" s="324"/>
      <c r="E2037" s="324"/>
      <c r="F2037" s="356"/>
    </row>
    <row r="2038" spans="1:6">
      <c r="A2038" s="324"/>
      <c r="B2038" s="324"/>
      <c r="C2038" s="324"/>
      <c r="D2038" s="324"/>
      <c r="E2038" s="324"/>
      <c r="F2038" s="356"/>
    </row>
    <row r="2039" spans="1:6">
      <c r="A2039" s="324"/>
      <c r="B2039" s="324"/>
      <c r="C2039" s="324"/>
      <c r="D2039" s="324"/>
      <c r="E2039" s="324"/>
      <c r="F2039" s="356"/>
    </row>
    <row r="2040" spans="1:6">
      <c r="A2040" s="324"/>
      <c r="B2040" s="324"/>
      <c r="C2040" s="324"/>
      <c r="D2040" s="324"/>
      <c r="E2040" s="324"/>
      <c r="F2040" s="356"/>
    </row>
    <row r="2041" spans="1:6">
      <c r="A2041" s="324"/>
      <c r="B2041" s="324"/>
      <c r="C2041" s="324"/>
      <c r="D2041" s="324"/>
      <c r="E2041" s="324"/>
      <c r="F2041" s="356"/>
    </row>
    <row r="2042" spans="1:6">
      <c r="A2042" s="324"/>
      <c r="B2042" s="324"/>
      <c r="C2042" s="324"/>
      <c r="D2042" s="324"/>
      <c r="E2042" s="324"/>
      <c r="F2042" s="356"/>
    </row>
    <row r="2043" spans="1:6">
      <c r="A2043" s="324"/>
      <c r="B2043" s="324"/>
      <c r="C2043" s="324"/>
      <c r="D2043" s="324"/>
      <c r="E2043" s="324"/>
      <c r="F2043" s="356"/>
    </row>
    <row r="2044" spans="1:6">
      <c r="A2044" s="324"/>
      <c r="B2044" s="324"/>
      <c r="C2044" s="324"/>
      <c r="D2044" s="324"/>
      <c r="E2044" s="324"/>
      <c r="F2044" s="356"/>
    </row>
    <row r="2045" spans="1:6">
      <c r="A2045" s="324"/>
      <c r="B2045" s="324"/>
      <c r="C2045" s="324"/>
      <c r="D2045" s="324"/>
      <c r="E2045" s="324"/>
      <c r="F2045" s="356"/>
    </row>
    <row r="2046" spans="1:6">
      <c r="A2046" s="324"/>
      <c r="B2046" s="324"/>
      <c r="C2046" s="324"/>
      <c r="D2046" s="324"/>
      <c r="E2046" s="324"/>
      <c r="F2046" s="356"/>
    </row>
    <row r="2047" spans="1:6">
      <c r="A2047" s="324"/>
      <c r="B2047" s="324"/>
      <c r="C2047" s="324"/>
      <c r="D2047" s="324"/>
      <c r="E2047" s="324"/>
      <c r="F2047" s="356"/>
    </row>
    <row r="2048" spans="1:6">
      <c r="A2048" s="324"/>
      <c r="B2048" s="324"/>
      <c r="C2048" s="324"/>
      <c r="D2048" s="324"/>
      <c r="E2048" s="324"/>
      <c r="F2048" s="356"/>
    </row>
    <row r="2049" spans="1:6">
      <c r="A2049" s="324"/>
      <c r="B2049" s="324"/>
      <c r="C2049" s="324"/>
      <c r="D2049" s="324"/>
      <c r="E2049" s="324"/>
      <c r="F2049" s="356"/>
    </row>
    <row r="2050" spans="1:6">
      <c r="A2050" s="324"/>
      <c r="B2050" s="324"/>
      <c r="C2050" s="324"/>
      <c r="D2050" s="324"/>
      <c r="E2050" s="324"/>
      <c r="F2050" s="356"/>
    </row>
    <row r="2051" spans="1:6">
      <c r="A2051" s="324"/>
      <c r="B2051" s="324"/>
      <c r="C2051" s="324"/>
      <c r="D2051" s="324"/>
      <c r="E2051" s="324"/>
      <c r="F2051" s="356"/>
    </row>
    <row r="2052" spans="1:6">
      <c r="A2052" s="324"/>
      <c r="B2052" s="324"/>
      <c r="C2052" s="324"/>
      <c r="D2052" s="324"/>
      <c r="E2052" s="324"/>
      <c r="F2052" s="356"/>
    </row>
    <row r="2053" spans="1:6">
      <c r="A2053" s="324"/>
      <c r="B2053" s="324"/>
      <c r="C2053" s="324"/>
      <c r="D2053" s="324"/>
      <c r="E2053" s="324"/>
      <c r="F2053" s="356"/>
    </row>
    <row r="2054" spans="1:6">
      <c r="A2054" s="324"/>
      <c r="B2054" s="324"/>
      <c r="C2054" s="324"/>
      <c r="D2054" s="324"/>
      <c r="E2054" s="324"/>
      <c r="F2054" s="356"/>
    </row>
    <row r="2055" spans="1:6">
      <c r="A2055" s="324"/>
      <c r="B2055" s="324"/>
      <c r="C2055" s="324"/>
      <c r="D2055" s="324"/>
      <c r="E2055" s="324"/>
      <c r="F2055" s="356"/>
    </row>
    <row r="2056" spans="1:6">
      <c r="A2056" s="324"/>
      <c r="B2056" s="324"/>
      <c r="C2056" s="324"/>
      <c r="D2056" s="324"/>
      <c r="E2056" s="324"/>
      <c r="F2056" s="356"/>
    </row>
    <row r="2057" spans="1:6">
      <c r="A2057" s="324"/>
      <c r="B2057" s="324"/>
      <c r="C2057" s="324"/>
      <c r="D2057" s="324"/>
      <c r="E2057" s="324"/>
      <c r="F2057" s="356"/>
    </row>
    <row r="2058" spans="1:6">
      <c r="A2058" s="324"/>
      <c r="B2058" s="324"/>
      <c r="C2058" s="324"/>
      <c r="D2058" s="324"/>
      <c r="E2058" s="324"/>
      <c r="F2058" s="356"/>
    </row>
    <row r="2059" spans="1:6">
      <c r="A2059" s="324"/>
      <c r="B2059" s="324"/>
      <c r="C2059" s="324"/>
      <c r="D2059" s="324"/>
      <c r="E2059" s="324"/>
      <c r="F2059" s="356"/>
    </row>
    <row r="2060" spans="1:6">
      <c r="A2060" s="324"/>
      <c r="B2060" s="324"/>
      <c r="C2060" s="324"/>
      <c r="D2060" s="324"/>
      <c r="E2060" s="324"/>
      <c r="F2060" s="356"/>
    </row>
    <row r="2061" spans="1:6">
      <c r="A2061" s="324"/>
      <c r="B2061" s="324"/>
      <c r="C2061" s="324"/>
      <c r="D2061" s="324"/>
      <c r="E2061" s="324"/>
      <c r="F2061" s="356"/>
    </row>
    <row r="2062" spans="1:6">
      <c r="A2062" s="324"/>
      <c r="B2062" s="324"/>
      <c r="C2062" s="324"/>
      <c r="D2062" s="324"/>
      <c r="E2062" s="324"/>
      <c r="F2062" s="356"/>
    </row>
    <row r="2063" spans="1:6">
      <c r="A2063" s="324"/>
      <c r="B2063" s="324"/>
      <c r="C2063" s="324"/>
      <c r="D2063" s="324"/>
      <c r="E2063" s="324"/>
      <c r="F2063" s="356"/>
    </row>
    <row r="2064" spans="1:6">
      <c r="A2064" s="324"/>
      <c r="B2064" s="324"/>
      <c r="C2064" s="324"/>
      <c r="D2064" s="324"/>
      <c r="E2064" s="324"/>
      <c r="F2064" s="356"/>
    </row>
    <row r="2065" spans="1:6">
      <c r="A2065" s="324"/>
      <c r="B2065" s="324"/>
      <c r="C2065" s="324"/>
      <c r="D2065" s="324"/>
      <c r="E2065" s="324"/>
      <c r="F2065" s="356"/>
    </row>
    <row r="2066" spans="1:6">
      <c r="A2066" s="324"/>
      <c r="B2066" s="324"/>
      <c r="C2066" s="324"/>
      <c r="D2066" s="324"/>
      <c r="E2066" s="324"/>
      <c r="F2066" s="356"/>
    </row>
    <row r="2067" spans="1:6">
      <c r="A2067" s="324"/>
      <c r="B2067" s="324"/>
      <c r="C2067" s="324"/>
      <c r="D2067" s="324"/>
      <c r="E2067" s="324"/>
      <c r="F2067" s="356"/>
    </row>
    <row r="2068" spans="1:6">
      <c r="A2068" s="324"/>
      <c r="B2068" s="324"/>
      <c r="C2068" s="324"/>
      <c r="D2068" s="324"/>
      <c r="E2068" s="324"/>
      <c r="F2068" s="356"/>
    </row>
    <row r="2069" spans="1:6">
      <c r="A2069" s="324"/>
      <c r="B2069" s="324"/>
      <c r="C2069" s="324"/>
      <c r="D2069" s="324"/>
      <c r="E2069" s="324"/>
      <c r="F2069" s="356"/>
    </row>
    <row r="2070" spans="1:6">
      <c r="A2070" s="324"/>
      <c r="B2070" s="324"/>
      <c r="C2070" s="324"/>
      <c r="D2070" s="324"/>
      <c r="E2070" s="324"/>
      <c r="F2070" s="356"/>
    </row>
    <row r="2071" spans="1:6">
      <c r="A2071" s="324"/>
      <c r="B2071" s="324"/>
      <c r="C2071" s="324"/>
      <c r="D2071" s="324"/>
      <c r="E2071" s="324"/>
      <c r="F2071" s="356"/>
    </row>
    <row r="2072" spans="1:6">
      <c r="A2072" s="324"/>
      <c r="B2072" s="324"/>
      <c r="C2072" s="324"/>
      <c r="D2072" s="324"/>
      <c r="E2072" s="324"/>
      <c r="F2072" s="356"/>
    </row>
    <row r="2073" spans="1:6">
      <c r="A2073" s="324"/>
      <c r="B2073" s="324"/>
      <c r="C2073" s="324"/>
      <c r="D2073" s="324"/>
      <c r="E2073" s="324"/>
      <c r="F2073" s="356"/>
    </row>
    <row r="2074" spans="1:6">
      <c r="A2074" s="324"/>
      <c r="B2074" s="324"/>
      <c r="C2074" s="324"/>
      <c r="D2074" s="324"/>
      <c r="E2074" s="324"/>
      <c r="F2074" s="356"/>
    </row>
    <row r="2075" spans="1:6">
      <c r="A2075" s="324"/>
      <c r="B2075" s="324"/>
      <c r="C2075" s="324"/>
      <c r="D2075" s="324"/>
      <c r="E2075" s="324"/>
      <c r="F2075" s="356"/>
    </row>
    <row r="2076" spans="1:6">
      <c r="A2076" s="324"/>
      <c r="B2076" s="324"/>
      <c r="C2076" s="324"/>
      <c r="D2076" s="324"/>
      <c r="E2076" s="324"/>
      <c r="F2076" s="356"/>
    </row>
    <row r="2077" spans="1:6">
      <c r="A2077" s="324"/>
      <c r="B2077" s="324"/>
      <c r="C2077" s="324"/>
      <c r="D2077" s="324"/>
      <c r="E2077" s="324"/>
      <c r="F2077" s="356"/>
    </row>
    <row r="2078" spans="1:6">
      <c r="A2078" s="324"/>
      <c r="B2078" s="324"/>
      <c r="C2078" s="324"/>
      <c r="D2078" s="324"/>
      <c r="E2078" s="324"/>
      <c r="F2078" s="356"/>
    </row>
    <row r="2079" spans="1:6">
      <c r="A2079" s="324"/>
      <c r="B2079" s="324"/>
      <c r="C2079" s="324"/>
      <c r="D2079" s="324"/>
      <c r="E2079" s="324"/>
      <c r="F2079" s="356"/>
    </row>
    <row r="2080" spans="1:6">
      <c r="A2080" s="324"/>
      <c r="B2080" s="324"/>
      <c r="C2080" s="324"/>
      <c r="D2080" s="324"/>
      <c r="E2080" s="324"/>
      <c r="F2080" s="356"/>
    </row>
    <row r="2081" spans="1:6">
      <c r="A2081" s="324"/>
      <c r="B2081" s="324"/>
      <c r="C2081" s="324"/>
      <c r="D2081" s="324"/>
      <c r="E2081" s="324"/>
      <c r="F2081" s="356"/>
    </row>
    <row r="2082" spans="1:6">
      <c r="A2082" s="324"/>
      <c r="B2082" s="324"/>
      <c r="C2082" s="324"/>
      <c r="D2082" s="324"/>
      <c r="E2082" s="324"/>
      <c r="F2082" s="356"/>
    </row>
    <row r="2083" spans="1:6">
      <c r="A2083" s="324"/>
      <c r="B2083" s="324"/>
      <c r="C2083" s="324"/>
      <c r="D2083" s="324"/>
      <c r="E2083" s="324"/>
      <c r="F2083" s="356"/>
    </row>
    <row r="2084" spans="1:6">
      <c r="A2084" s="324"/>
      <c r="B2084" s="324"/>
      <c r="C2084" s="324"/>
      <c r="D2084" s="324"/>
      <c r="E2084" s="324"/>
      <c r="F2084" s="356"/>
    </row>
    <row r="2085" spans="1:6">
      <c r="A2085" s="324"/>
      <c r="B2085" s="324"/>
      <c r="C2085" s="324"/>
      <c r="D2085" s="324"/>
      <c r="E2085" s="324"/>
      <c r="F2085" s="356"/>
    </row>
    <row r="2086" spans="1:6">
      <c r="A2086" s="324"/>
      <c r="B2086" s="324"/>
      <c r="C2086" s="324"/>
      <c r="D2086" s="324"/>
      <c r="E2086" s="324"/>
      <c r="F2086" s="356"/>
    </row>
    <row r="2087" spans="1:6">
      <c r="A2087" s="324"/>
      <c r="B2087" s="324"/>
      <c r="C2087" s="324"/>
      <c r="D2087" s="324"/>
      <c r="E2087" s="324"/>
      <c r="F2087" s="356"/>
    </row>
    <row r="2088" spans="1:6">
      <c r="A2088" s="324"/>
      <c r="B2088" s="324"/>
      <c r="C2088" s="324"/>
      <c r="D2088" s="324"/>
      <c r="E2088" s="324"/>
      <c r="F2088" s="356"/>
    </row>
    <row r="2089" spans="1:6">
      <c r="A2089" s="324"/>
      <c r="B2089" s="324"/>
      <c r="C2089" s="324"/>
      <c r="D2089" s="324"/>
      <c r="E2089" s="324"/>
      <c r="F2089" s="356"/>
    </row>
    <row r="2090" spans="1:6">
      <c r="A2090" s="324"/>
      <c r="B2090" s="324"/>
      <c r="C2090" s="324"/>
      <c r="D2090" s="324"/>
      <c r="E2090" s="324"/>
      <c r="F2090" s="356"/>
    </row>
    <row r="2091" spans="1:6">
      <c r="A2091" s="324"/>
      <c r="B2091" s="324"/>
      <c r="C2091" s="324"/>
      <c r="D2091" s="324"/>
      <c r="E2091" s="324"/>
      <c r="F2091" s="356"/>
    </row>
    <row r="2092" spans="1:6">
      <c r="A2092" s="324"/>
      <c r="B2092" s="324"/>
      <c r="C2092" s="324"/>
      <c r="D2092" s="324"/>
      <c r="E2092" s="324"/>
      <c r="F2092" s="356"/>
    </row>
    <row r="2093" spans="1:6">
      <c r="A2093" s="324"/>
      <c r="B2093" s="324"/>
      <c r="C2093" s="324"/>
      <c r="D2093" s="324"/>
      <c r="E2093" s="324"/>
      <c r="F2093" s="356"/>
    </row>
    <row r="2094" spans="1:6">
      <c r="A2094" s="324"/>
      <c r="B2094" s="324"/>
      <c r="C2094" s="324"/>
      <c r="D2094" s="324"/>
      <c r="E2094" s="324"/>
      <c r="F2094" s="356"/>
    </row>
    <row r="2095" spans="1:6">
      <c r="A2095" s="324"/>
      <c r="B2095" s="324"/>
      <c r="C2095" s="324"/>
      <c r="D2095" s="324"/>
      <c r="E2095" s="324"/>
      <c r="F2095" s="356"/>
    </row>
    <row r="2096" spans="1:6">
      <c r="A2096" s="324"/>
      <c r="B2096" s="324"/>
      <c r="C2096" s="324"/>
      <c r="D2096" s="324"/>
      <c r="E2096" s="324"/>
      <c r="F2096" s="356"/>
    </row>
    <row r="2097" spans="1:6">
      <c r="A2097" s="324"/>
      <c r="B2097" s="324"/>
      <c r="C2097" s="324"/>
      <c r="D2097" s="324"/>
      <c r="E2097" s="324"/>
      <c r="F2097" s="356"/>
    </row>
    <row r="2098" spans="1:6">
      <c r="A2098" s="324"/>
      <c r="B2098" s="324"/>
      <c r="C2098" s="324"/>
      <c r="D2098" s="324"/>
      <c r="E2098" s="324"/>
      <c r="F2098" s="356"/>
    </row>
    <row r="2099" spans="1:6">
      <c r="A2099" s="324"/>
      <c r="B2099" s="324"/>
      <c r="C2099" s="324"/>
      <c r="D2099" s="324"/>
      <c r="E2099" s="324"/>
      <c r="F2099" s="356"/>
    </row>
    <row r="2100" spans="1:6">
      <c r="A2100" s="324"/>
      <c r="B2100" s="324"/>
      <c r="C2100" s="324"/>
      <c r="D2100" s="324"/>
      <c r="E2100" s="324"/>
      <c r="F2100" s="356"/>
    </row>
    <row r="2101" spans="1:6">
      <c r="A2101" s="324"/>
      <c r="B2101" s="324"/>
      <c r="C2101" s="324"/>
      <c r="D2101" s="324"/>
      <c r="E2101" s="324"/>
      <c r="F2101" s="356"/>
    </row>
    <row r="2102" spans="1:6">
      <c r="A2102" s="324"/>
      <c r="B2102" s="324"/>
      <c r="C2102" s="324"/>
      <c r="D2102" s="324"/>
      <c r="E2102" s="324"/>
      <c r="F2102" s="356"/>
    </row>
    <row r="2103" spans="1:6">
      <c r="A2103" s="324"/>
      <c r="B2103" s="324"/>
      <c r="C2103" s="324"/>
      <c r="D2103" s="324"/>
      <c r="E2103" s="324"/>
      <c r="F2103" s="356"/>
    </row>
    <row r="2104" spans="1:6">
      <c r="A2104" s="324"/>
      <c r="B2104" s="324"/>
      <c r="C2104" s="324"/>
      <c r="D2104" s="324"/>
      <c r="E2104" s="324"/>
      <c r="F2104" s="356"/>
    </row>
    <row r="2105" spans="1:6">
      <c r="A2105" s="324"/>
      <c r="B2105" s="324"/>
      <c r="C2105" s="324"/>
      <c r="D2105" s="324"/>
      <c r="E2105" s="324"/>
      <c r="F2105" s="356"/>
    </row>
    <row r="2106" spans="1:6">
      <c r="A2106" s="324"/>
      <c r="B2106" s="324"/>
      <c r="C2106" s="324"/>
      <c r="D2106" s="324"/>
      <c r="E2106" s="324"/>
      <c r="F2106" s="356"/>
    </row>
    <row r="2107" spans="1:6">
      <c r="A2107" s="324"/>
      <c r="B2107" s="324"/>
      <c r="C2107" s="324"/>
      <c r="D2107" s="324"/>
      <c r="E2107" s="324"/>
      <c r="F2107" s="356"/>
    </row>
    <row r="2108" spans="1:6">
      <c r="A2108" s="324"/>
      <c r="B2108" s="324"/>
      <c r="C2108" s="324"/>
      <c r="D2108" s="324"/>
      <c r="E2108" s="324"/>
      <c r="F2108" s="356"/>
    </row>
    <row r="2109" spans="1:6">
      <c r="A2109" s="324"/>
      <c r="B2109" s="324"/>
      <c r="C2109" s="324"/>
      <c r="D2109" s="324"/>
      <c r="E2109" s="324"/>
      <c r="F2109" s="356"/>
    </row>
    <row r="2110" spans="1:6">
      <c r="A2110" s="324"/>
      <c r="B2110" s="324"/>
      <c r="C2110" s="324"/>
      <c r="D2110" s="324"/>
      <c r="E2110" s="324"/>
      <c r="F2110" s="356"/>
    </row>
    <row r="2111" spans="1:6">
      <c r="A2111" s="324"/>
      <c r="B2111" s="324"/>
      <c r="C2111" s="324"/>
      <c r="D2111" s="324"/>
      <c r="E2111" s="324"/>
      <c r="F2111" s="356"/>
    </row>
    <row r="2112" spans="1:6">
      <c r="A2112" s="324"/>
      <c r="B2112" s="324"/>
      <c r="C2112" s="324"/>
      <c r="D2112" s="324"/>
      <c r="E2112" s="324"/>
      <c r="F2112" s="356"/>
    </row>
    <row r="2113" spans="1:6">
      <c r="A2113" s="324"/>
      <c r="B2113" s="324"/>
      <c r="C2113" s="324"/>
      <c r="D2113" s="324"/>
      <c r="E2113" s="324"/>
      <c r="F2113" s="356"/>
    </row>
    <row r="2114" spans="1:6">
      <c r="A2114" s="324"/>
      <c r="B2114" s="324"/>
      <c r="C2114" s="324"/>
      <c r="D2114" s="324"/>
      <c r="E2114" s="324"/>
      <c r="F2114" s="356"/>
    </row>
    <row r="2115" spans="1:6">
      <c r="A2115" s="324"/>
      <c r="B2115" s="324"/>
      <c r="C2115" s="324"/>
      <c r="D2115" s="324"/>
      <c r="E2115" s="324"/>
      <c r="F2115" s="356"/>
    </row>
    <row r="2116" spans="1:6">
      <c r="A2116" s="324"/>
      <c r="B2116" s="324"/>
      <c r="C2116" s="324"/>
      <c r="D2116" s="324"/>
      <c r="E2116" s="324"/>
      <c r="F2116" s="356"/>
    </row>
    <row r="2117" spans="1:6">
      <c r="A2117" s="324"/>
      <c r="B2117" s="324"/>
      <c r="C2117" s="324"/>
      <c r="D2117" s="324"/>
      <c r="E2117" s="324"/>
      <c r="F2117" s="356"/>
    </row>
    <row r="2118" spans="1:6">
      <c r="A2118" s="324"/>
      <c r="B2118" s="324"/>
      <c r="C2118" s="324"/>
      <c r="D2118" s="324"/>
      <c r="E2118" s="324"/>
      <c r="F2118" s="356"/>
    </row>
    <row r="2119" spans="1:6">
      <c r="A2119" s="324"/>
      <c r="B2119" s="324"/>
      <c r="C2119" s="324"/>
      <c r="D2119" s="324"/>
      <c r="E2119" s="324"/>
      <c r="F2119" s="356"/>
    </row>
    <row r="2120" spans="1:6">
      <c r="A2120" s="324"/>
      <c r="B2120" s="324"/>
      <c r="C2120" s="324"/>
      <c r="D2120" s="324"/>
      <c r="E2120" s="324"/>
      <c r="F2120" s="356"/>
    </row>
    <row r="2121" spans="1:6">
      <c r="A2121" s="324"/>
      <c r="B2121" s="324"/>
      <c r="C2121" s="324"/>
      <c r="D2121" s="324"/>
      <c r="E2121" s="324"/>
      <c r="F2121" s="356"/>
    </row>
    <row r="2122" spans="1:6">
      <c r="A2122" s="324"/>
      <c r="B2122" s="324"/>
      <c r="C2122" s="324"/>
      <c r="D2122" s="324"/>
      <c r="E2122" s="324"/>
      <c r="F2122" s="356"/>
    </row>
    <row r="2123" spans="1:6">
      <c r="A2123" s="324"/>
      <c r="B2123" s="324"/>
      <c r="C2123" s="324"/>
      <c r="D2123" s="324"/>
      <c r="E2123" s="324"/>
      <c r="F2123" s="356"/>
    </row>
    <row r="2124" spans="1:6">
      <c r="A2124" s="324"/>
      <c r="B2124" s="324"/>
      <c r="C2124" s="324"/>
      <c r="D2124" s="324"/>
      <c r="E2124" s="324"/>
      <c r="F2124" s="356"/>
    </row>
    <row r="2125" spans="1:6">
      <c r="A2125" s="324"/>
      <c r="B2125" s="324"/>
      <c r="C2125" s="324"/>
      <c r="D2125" s="324"/>
      <c r="E2125" s="324"/>
      <c r="F2125" s="356"/>
    </row>
    <row r="2126" spans="1:6">
      <c r="A2126" s="324"/>
      <c r="B2126" s="324"/>
      <c r="C2126" s="324"/>
      <c r="D2126" s="324"/>
      <c r="E2126" s="324"/>
      <c r="F2126" s="356"/>
    </row>
    <row r="2127" spans="1:6">
      <c r="A2127" s="324"/>
      <c r="B2127" s="324"/>
      <c r="C2127" s="324"/>
      <c r="D2127" s="324"/>
      <c r="E2127" s="324"/>
      <c r="F2127" s="356"/>
    </row>
    <row r="2128" spans="1:6">
      <c r="A2128" s="324"/>
      <c r="B2128" s="324"/>
      <c r="C2128" s="324"/>
      <c r="D2128" s="324"/>
      <c r="E2128" s="324"/>
      <c r="F2128" s="356"/>
    </row>
    <row r="2129" spans="1:6">
      <c r="A2129" s="324"/>
      <c r="B2129" s="324"/>
      <c r="C2129" s="324"/>
      <c r="D2129" s="324"/>
      <c r="E2129" s="324"/>
      <c r="F2129" s="356"/>
    </row>
    <row r="2130" spans="1:6">
      <c r="A2130" s="324"/>
      <c r="B2130" s="324"/>
      <c r="C2130" s="324"/>
      <c r="D2130" s="324"/>
      <c r="E2130" s="324"/>
      <c r="F2130" s="356"/>
    </row>
    <row r="2131" spans="1:6">
      <c r="A2131" s="324"/>
      <c r="B2131" s="324"/>
      <c r="C2131" s="324"/>
      <c r="D2131" s="324"/>
      <c r="E2131" s="324"/>
      <c r="F2131" s="356"/>
    </row>
    <row r="2132" spans="1:6">
      <c r="A2132" s="324"/>
      <c r="B2132" s="324"/>
      <c r="C2132" s="324"/>
      <c r="D2132" s="324"/>
      <c r="E2132" s="324"/>
      <c r="F2132" s="356"/>
    </row>
    <row r="2133" spans="1:6">
      <c r="A2133" s="324"/>
      <c r="B2133" s="324"/>
      <c r="C2133" s="324"/>
      <c r="D2133" s="324"/>
      <c r="E2133" s="324"/>
      <c r="F2133" s="356"/>
    </row>
    <row r="2134" spans="1:6">
      <c r="A2134" s="324"/>
      <c r="B2134" s="324"/>
      <c r="C2134" s="324"/>
      <c r="D2134" s="324"/>
      <c r="E2134" s="324"/>
      <c r="F2134" s="356"/>
    </row>
    <row r="2135" spans="1:6">
      <c r="A2135" s="324"/>
      <c r="B2135" s="324"/>
      <c r="C2135" s="324"/>
      <c r="D2135" s="324"/>
      <c r="E2135" s="324"/>
      <c r="F2135" s="356"/>
    </row>
    <row r="2136" spans="1:6">
      <c r="A2136" s="324"/>
      <c r="B2136" s="324"/>
      <c r="C2136" s="324"/>
      <c r="D2136" s="324"/>
      <c r="E2136" s="324"/>
      <c r="F2136" s="356"/>
    </row>
    <row r="2137" spans="1:6">
      <c r="A2137" s="324"/>
      <c r="B2137" s="324"/>
      <c r="C2137" s="324"/>
      <c r="D2137" s="324"/>
      <c r="E2137" s="324"/>
      <c r="F2137" s="356"/>
    </row>
    <row r="2138" spans="1:6">
      <c r="A2138" s="324"/>
      <c r="B2138" s="324"/>
      <c r="C2138" s="324"/>
      <c r="D2138" s="324"/>
      <c r="E2138" s="324"/>
      <c r="F2138" s="356"/>
    </row>
    <row r="2139" spans="1:6">
      <c r="A2139" s="324"/>
      <c r="B2139" s="324"/>
      <c r="C2139" s="324"/>
      <c r="D2139" s="324"/>
      <c r="E2139" s="324"/>
      <c r="F2139" s="356"/>
    </row>
    <row r="2140" spans="1:6">
      <c r="A2140" s="324"/>
      <c r="B2140" s="324"/>
      <c r="C2140" s="324"/>
      <c r="D2140" s="324"/>
      <c r="E2140" s="324"/>
      <c r="F2140" s="356"/>
    </row>
    <row r="2141" spans="1:6">
      <c r="A2141" s="324"/>
      <c r="B2141" s="324"/>
      <c r="C2141" s="324"/>
      <c r="D2141" s="324"/>
      <c r="E2141" s="324"/>
      <c r="F2141" s="356"/>
    </row>
    <row r="2142" spans="1:6">
      <c r="A2142" s="324"/>
      <c r="B2142" s="324"/>
      <c r="C2142" s="324"/>
      <c r="D2142" s="324"/>
      <c r="E2142" s="324"/>
      <c r="F2142" s="356"/>
    </row>
    <row r="2143" spans="1:6">
      <c r="A2143" s="324"/>
      <c r="B2143" s="324"/>
      <c r="C2143" s="324"/>
      <c r="D2143" s="324"/>
      <c r="E2143" s="324"/>
      <c r="F2143" s="356"/>
    </row>
    <row r="2144" spans="1:6">
      <c r="A2144" s="324"/>
      <c r="B2144" s="324"/>
      <c r="C2144" s="324"/>
      <c r="D2144" s="324"/>
      <c r="E2144" s="324"/>
      <c r="F2144" s="356"/>
    </row>
    <row r="2145" spans="1:6">
      <c r="A2145" s="324"/>
      <c r="B2145" s="324"/>
      <c r="C2145" s="324"/>
      <c r="D2145" s="324"/>
      <c r="E2145" s="324"/>
      <c r="F2145" s="356"/>
    </row>
    <row r="2146" spans="1:6">
      <c r="A2146" s="324"/>
      <c r="B2146" s="324"/>
      <c r="C2146" s="324"/>
      <c r="D2146" s="324"/>
      <c r="E2146" s="324"/>
      <c r="F2146" s="356"/>
    </row>
    <row r="2147" spans="1:6">
      <c r="A2147" s="324"/>
      <c r="B2147" s="324"/>
      <c r="C2147" s="324"/>
      <c r="D2147" s="324"/>
      <c r="E2147" s="324"/>
      <c r="F2147" s="356"/>
    </row>
    <row r="2148" spans="1:6">
      <c r="A2148" s="324"/>
      <c r="B2148" s="324"/>
      <c r="C2148" s="324"/>
      <c r="D2148" s="324"/>
      <c r="E2148" s="324"/>
      <c r="F2148" s="356"/>
    </row>
    <row r="2149" spans="1:6">
      <c r="A2149" s="324"/>
      <c r="B2149" s="324"/>
      <c r="C2149" s="324"/>
      <c r="D2149" s="324"/>
      <c r="E2149" s="324"/>
      <c r="F2149" s="356"/>
    </row>
    <row r="2150" spans="1:6">
      <c r="A2150" s="324"/>
      <c r="B2150" s="324"/>
      <c r="C2150" s="324"/>
      <c r="D2150" s="324"/>
      <c r="E2150" s="324"/>
      <c r="F2150" s="356"/>
    </row>
    <row r="2151" spans="1:6">
      <c r="A2151" s="324"/>
      <c r="B2151" s="324"/>
      <c r="C2151" s="324"/>
      <c r="D2151" s="324"/>
      <c r="E2151" s="324"/>
      <c r="F2151" s="356"/>
    </row>
    <row r="2152" spans="1:6">
      <c r="A2152" s="324"/>
      <c r="B2152" s="324"/>
      <c r="C2152" s="324"/>
      <c r="D2152" s="324"/>
      <c r="E2152" s="324"/>
      <c r="F2152" s="356"/>
    </row>
    <row r="2153" spans="1:6">
      <c r="A2153" s="324"/>
      <c r="B2153" s="324"/>
      <c r="C2153" s="324"/>
      <c r="D2153" s="324"/>
      <c r="E2153" s="324"/>
      <c r="F2153" s="356"/>
    </row>
    <row r="2154" spans="1:6">
      <c r="A2154" s="324"/>
      <c r="B2154" s="324"/>
      <c r="C2154" s="324"/>
      <c r="D2154" s="324"/>
      <c r="E2154" s="324"/>
      <c r="F2154" s="356"/>
    </row>
    <row r="2155" spans="1:6">
      <c r="A2155" s="324"/>
      <c r="B2155" s="324"/>
      <c r="C2155" s="324"/>
      <c r="D2155" s="324"/>
      <c r="E2155" s="324"/>
      <c r="F2155" s="356"/>
    </row>
    <row r="2156" spans="1:6">
      <c r="A2156" s="324"/>
      <c r="B2156" s="324"/>
      <c r="C2156" s="324"/>
      <c r="D2156" s="324"/>
      <c r="E2156" s="324"/>
      <c r="F2156" s="356"/>
    </row>
    <row r="2157" spans="1:6">
      <c r="A2157" s="324"/>
      <c r="B2157" s="324"/>
      <c r="C2157" s="324"/>
      <c r="D2157" s="324"/>
      <c r="E2157" s="324"/>
      <c r="F2157" s="356"/>
    </row>
    <row r="2158" spans="1:6">
      <c r="A2158" s="324"/>
      <c r="B2158" s="324"/>
      <c r="C2158" s="324"/>
      <c r="D2158" s="324"/>
      <c r="E2158" s="324"/>
      <c r="F2158" s="356"/>
    </row>
    <row r="2159" spans="1:6">
      <c r="A2159" s="324"/>
      <c r="B2159" s="324"/>
      <c r="C2159" s="324"/>
      <c r="D2159" s="324"/>
      <c r="E2159" s="324"/>
      <c r="F2159" s="356"/>
    </row>
    <row r="2160" spans="1:6">
      <c r="A2160" s="324"/>
      <c r="B2160" s="324"/>
      <c r="C2160" s="324"/>
      <c r="D2160" s="324"/>
      <c r="E2160" s="324"/>
      <c r="F2160" s="356"/>
    </row>
    <row r="2161" spans="1:6">
      <c r="A2161" s="324"/>
      <c r="B2161" s="324"/>
      <c r="C2161" s="324"/>
      <c r="D2161" s="324"/>
      <c r="E2161" s="324"/>
      <c r="F2161" s="356"/>
    </row>
    <row r="2162" spans="1:6">
      <c r="A2162" s="324"/>
      <c r="B2162" s="324"/>
      <c r="C2162" s="324"/>
      <c r="D2162" s="324"/>
      <c r="E2162" s="324"/>
      <c r="F2162" s="356"/>
    </row>
    <row r="2163" spans="1:6">
      <c r="A2163" s="324"/>
      <c r="B2163" s="324"/>
      <c r="C2163" s="324"/>
      <c r="D2163" s="324"/>
      <c r="E2163" s="324"/>
      <c r="F2163" s="356"/>
    </row>
    <row r="2164" spans="1:6">
      <c r="A2164" s="324"/>
      <c r="B2164" s="324"/>
      <c r="C2164" s="324"/>
      <c r="D2164" s="324"/>
      <c r="E2164" s="324"/>
      <c r="F2164" s="356"/>
    </row>
    <row r="2165" spans="1:6">
      <c r="A2165" s="324"/>
      <c r="B2165" s="324"/>
      <c r="C2165" s="324"/>
      <c r="D2165" s="324"/>
      <c r="E2165" s="324"/>
      <c r="F2165" s="356"/>
    </row>
    <row r="2166" spans="1:6">
      <c r="A2166" s="324"/>
      <c r="B2166" s="324"/>
      <c r="C2166" s="324"/>
      <c r="D2166" s="324"/>
      <c r="E2166" s="324"/>
      <c r="F2166" s="356"/>
    </row>
    <row r="2167" spans="1:6">
      <c r="A2167" s="324"/>
      <c r="B2167" s="324"/>
      <c r="C2167" s="324"/>
      <c r="D2167" s="324"/>
      <c r="E2167" s="324"/>
      <c r="F2167" s="356"/>
    </row>
    <row r="2168" spans="1:6">
      <c r="A2168" s="324"/>
      <c r="B2168" s="324"/>
      <c r="C2168" s="324"/>
      <c r="D2168" s="324"/>
      <c r="E2168" s="324"/>
      <c r="F2168" s="356"/>
    </row>
    <row r="2169" spans="1:6">
      <c r="A2169" s="324"/>
      <c r="B2169" s="324"/>
      <c r="C2169" s="324"/>
      <c r="D2169" s="324"/>
      <c r="E2169" s="324"/>
      <c r="F2169" s="356"/>
    </row>
    <row r="2170" spans="1:6">
      <c r="A2170" s="324"/>
      <c r="B2170" s="324"/>
      <c r="C2170" s="324"/>
      <c r="D2170" s="324"/>
      <c r="E2170" s="324"/>
      <c r="F2170" s="356"/>
    </row>
    <row r="2171" spans="1:6">
      <c r="A2171" s="324"/>
      <c r="B2171" s="324"/>
      <c r="C2171" s="324"/>
      <c r="D2171" s="324"/>
      <c r="E2171" s="324"/>
      <c r="F2171" s="356"/>
    </row>
    <row r="2172" spans="1:6">
      <c r="A2172" s="324"/>
      <c r="B2172" s="324"/>
      <c r="C2172" s="324"/>
      <c r="D2172" s="324"/>
      <c r="E2172" s="324"/>
      <c r="F2172" s="356"/>
    </row>
    <row r="2173" spans="1:6">
      <c r="A2173" s="324"/>
      <c r="B2173" s="324"/>
      <c r="C2173" s="324"/>
      <c r="D2173" s="324"/>
      <c r="E2173" s="324"/>
      <c r="F2173" s="356"/>
    </row>
    <row r="2174" spans="1:6">
      <c r="A2174" s="324"/>
      <c r="B2174" s="324"/>
      <c r="C2174" s="324"/>
      <c r="D2174" s="324"/>
      <c r="E2174" s="324"/>
      <c r="F2174" s="356"/>
    </row>
    <row r="2175" spans="1:6">
      <c r="A2175" s="324"/>
      <c r="B2175" s="324"/>
      <c r="C2175" s="324"/>
      <c r="D2175" s="324"/>
      <c r="E2175" s="324"/>
      <c r="F2175" s="356"/>
    </row>
    <row r="2176" spans="1:6">
      <c r="A2176" s="324"/>
      <c r="B2176" s="324"/>
      <c r="C2176" s="324"/>
      <c r="D2176" s="324"/>
      <c r="E2176" s="324"/>
      <c r="F2176" s="356"/>
    </row>
    <row r="2177" spans="1:6">
      <c r="A2177" s="324"/>
      <c r="B2177" s="324"/>
      <c r="C2177" s="324"/>
      <c r="D2177" s="324"/>
      <c r="E2177" s="324"/>
      <c r="F2177" s="356"/>
    </row>
    <row r="2178" spans="1:6">
      <c r="A2178" s="324"/>
      <c r="B2178" s="324"/>
      <c r="C2178" s="324"/>
      <c r="D2178" s="324"/>
      <c r="E2178" s="324"/>
      <c r="F2178" s="356"/>
    </row>
    <row r="2179" spans="1:6">
      <c r="A2179" s="324"/>
      <c r="B2179" s="324"/>
      <c r="C2179" s="324"/>
      <c r="D2179" s="324"/>
      <c r="E2179" s="324"/>
      <c r="F2179" s="356"/>
    </row>
    <row r="2180" spans="1:6">
      <c r="A2180" s="324"/>
      <c r="B2180" s="324"/>
      <c r="C2180" s="324"/>
      <c r="D2180" s="324"/>
      <c r="E2180" s="324"/>
      <c r="F2180" s="356"/>
    </row>
    <row r="2181" spans="1:6">
      <c r="A2181" s="324"/>
      <c r="B2181" s="324"/>
      <c r="C2181" s="324"/>
      <c r="D2181" s="324"/>
      <c r="E2181" s="324"/>
      <c r="F2181" s="356"/>
    </row>
    <row r="2182" spans="1:6">
      <c r="A2182" s="324"/>
      <c r="B2182" s="324"/>
      <c r="C2182" s="324"/>
      <c r="D2182" s="324"/>
      <c r="E2182" s="324"/>
      <c r="F2182" s="356"/>
    </row>
    <row r="2183" spans="1:6">
      <c r="A2183" s="324"/>
      <c r="B2183" s="324"/>
      <c r="C2183" s="324"/>
      <c r="D2183" s="324"/>
      <c r="E2183" s="324"/>
      <c r="F2183" s="356"/>
    </row>
    <row r="2184" spans="1:6">
      <c r="A2184" s="324"/>
      <c r="B2184" s="324"/>
      <c r="C2184" s="324"/>
      <c r="D2184" s="324"/>
      <c r="E2184" s="324"/>
      <c r="F2184" s="356"/>
    </row>
    <row r="2185" spans="1:6">
      <c r="A2185" s="324"/>
      <c r="B2185" s="324"/>
      <c r="C2185" s="324"/>
      <c r="D2185" s="324"/>
      <c r="E2185" s="324"/>
      <c r="F2185" s="356"/>
    </row>
    <row r="2186" spans="1:6">
      <c r="A2186" s="324"/>
      <c r="B2186" s="324"/>
      <c r="C2186" s="324"/>
      <c r="D2186" s="324"/>
      <c r="E2186" s="324"/>
      <c r="F2186" s="356"/>
    </row>
    <row r="2187" spans="1:6">
      <c r="A2187" s="324"/>
      <c r="B2187" s="324"/>
      <c r="C2187" s="324"/>
      <c r="D2187" s="324"/>
      <c r="E2187" s="324"/>
      <c r="F2187" s="356"/>
    </row>
    <row r="2188" spans="1:6">
      <c r="A2188" s="324"/>
      <c r="B2188" s="324"/>
      <c r="C2188" s="324"/>
      <c r="D2188" s="324"/>
      <c r="E2188" s="324"/>
      <c r="F2188" s="356"/>
    </row>
    <row r="2189" spans="1:6">
      <c r="A2189" s="324"/>
      <c r="B2189" s="324"/>
      <c r="C2189" s="324"/>
      <c r="D2189" s="324"/>
      <c r="E2189" s="324"/>
      <c r="F2189" s="356"/>
    </row>
    <row r="2190" spans="1:6">
      <c r="A2190" s="324"/>
      <c r="B2190" s="324"/>
      <c r="C2190" s="324"/>
      <c r="D2190" s="324"/>
      <c r="E2190" s="324"/>
      <c r="F2190" s="356"/>
    </row>
    <row r="2191" spans="1:6">
      <c r="A2191" s="324"/>
      <c r="B2191" s="324"/>
      <c r="C2191" s="324"/>
      <c r="D2191" s="324"/>
      <c r="E2191" s="324"/>
      <c r="F2191" s="356"/>
    </row>
    <row r="2192" spans="1:6">
      <c r="A2192" s="324"/>
      <c r="B2192" s="324"/>
      <c r="C2192" s="324"/>
      <c r="D2192" s="324"/>
      <c r="E2192" s="324"/>
      <c r="F2192" s="356"/>
    </row>
    <row r="2193" spans="1:6">
      <c r="A2193" s="324"/>
      <c r="B2193" s="324"/>
      <c r="C2193" s="324"/>
      <c r="D2193" s="324"/>
      <c r="E2193" s="324"/>
      <c r="F2193" s="356"/>
    </row>
    <row r="2194" spans="1:6">
      <c r="A2194" s="324"/>
      <c r="B2194" s="324"/>
      <c r="C2194" s="324"/>
      <c r="D2194" s="324"/>
      <c r="E2194" s="324"/>
      <c r="F2194" s="356"/>
    </row>
    <row r="2195" spans="1:6">
      <c r="A2195" s="324"/>
      <c r="B2195" s="324"/>
      <c r="C2195" s="324"/>
      <c r="D2195" s="324"/>
      <c r="E2195" s="324"/>
      <c r="F2195" s="356"/>
    </row>
    <row r="2196" spans="1:6">
      <c r="A2196" s="324"/>
      <c r="B2196" s="324"/>
      <c r="C2196" s="324"/>
      <c r="D2196" s="324"/>
      <c r="E2196" s="324"/>
      <c r="F2196" s="356"/>
    </row>
    <row r="2197" spans="1:6">
      <c r="A2197" s="324"/>
      <c r="B2197" s="324"/>
      <c r="C2197" s="324"/>
      <c r="D2197" s="324"/>
      <c r="E2197" s="324"/>
      <c r="F2197" s="356"/>
    </row>
    <row r="2198" spans="1:6">
      <c r="A2198" s="324"/>
      <c r="B2198" s="324"/>
      <c r="C2198" s="324"/>
      <c r="D2198" s="324"/>
      <c r="E2198" s="324"/>
      <c r="F2198" s="356"/>
    </row>
    <row r="2199" spans="1:6">
      <c r="A2199" s="324"/>
      <c r="B2199" s="324"/>
      <c r="C2199" s="324"/>
      <c r="D2199" s="324"/>
      <c r="E2199" s="324"/>
      <c r="F2199" s="356"/>
    </row>
    <row r="2200" spans="1:6">
      <c r="A2200" s="324"/>
      <c r="B2200" s="324"/>
      <c r="C2200" s="324"/>
      <c r="D2200" s="324"/>
      <c r="E2200" s="324"/>
      <c r="F2200" s="356"/>
    </row>
    <row r="2201" spans="1:6">
      <c r="A2201" s="324"/>
      <c r="B2201" s="324"/>
      <c r="C2201" s="324"/>
      <c r="D2201" s="324"/>
      <c r="E2201" s="324"/>
      <c r="F2201" s="356"/>
    </row>
    <row r="2202" spans="1:6">
      <c r="A2202" s="324"/>
      <c r="B2202" s="324"/>
      <c r="C2202" s="324"/>
      <c r="D2202" s="324"/>
      <c r="E2202" s="324"/>
      <c r="F2202" s="356"/>
    </row>
    <row r="2203" spans="1:6">
      <c r="A2203" s="324"/>
      <c r="B2203" s="324"/>
      <c r="C2203" s="324"/>
      <c r="D2203" s="324"/>
      <c r="E2203" s="324"/>
      <c r="F2203" s="356"/>
    </row>
    <row r="2204" spans="1:6">
      <c r="A2204" s="324"/>
      <c r="B2204" s="324"/>
      <c r="C2204" s="324"/>
      <c r="D2204" s="324"/>
      <c r="E2204" s="324"/>
      <c r="F2204" s="356"/>
    </row>
    <row r="2205" spans="1:6">
      <c r="A2205" s="324"/>
      <c r="B2205" s="324"/>
      <c r="C2205" s="324"/>
      <c r="D2205" s="324"/>
      <c r="E2205" s="324"/>
      <c r="F2205" s="356"/>
    </row>
    <row r="2206" spans="1:6">
      <c r="A2206" s="324"/>
      <c r="B2206" s="324"/>
      <c r="C2206" s="324"/>
      <c r="D2206" s="324"/>
      <c r="E2206" s="324"/>
      <c r="F2206" s="356"/>
    </row>
    <row r="2207" spans="1:6">
      <c r="A2207" s="324"/>
      <c r="B2207" s="324"/>
      <c r="C2207" s="324"/>
      <c r="D2207" s="324"/>
      <c r="E2207" s="324"/>
      <c r="F2207" s="356"/>
    </row>
    <row r="2208" spans="1:6">
      <c r="A2208" s="324"/>
      <c r="B2208" s="324"/>
      <c r="C2208" s="324"/>
      <c r="D2208" s="324"/>
      <c r="E2208" s="324"/>
      <c r="F2208" s="356"/>
    </row>
    <row r="2209" spans="1:6">
      <c r="A2209" s="324"/>
      <c r="B2209" s="324"/>
      <c r="C2209" s="324"/>
      <c r="D2209" s="324"/>
      <c r="E2209" s="324"/>
      <c r="F2209" s="356"/>
    </row>
    <row r="2210" spans="1:6">
      <c r="A2210" s="324"/>
      <c r="B2210" s="324"/>
      <c r="C2210" s="324"/>
      <c r="D2210" s="324"/>
      <c r="E2210" s="324"/>
      <c r="F2210" s="356"/>
    </row>
    <row r="2211" spans="1:6">
      <c r="A2211" s="324"/>
      <c r="B2211" s="324"/>
      <c r="C2211" s="324"/>
      <c r="D2211" s="324"/>
      <c r="E2211" s="324"/>
      <c r="F2211" s="356"/>
    </row>
    <row r="2212" spans="1:6">
      <c r="A2212" s="324"/>
      <c r="B2212" s="324"/>
      <c r="C2212" s="324"/>
      <c r="D2212" s="324"/>
      <c r="E2212" s="324"/>
      <c r="F2212" s="356"/>
    </row>
    <row r="2213" spans="1:6">
      <c r="A2213" s="324"/>
      <c r="B2213" s="324"/>
      <c r="C2213" s="324"/>
      <c r="D2213" s="324"/>
      <c r="E2213" s="324"/>
      <c r="F2213" s="356"/>
    </row>
    <row r="2214" spans="1:6">
      <c r="A2214" s="324"/>
      <c r="B2214" s="324"/>
      <c r="C2214" s="324"/>
      <c r="D2214" s="324"/>
      <c r="E2214" s="324"/>
      <c r="F2214" s="356"/>
    </row>
    <row r="2215" spans="1:6">
      <c r="A2215" s="324"/>
      <c r="B2215" s="324"/>
      <c r="C2215" s="324"/>
      <c r="D2215" s="324"/>
      <c r="E2215" s="324"/>
      <c r="F2215" s="356"/>
    </row>
    <row r="2216" spans="1:6">
      <c r="A2216" s="324"/>
      <c r="B2216" s="324"/>
      <c r="C2216" s="324"/>
      <c r="D2216" s="324"/>
      <c r="E2216" s="324"/>
      <c r="F2216" s="356"/>
    </row>
    <row r="2217" spans="1:6">
      <c r="A2217" s="324"/>
      <c r="B2217" s="324"/>
      <c r="C2217" s="324"/>
      <c r="D2217" s="324"/>
      <c r="E2217" s="324"/>
      <c r="F2217" s="356"/>
    </row>
    <row r="2218" spans="1:6">
      <c r="A2218" s="324"/>
      <c r="B2218" s="324"/>
      <c r="C2218" s="324"/>
      <c r="D2218" s="324"/>
      <c r="E2218" s="324"/>
      <c r="F2218" s="356"/>
    </row>
    <row r="2219" spans="1:6">
      <c r="A2219" s="324"/>
      <c r="B2219" s="324"/>
      <c r="C2219" s="324"/>
      <c r="D2219" s="324"/>
      <c r="E2219" s="324"/>
      <c r="F2219" s="356"/>
    </row>
    <row r="2220" spans="1:6">
      <c r="A2220" s="324"/>
      <c r="B2220" s="324"/>
      <c r="C2220" s="324"/>
      <c r="D2220" s="324"/>
      <c r="E2220" s="324"/>
      <c r="F2220" s="356"/>
    </row>
    <row r="2221" spans="1:6">
      <c r="A2221" s="324"/>
      <c r="B2221" s="324"/>
      <c r="C2221" s="324"/>
      <c r="D2221" s="324"/>
      <c r="E2221" s="324"/>
      <c r="F2221" s="356"/>
    </row>
    <row r="2222" spans="1:6">
      <c r="A2222" s="324"/>
      <c r="B2222" s="324"/>
      <c r="C2222" s="324"/>
      <c r="D2222" s="324"/>
      <c r="E2222" s="324"/>
      <c r="F2222" s="356"/>
    </row>
    <row r="2223" spans="1:6">
      <c r="A2223" s="324"/>
      <c r="B2223" s="324"/>
      <c r="C2223" s="324"/>
      <c r="D2223" s="324"/>
      <c r="E2223" s="324"/>
      <c r="F2223" s="356"/>
    </row>
    <row r="2224" spans="1:6">
      <c r="A2224" s="324"/>
      <c r="B2224" s="324"/>
      <c r="C2224" s="324"/>
      <c r="D2224" s="324"/>
      <c r="E2224" s="324"/>
      <c r="F2224" s="356"/>
    </row>
    <row r="2225" spans="1:6">
      <c r="A2225" s="324"/>
      <c r="B2225" s="324"/>
      <c r="C2225" s="324"/>
      <c r="D2225" s="324"/>
      <c r="E2225" s="324"/>
      <c r="F2225" s="356"/>
    </row>
    <row r="2226" spans="1:6">
      <c r="A2226" s="324"/>
      <c r="B2226" s="324"/>
      <c r="C2226" s="324"/>
      <c r="D2226" s="324"/>
      <c r="E2226" s="324"/>
      <c r="F2226" s="356"/>
    </row>
    <row r="2227" spans="1:6">
      <c r="A2227" s="324"/>
      <c r="B2227" s="324"/>
      <c r="C2227" s="324"/>
      <c r="D2227" s="324"/>
      <c r="E2227" s="324"/>
      <c r="F2227" s="356"/>
    </row>
    <row r="2228" spans="1:6">
      <c r="A2228" s="324"/>
      <c r="B2228" s="324"/>
      <c r="C2228" s="324"/>
      <c r="D2228" s="324"/>
      <c r="E2228" s="324"/>
      <c r="F2228" s="356"/>
    </row>
    <row r="2229" spans="1:6">
      <c r="A2229" s="324"/>
      <c r="B2229" s="324"/>
      <c r="C2229" s="324"/>
      <c r="D2229" s="324"/>
      <c r="E2229" s="324"/>
      <c r="F2229" s="356"/>
    </row>
    <row r="2230" spans="1:6">
      <c r="A2230" s="324"/>
      <c r="B2230" s="324"/>
      <c r="C2230" s="324"/>
      <c r="D2230" s="324"/>
      <c r="E2230" s="324"/>
      <c r="F2230" s="356"/>
    </row>
    <row r="2231" spans="1:6">
      <c r="A2231" s="324"/>
      <c r="B2231" s="324"/>
      <c r="C2231" s="324"/>
      <c r="D2231" s="324"/>
      <c r="E2231" s="324"/>
      <c r="F2231" s="356"/>
    </row>
    <row r="2232" spans="1:6">
      <c r="A2232" s="324"/>
      <c r="B2232" s="324"/>
      <c r="C2232" s="324"/>
      <c r="D2232" s="324"/>
      <c r="E2232" s="324"/>
      <c r="F2232" s="356"/>
    </row>
    <row r="2233" spans="1:6">
      <c r="A2233" s="324"/>
      <c r="B2233" s="324"/>
      <c r="C2233" s="324"/>
      <c r="D2233" s="324"/>
      <c r="E2233" s="324"/>
      <c r="F2233" s="356"/>
    </row>
    <row r="2234" spans="1:6">
      <c r="A2234" s="324"/>
      <c r="B2234" s="324"/>
      <c r="C2234" s="324"/>
      <c r="D2234" s="324"/>
      <c r="E2234" s="324"/>
      <c r="F2234" s="356"/>
    </row>
    <row r="2235" spans="1:6">
      <c r="A2235" s="324"/>
      <c r="B2235" s="324"/>
      <c r="C2235" s="324"/>
      <c r="D2235" s="324"/>
      <c r="E2235" s="324"/>
      <c r="F2235" s="356"/>
    </row>
    <row r="2236" spans="1:6">
      <c r="A2236" s="324"/>
      <c r="B2236" s="324"/>
      <c r="C2236" s="324"/>
      <c r="D2236" s="324"/>
      <c r="E2236" s="324"/>
      <c r="F2236" s="356"/>
    </row>
    <row r="2237" spans="1:6">
      <c r="A2237" s="324"/>
      <c r="B2237" s="324"/>
      <c r="C2237" s="324"/>
      <c r="D2237" s="324"/>
      <c r="E2237" s="324"/>
      <c r="F2237" s="356"/>
    </row>
    <row r="2238" spans="1:6">
      <c r="A2238" s="324"/>
      <c r="B2238" s="324"/>
      <c r="C2238" s="324"/>
      <c r="D2238" s="324"/>
      <c r="E2238" s="324"/>
      <c r="F2238" s="356"/>
    </row>
    <row r="2239" spans="1:6">
      <c r="A2239" s="324"/>
      <c r="B2239" s="324"/>
      <c r="C2239" s="324"/>
      <c r="D2239" s="324"/>
      <c r="E2239" s="324"/>
      <c r="F2239" s="356"/>
    </row>
    <row r="2240" spans="1:6">
      <c r="A2240" s="324"/>
      <c r="B2240" s="324"/>
      <c r="C2240" s="324"/>
      <c r="D2240" s="324"/>
      <c r="E2240" s="324"/>
      <c r="F2240" s="356"/>
    </row>
    <row r="2241" spans="1:6">
      <c r="A2241" s="324"/>
      <c r="B2241" s="324"/>
      <c r="C2241" s="324"/>
      <c r="D2241" s="324"/>
      <c r="E2241" s="324"/>
      <c r="F2241" s="356"/>
    </row>
    <row r="2242" spans="1:6">
      <c r="A2242" s="324"/>
      <c r="B2242" s="324"/>
      <c r="C2242" s="324"/>
      <c r="D2242" s="324"/>
      <c r="E2242" s="324"/>
      <c r="F2242" s="356"/>
    </row>
    <row r="2243" spans="1:6">
      <c r="A2243" s="324"/>
      <c r="B2243" s="324"/>
      <c r="C2243" s="324"/>
      <c r="D2243" s="324"/>
      <c r="E2243" s="324"/>
      <c r="F2243" s="356"/>
    </row>
    <row r="2244" spans="1:6">
      <c r="A2244" s="324"/>
      <c r="B2244" s="324"/>
      <c r="C2244" s="324"/>
      <c r="D2244" s="324"/>
      <c r="E2244" s="324"/>
      <c r="F2244" s="356"/>
    </row>
    <row r="2245" spans="1:6">
      <c r="A2245" s="324"/>
      <c r="B2245" s="324"/>
      <c r="C2245" s="324"/>
      <c r="D2245" s="324"/>
      <c r="E2245" s="324"/>
      <c r="F2245" s="356"/>
    </row>
    <row r="2246" spans="1:6">
      <c r="A2246" s="324"/>
      <c r="B2246" s="324"/>
      <c r="C2246" s="324"/>
      <c r="D2246" s="324"/>
      <c r="E2246" s="324"/>
      <c r="F2246" s="356"/>
    </row>
    <row r="2247" spans="1:6">
      <c r="A2247" s="324"/>
      <c r="B2247" s="324"/>
      <c r="C2247" s="324"/>
      <c r="D2247" s="324"/>
      <c r="E2247" s="324"/>
      <c r="F2247" s="356"/>
    </row>
    <row r="2248" spans="1:6">
      <c r="A2248" s="324"/>
      <c r="B2248" s="324"/>
      <c r="C2248" s="324"/>
      <c r="D2248" s="324"/>
      <c r="E2248" s="324"/>
      <c r="F2248" s="356"/>
    </row>
    <row r="2249" spans="1:6">
      <c r="A2249" s="324"/>
      <c r="B2249" s="324"/>
      <c r="C2249" s="324"/>
      <c r="D2249" s="324"/>
      <c r="E2249" s="324"/>
      <c r="F2249" s="356"/>
    </row>
    <row r="2250" spans="1:6">
      <c r="A2250" s="324"/>
      <c r="B2250" s="324"/>
      <c r="C2250" s="324"/>
      <c r="D2250" s="324"/>
      <c r="E2250" s="324"/>
      <c r="F2250" s="356"/>
    </row>
    <row r="2251" spans="1:6">
      <c r="A2251" s="324"/>
      <c r="B2251" s="324"/>
      <c r="C2251" s="324"/>
      <c r="D2251" s="324"/>
      <c r="E2251" s="324"/>
      <c r="F2251" s="356"/>
    </row>
    <row r="2252" spans="1:6">
      <c r="A2252" s="324"/>
      <c r="B2252" s="324"/>
      <c r="C2252" s="324"/>
      <c r="D2252" s="324"/>
      <c r="E2252" s="324"/>
      <c r="F2252" s="356"/>
    </row>
    <row r="2253" spans="1:6">
      <c r="A2253" s="324"/>
      <c r="B2253" s="324"/>
      <c r="C2253" s="324"/>
      <c r="D2253" s="324"/>
      <c r="E2253" s="324"/>
      <c r="F2253" s="356"/>
    </row>
    <row r="2254" spans="1:6">
      <c r="A2254" s="324"/>
      <c r="B2254" s="324"/>
      <c r="C2254" s="324"/>
      <c r="D2254" s="324"/>
      <c r="E2254" s="324"/>
      <c r="F2254" s="356"/>
    </row>
    <row r="2255" spans="1:6">
      <c r="A2255" s="324"/>
      <c r="B2255" s="324"/>
      <c r="C2255" s="324"/>
      <c r="D2255" s="324"/>
      <c r="E2255" s="324"/>
      <c r="F2255" s="356"/>
    </row>
    <row r="2256" spans="1:6">
      <c r="A2256" s="324"/>
      <c r="B2256" s="324"/>
      <c r="C2256" s="324"/>
      <c r="D2256" s="324"/>
      <c r="E2256" s="324"/>
      <c r="F2256" s="356"/>
    </row>
    <row r="2257" spans="1:6">
      <c r="A2257" s="324"/>
      <c r="B2257" s="324"/>
      <c r="C2257" s="324"/>
      <c r="D2257" s="324"/>
      <c r="E2257" s="324"/>
      <c r="F2257" s="356"/>
    </row>
    <row r="2258" spans="1:6">
      <c r="A2258" s="324"/>
      <c r="B2258" s="324"/>
      <c r="C2258" s="324"/>
      <c r="D2258" s="324"/>
      <c r="E2258" s="324"/>
      <c r="F2258" s="356"/>
    </row>
    <row r="2259" spans="1:6">
      <c r="A2259" s="324"/>
      <c r="B2259" s="324"/>
      <c r="C2259" s="324"/>
      <c r="D2259" s="324"/>
      <c r="E2259" s="324"/>
      <c r="F2259" s="356"/>
    </row>
    <row r="2260" spans="1:6">
      <c r="A2260" s="324"/>
      <c r="B2260" s="324"/>
      <c r="C2260" s="324"/>
      <c r="D2260" s="324"/>
      <c r="E2260" s="324"/>
      <c r="F2260" s="356"/>
    </row>
    <row r="2261" spans="1:6">
      <c r="A2261" s="324"/>
      <c r="B2261" s="324"/>
      <c r="C2261" s="324"/>
      <c r="D2261" s="324"/>
      <c r="E2261" s="324"/>
      <c r="F2261" s="356"/>
    </row>
    <row r="2262" spans="1:6">
      <c r="A2262" s="324"/>
      <c r="B2262" s="324"/>
      <c r="C2262" s="324"/>
      <c r="D2262" s="324"/>
      <c r="E2262" s="324"/>
      <c r="F2262" s="356"/>
    </row>
    <row r="2263" spans="1:6">
      <c r="A2263" s="324"/>
      <c r="B2263" s="324"/>
      <c r="C2263" s="324"/>
      <c r="D2263" s="324"/>
      <c r="E2263" s="324"/>
      <c r="F2263" s="356"/>
    </row>
    <row r="2264" spans="1:6">
      <c r="A2264" s="324"/>
      <c r="B2264" s="324"/>
      <c r="C2264" s="324"/>
      <c r="D2264" s="324"/>
      <c r="E2264" s="324"/>
      <c r="F2264" s="356"/>
    </row>
    <row r="2265" spans="1:6">
      <c r="A2265" s="324"/>
      <c r="B2265" s="324"/>
      <c r="C2265" s="324"/>
      <c r="D2265" s="324"/>
      <c r="E2265" s="324"/>
      <c r="F2265" s="356"/>
    </row>
    <row r="2266" spans="1:6">
      <c r="A2266" s="324"/>
      <c r="B2266" s="324"/>
      <c r="C2266" s="324"/>
      <c r="D2266" s="324"/>
      <c r="E2266" s="324"/>
      <c r="F2266" s="356"/>
    </row>
    <row r="2267" spans="1:6">
      <c r="A2267" s="324"/>
      <c r="B2267" s="324"/>
      <c r="C2267" s="324"/>
      <c r="D2267" s="324"/>
      <c r="E2267" s="324"/>
      <c r="F2267" s="356"/>
    </row>
    <row r="2268" spans="1:6">
      <c r="A2268" s="324"/>
      <c r="B2268" s="324"/>
      <c r="C2268" s="324"/>
      <c r="D2268" s="324"/>
      <c r="E2268" s="324"/>
      <c r="F2268" s="356"/>
    </row>
    <row r="2269" spans="1:6">
      <c r="A2269" s="324"/>
      <c r="B2269" s="324"/>
      <c r="C2269" s="324"/>
      <c r="D2269" s="324"/>
      <c r="E2269" s="324"/>
      <c r="F2269" s="356"/>
    </row>
    <row r="2270" spans="1:6">
      <c r="A2270" s="324"/>
      <c r="B2270" s="324"/>
      <c r="C2270" s="324"/>
      <c r="D2270" s="324"/>
      <c r="E2270" s="324"/>
      <c r="F2270" s="356"/>
    </row>
    <row r="2271" spans="1:6">
      <c r="A2271" s="324"/>
      <c r="B2271" s="324"/>
      <c r="C2271" s="324"/>
      <c r="D2271" s="324"/>
      <c r="E2271" s="324"/>
      <c r="F2271" s="356"/>
    </row>
    <row r="2272" spans="1:6">
      <c r="A2272" s="324"/>
      <c r="B2272" s="324"/>
      <c r="C2272" s="324"/>
      <c r="D2272" s="324"/>
      <c r="E2272" s="324"/>
      <c r="F2272" s="356"/>
    </row>
    <row r="2273" spans="1:6">
      <c r="A2273" s="324"/>
      <c r="B2273" s="324"/>
      <c r="C2273" s="324"/>
      <c r="D2273" s="324"/>
      <c r="E2273" s="324"/>
      <c r="F2273" s="356"/>
    </row>
    <row r="2274" spans="1:6">
      <c r="A2274" s="324"/>
      <c r="B2274" s="324"/>
      <c r="C2274" s="324"/>
      <c r="D2274" s="324"/>
      <c r="E2274" s="324"/>
      <c r="F2274" s="356"/>
    </row>
    <row r="2275" spans="1:6">
      <c r="A2275" s="324"/>
      <c r="B2275" s="324"/>
      <c r="C2275" s="324"/>
      <c r="D2275" s="324"/>
      <c r="E2275" s="324"/>
      <c r="F2275" s="356"/>
    </row>
    <row r="2276" spans="1:6">
      <c r="A2276" s="324"/>
      <c r="B2276" s="324"/>
      <c r="C2276" s="324"/>
      <c r="D2276" s="324"/>
      <c r="E2276" s="324"/>
      <c r="F2276" s="356"/>
    </row>
    <row r="2277" spans="1:6">
      <c r="A2277" s="324"/>
      <c r="B2277" s="324"/>
      <c r="C2277" s="324"/>
      <c r="D2277" s="324"/>
      <c r="E2277" s="324"/>
      <c r="F2277" s="356"/>
    </row>
    <row r="2278" spans="1:6">
      <c r="A2278" s="324"/>
      <c r="B2278" s="324"/>
      <c r="C2278" s="324"/>
      <c r="D2278" s="324"/>
      <c r="E2278" s="324"/>
      <c r="F2278" s="356"/>
    </row>
    <row r="2279" spans="1:6">
      <c r="A2279" s="324"/>
      <c r="B2279" s="324"/>
      <c r="C2279" s="324"/>
      <c r="D2279" s="324"/>
      <c r="E2279" s="324"/>
      <c r="F2279" s="356"/>
    </row>
    <row r="2280" spans="1:6">
      <c r="A2280" s="324"/>
      <c r="B2280" s="324"/>
      <c r="C2280" s="324"/>
      <c r="D2280" s="324"/>
      <c r="E2280" s="324"/>
      <c r="F2280" s="356"/>
    </row>
    <row r="2281" spans="1:6">
      <c r="A2281" s="324"/>
      <c r="B2281" s="324"/>
      <c r="C2281" s="324"/>
      <c r="D2281" s="324"/>
      <c r="E2281" s="324"/>
      <c r="F2281" s="356"/>
    </row>
    <row r="2282" spans="1:6">
      <c r="A2282" s="324"/>
      <c r="B2282" s="324"/>
      <c r="C2282" s="324"/>
      <c r="D2282" s="324"/>
      <c r="E2282" s="324"/>
      <c r="F2282" s="356"/>
    </row>
    <row r="2283" spans="1:6">
      <c r="A2283" s="324"/>
      <c r="B2283" s="324"/>
      <c r="C2283" s="324"/>
      <c r="D2283" s="324"/>
      <c r="E2283" s="324"/>
      <c r="F2283" s="356"/>
    </row>
    <row r="2284" spans="1:6">
      <c r="A2284" s="324"/>
      <c r="B2284" s="324"/>
      <c r="C2284" s="324"/>
      <c r="D2284" s="324"/>
      <c r="E2284" s="324"/>
      <c r="F2284" s="356"/>
    </row>
    <row r="2285" spans="1:6">
      <c r="A2285" s="324"/>
      <c r="B2285" s="324"/>
      <c r="C2285" s="324"/>
      <c r="D2285" s="324"/>
      <c r="E2285" s="324"/>
      <c r="F2285" s="356"/>
    </row>
    <row r="2286" spans="1:6">
      <c r="A2286" s="324"/>
      <c r="B2286" s="324"/>
      <c r="C2286" s="324"/>
      <c r="D2286" s="324"/>
      <c r="E2286" s="324"/>
      <c r="F2286" s="356"/>
    </row>
    <row r="2287" spans="1:6">
      <c r="A2287" s="324"/>
      <c r="B2287" s="324"/>
      <c r="C2287" s="324"/>
      <c r="D2287" s="324"/>
      <c r="E2287" s="324"/>
      <c r="F2287" s="356"/>
    </row>
    <row r="2288" spans="1:6">
      <c r="A2288" s="324"/>
      <c r="B2288" s="324"/>
      <c r="C2288" s="324"/>
      <c r="D2288" s="324"/>
      <c r="E2288" s="324"/>
      <c r="F2288" s="356"/>
    </row>
    <row r="2289" spans="1:6">
      <c r="A2289" s="324"/>
      <c r="B2289" s="324"/>
      <c r="C2289" s="324"/>
      <c r="D2289" s="324"/>
      <c r="E2289" s="324"/>
      <c r="F2289" s="356"/>
    </row>
    <row r="2290" spans="1:6">
      <c r="A2290" s="324"/>
      <c r="B2290" s="324"/>
      <c r="C2290" s="324"/>
      <c r="D2290" s="324"/>
      <c r="E2290" s="324"/>
      <c r="F2290" s="356"/>
    </row>
    <row r="2291" spans="1:6">
      <c r="A2291" s="324"/>
      <c r="B2291" s="324"/>
      <c r="C2291" s="324"/>
      <c r="D2291" s="324"/>
      <c r="E2291" s="324"/>
      <c r="F2291" s="356"/>
    </row>
    <row r="2292" spans="1:6">
      <c r="A2292" s="324"/>
      <c r="B2292" s="324"/>
      <c r="C2292" s="324"/>
      <c r="D2292" s="324"/>
      <c r="E2292" s="324"/>
      <c r="F2292" s="356"/>
    </row>
    <row r="2293" spans="1:6">
      <c r="A2293" s="324"/>
      <c r="B2293" s="324"/>
      <c r="C2293" s="324"/>
      <c r="D2293" s="324"/>
      <c r="E2293" s="324"/>
      <c r="F2293" s="356"/>
    </row>
    <row r="2294" spans="1:6">
      <c r="A2294" s="324"/>
      <c r="B2294" s="324"/>
      <c r="C2294" s="324"/>
      <c r="D2294" s="324"/>
      <c r="E2294" s="324"/>
      <c r="F2294" s="356"/>
    </row>
    <row r="2295" spans="1:6">
      <c r="A2295" s="324"/>
      <c r="B2295" s="324"/>
      <c r="C2295" s="324"/>
      <c r="D2295" s="324"/>
      <c r="E2295" s="324"/>
      <c r="F2295" s="356"/>
    </row>
    <row r="2296" spans="1:6">
      <c r="A2296" s="324"/>
      <c r="B2296" s="324"/>
      <c r="C2296" s="324"/>
      <c r="D2296" s="324"/>
      <c r="E2296" s="324"/>
      <c r="F2296" s="356"/>
    </row>
    <row r="2297" spans="1:6">
      <c r="A2297" s="324"/>
      <c r="B2297" s="324"/>
      <c r="C2297" s="324"/>
      <c r="D2297" s="324"/>
      <c r="E2297" s="324"/>
      <c r="F2297" s="356"/>
    </row>
    <row r="2298" spans="1:6">
      <c r="A2298" s="324"/>
      <c r="B2298" s="324"/>
      <c r="C2298" s="324"/>
      <c r="D2298" s="324"/>
      <c r="E2298" s="324"/>
      <c r="F2298" s="356"/>
    </row>
    <row r="2299" spans="1:6">
      <c r="A2299" s="324"/>
      <c r="B2299" s="324"/>
      <c r="C2299" s="324"/>
      <c r="D2299" s="324"/>
      <c r="E2299" s="324"/>
      <c r="F2299" s="356"/>
    </row>
    <row r="2300" spans="1:6">
      <c r="A2300" s="324"/>
      <c r="B2300" s="324"/>
      <c r="C2300" s="324"/>
      <c r="D2300" s="324"/>
      <c r="E2300" s="324"/>
      <c r="F2300" s="356"/>
    </row>
    <row r="2301" spans="1:6">
      <c r="A2301" s="324"/>
      <c r="B2301" s="324"/>
      <c r="C2301" s="324"/>
      <c r="D2301" s="324"/>
      <c r="E2301" s="324"/>
      <c r="F2301" s="356"/>
    </row>
    <row r="2302" spans="1:6">
      <c r="A2302" s="324"/>
      <c r="B2302" s="324"/>
      <c r="C2302" s="324"/>
      <c r="D2302" s="324"/>
      <c r="E2302" s="324"/>
      <c r="F2302" s="356"/>
    </row>
    <row r="2303" spans="1:6">
      <c r="A2303" s="324"/>
      <c r="B2303" s="324"/>
      <c r="C2303" s="324"/>
      <c r="D2303" s="324"/>
      <c r="E2303" s="324"/>
      <c r="F2303" s="356"/>
    </row>
    <row r="2304" spans="1:6">
      <c r="A2304" s="324"/>
      <c r="B2304" s="324"/>
      <c r="C2304" s="324"/>
      <c r="D2304" s="324"/>
      <c r="E2304" s="324"/>
      <c r="F2304" s="356"/>
    </row>
    <row r="2305" spans="1:6">
      <c r="A2305" s="324"/>
      <c r="B2305" s="324"/>
      <c r="C2305" s="324"/>
      <c r="D2305" s="324"/>
      <c r="E2305" s="324"/>
      <c r="F2305" s="356"/>
    </row>
    <row r="2306" spans="1:6">
      <c r="A2306" s="324"/>
      <c r="B2306" s="324"/>
      <c r="C2306" s="324"/>
      <c r="D2306" s="324"/>
      <c r="E2306" s="324"/>
      <c r="F2306" s="356"/>
    </row>
    <row r="2307" spans="1:6">
      <c r="A2307" s="324"/>
      <c r="B2307" s="324"/>
      <c r="C2307" s="324"/>
      <c r="D2307" s="324"/>
      <c r="E2307" s="324"/>
      <c r="F2307" s="356"/>
    </row>
    <row r="2308" spans="1:6">
      <c r="A2308" s="324"/>
      <c r="B2308" s="324"/>
      <c r="C2308" s="324"/>
      <c r="D2308" s="324"/>
      <c r="E2308" s="324"/>
      <c r="F2308" s="356"/>
    </row>
    <row r="2309" spans="1:6">
      <c r="A2309" s="324"/>
      <c r="B2309" s="324"/>
      <c r="C2309" s="324"/>
      <c r="D2309" s="324"/>
      <c r="E2309" s="324"/>
      <c r="F2309" s="356"/>
    </row>
    <row r="2310" spans="1:6">
      <c r="A2310" s="324"/>
      <c r="B2310" s="324"/>
      <c r="C2310" s="324"/>
      <c r="D2310" s="324"/>
      <c r="E2310" s="324"/>
      <c r="F2310" s="356"/>
    </row>
    <row r="2311" spans="1:6">
      <c r="A2311" s="324"/>
      <c r="B2311" s="324"/>
      <c r="C2311" s="324"/>
      <c r="D2311" s="324"/>
      <c r="E2311" s="324"/>
      <c r="F2311" s="356"/>
    </row>
    <row r="2312" spans="1:6">
      <c r="A2312" s="324"/>
      <c r="B2312" s="324"/>
      <c r="C2312" s="324"/>
      <c r="D2312" s="324"/>
      <c r="E2312" s="324"/>
      <c r="F2312" s="356"/>
    </row>
    <row r="2313" spans="1:6">
      <c r="A2313" s="324"/>
      <c r="B2313" s="324"/>
      <c r="C2313" s="324"/>
      <c r="D2313" s="324"/>
      <c r="E2313" s="324"/>
      <c r="F2313" s="356"/>
    </row>
    <row r="2314" spans="1:6">
      <c r="A2314" s="324"/>
      <c r="B2314" s="324"/>
      <c r="C2314" s="324"/>
      <c r="D2314" s="324"/>
      <c r="E2314" s="324"/>
      <c r="F2314" s="356"/>
    </row>
    <row r="2315" spans="1:6">
      <c r="A2315" s="324"/>
      <c r="B2315" s="324"/>
      <c r="C2315" s="324"/>
      <c r="D2315" s="324"/>
      <c r="E2315" s="324"/>
      <c r="F2315" s="356"/>
    </row>
    <row r="2316" spans="1:6">
      <c r="A2316" s="324"/>
      <c r="B2316" s="324"/>
      <c r="C2316" s="324"/>
      <c r="D2316" s="324"/>
      <c r="E2316" s="324"/>
      <c r="F2316" s="356"/>
    </row>
    <row r="2317" spans="1:6">
      <c r="A2317" s="324"/>
      <c r="B2317" s="324"/>
      <c r="C2317" s="324"/>
      <c r="D2317" s="324"/>
      <c r="E2317" s="324"/>
      <c r="F2317" s="356"/>
    </row>
    <row r="2318" spans="1:6">
      <c r="A2318" s="324"/>
      <c r="B2318" s="324"/>
      <c r="C2318" s="324"/>
      <c r="D2318" s="324"/>
      <c r="E2318" s="324"/>
      <c r="F2318" s="356"/>
    </row>
    <row r="2319" spans="1:6">
      <c r="A2319" s="324"/>
      <c r="B2319" s="324"/>
      <c r="C2319" s="324"/>
      <c r="D2319" s="324"/>
      <c r="E2319" s="324"/>
      <c r="F2319" s="356"/>
    </row>
    <row r="2320" spans="1:6">
      <c r="A2320" s="324"/>
      <c r="B2320" s="324"/>
      <c r="C2320" s="324"/>
      <c r="D2320" s="324"/>
      <c r="E2320" s="324"/>
      <c r="F2320" s="356"/>
    </row>
    <row r="2321" spans="1:6">
      <c r="A2321" s="324"/>
      <c r="B2321" s="324"/>
      <c r="C2321" s="324"/>
      <c r="D2321" s="324"/>
      <c r="E2321" s="324"/>
      <c r="F2321" s="356"/>
    </row>
    <row r="2322" spans="1:6">
      <c r="A2322" s="324"/>
      <c r="B2322" s="324"/>
      <c r="C2322" s="324"/>
      <c r="D2322" s="324"/>
      <c r="E2322" s="324"/>
      <c r="F2322" s="356"/>
    </row>
    <row r="2323" spans="1:6">
      <c r="A2323" s="324"/>
      <c r="B2323" s="324"/>
      <c r="C2323" s="324"/>
      <c r="D2323" s="324"/>
      <c r="E2323" s="324"/>
      <c r="F2323" s="356"/>
    </row>
    <row r="2324" spans="1:6">
      <c r="A2324" s="324"/>
      <c r="B2324" s="324"/>
      <c r="C2324" s="324"/>
      <c r="D2324" s="324"/>
      <c r="E2324" s="324"/>
      <c r="F2324" s="356"/>
    </row>
    <row r="2325" spans="1:6">
      <c r="A2325" s="324"/>
      <c r="B2325" s="324"/>
      <c r="C2325" s="324"/>
      <c r="D2325" s="324"/>
      <c r="E2325" s="324"/>
      <c r="F2325" s="356"/>
    </row>
    <row r="2326" spans="1:6">
      <c r="A2326" s="324"/>
      <c r="B2326" s="324"/>
      <c r="C2326" s="324"/>
      <c r="D2326" s="324"/>
      <c r="E2326" s="324"/>
      <c r="F2326" s="356"/>
    </row>
    <row r="2327" spans="1:6">
      <c r="A2327" s="324"/>
      <c r="B2327" s="324"/>
      <c r="C2327" s="324"/>
      <c r="D2327" s="324"/>
      <c r="E2327" s="324"/>
      <c r="F2327" s="356"/>
    </row>
    <row r="2328" spans="1:6">
      <c r="A2328" s="324"/>
      <c r="B2328" s="324"/>
      <c r="C2328" s="324"/>
      <c r="D2328" s="324"/>
      <c r="E2328" s="324"/>
      <c r="F2328" s="356"/>
    </row>
    <row r="2329" spans="1:6">
      <c r="A2329" s="324"/>
      <c r="B2329" s="324"/>
      <c r="C2329" s="324"/>
      <c r="D2329" s="324"/>
      <c r="E2329" s="324"/>
      <c r="F2329" s="356"/>
    </row>
    <row r="2330" spans="1:6">
      <c r="A2330" s="324"/>
      <c r="B2330" s="324"/>
      <c r="C2330" s="324"/>
      <c r="D2330" s="324"/>
      <c r="E2330" s="324"/>
      <c r="F2330" s="356"/>
    </row>
    <row r="2331" spans="1:6">
      <c r="A2331" s="324"/>
      <c r="B2331" s="324"/>
      <c r="C2331" s="324"/>
      <c r="D2331" s="324"/>
      <c r="E2331" s="324"/>
      <c r="F2331" s="356"/>
    </row>
    <row r="2332" spans="1:6">
      <c r="A2332" s="324"/>
      <c r="B2332" s="324"/>
      <c r="C2332" s="324"/>
      <c r="D2332" s="324"/>
      <c r="E2332" s="324"/>
      <c r="F2332" s="356"/>
    </row>
    <row r="2333" spans="1:6">
      <c r="A2333" s="324"/>
      <c r="B2333" s="324"/>
      <c r="C2333" s="324"/>
      <c r="D2333" s="324"/>
      <c r="E2333" s="324"/>
      <c r="F2333" s="356"/>
    </row>
    <row r="2334" spans="1:6">
      <c r="A2334" s="324"/>
      <c r="B2334" s="324"/>
      <c r="C2334" s="324"/>
      <c r="D2334" s="324"/>
      <c r="E2334" s="324"/>
      <c r="F2334" s="356"/>
    </row>
    <row r="2335" spans="1:6">
      <c r="A2335" s="324"/>
      <c r="B2335" s="324"/>
      <c r="C2335" s="324"/>
      <c r="D2335" s="324"/>
      <c r="E2335" s="324"/>
      <c r="F2335" s="356"/>
    </row>
    <row r="2336" spans="1:6">
      <c r="A2336" s="324"/>
      <c r="B2336" s="324"/>
      <c r="C2336" s="324"/>
      <c r="D2336" s="324"/>
      <c r="E2336" s="324"/>
      <c r="F2336" s="356"/>
    </row>
    <row r="2337" spans="1:6">
      <c r="A2337" s="324"/>
      <c r="B2337" s="324"/>
      <c r="C2337" s="324"/>
      <c r="D2337" s="324"/>
      <c r="E2337" s="324"/>
      <c r="F2337" s="356"/>
    </row>
    <row r="2338" spans="1:6">
      <c r="A2338" s="324"/>
      <c r="B2338" s="324"/>
      <c r="C2338" s="324"/>
      <c r="D2338" s="324"/>
      <c r="E2338" s="324"/>
      <c r="F2338" s="356"/>
    </row>
    <row r="2339" spans="1:6">
      <c r="A2339" s="324"/>
      <c r="B2339" s="324"/>
      <c r="C2339" s="324"/>
      <c r="D2339" s="324"/>
      <c r="E2339" s="324"/>
      <c r="F2339" s="356"/>
    </row>
    <row r="2340" spans="1:6">
      <c r="A2340" s="324"/>
      <c r="B2340" s="324"/>
      <c r="C2340" s="324"/>
      <c r="D2340" s="324"/>
      <c r="E2340" s="324"/>
      <c r="F2340" s="356"/>
    </row>
    <row r="2341" spans="1:6">
      <c r="A2341" s="324"/>
      <c r="B2341" s="324"/>
      <c r="C2341" s="324"/>
      <c r="D2341" s="324"/>
      <c r="E2341" s="324"/>
      <c r="F2341" s="356"/>
    </row>
    <row r="2342" spans="1:6">
      <c r="A2342" s="324"/>
      <c r="B2342" s="324"/>
      <c r="C2342" s="324"/>
      <c r="D2342" s="324"/>
      <c r="E2342" s="324"/>
      <c r="F2342" s="356"/>
    </row>
    <row r="2343" spans="1:6">
      <c r="A2343" s="324"/>
      <c r="B2343" s="324"/>
      <c r="C2343" s="324"/>
      <c r="D2343" s="324"/>
      <c r="E2343" s="324"/>
      <c r="F2343" s="356"/>
    </row>
    <row r="2344" spans="1:6">
      <c r="A2344" s="324"/>
      <c r="B2344" s="324"/>
      <c r="C2344" s="324"/>
      <c r="D2344" s="324"/>
      <c r="E2344" s="324"/>
      <c r="F2344" s="356"/>
    </row>
    <row r="2345" spans="1:6">
      <c r="A2345" s="324"/>
      <c r="B2345" s="324"/>
      <c r="C2345" s="324"/>
      <c r="D2345" s="324"/>
      <c r="E2345" s="324"/>
      <c r="F2345" s="356"/>
    </row>
    <row r="2346" spans="1:6">
      <c r="A2346" s="324"/>
      <c r="B2346" s="324"/>
      <c r="C2346" s="324"/>
      <c r="D2346" s="324"/>
      <c r="E2346" s="324"/>
      <c r="F2346" s="356"/>
    </row>
    <row r="2347" spans="1:6">
      <c r="A2347" s="324"/>
      <c r="B2347" s="324"/>
      <c r="C2347" s="324"/>
      <c r="D2347" s="324"/>
      <c r="E2347" s="324"/>
      <c r="F2347" s="356"/>
    </row>
    <row r="2348" spans="1:6">
      <c r="A2348" s="324"/>
      <c r="B2348" s="324"/>
      <c r="C2348" s="324"/>
      <c r="D2348" s="324"/>
      <c r="E2348" s="324"/>
      <c r="F2348" s="356"/>
    </row>
    <row r="2349" spans="1:6">
      <c r="A2349" s="324"/>
      <c r="B2349" s="324"/>
      <c r="C2349" s="324"/>
      <c r="D2349" s="324"/>
      <c r="E2349" s="324"/>
      <c r="F2349" s="356"/>
    </row>
    <row r="2350" spans="1:6">
      <c r="A2350" s="324"/>
      <c r="B2350" s="324"/>
      <c r="C2350" s="324"/>
      <c r="D2350" s="324"/>
      <c r="E2350" s="324"/>
      <c r="F2350" s="356"/>
    </row>
    <row r="2351" spans="1:6">
      <c r="A2351" s="324"/>
      <c r="B2351" s="324"/>
      <c r="C2351" s="324"/>
      <c r="D2351" s="324"/>
      <c r="E2351" s="324"/>
      <c r="F2351" s="356"/>
    </row>
    <row r="2352" spans="1:6">
      <c r="A2352" s="324"/>
      <c r="B2352" s="324"/>
      <c r="C2352" s="324"/>
      <c r="D2352" s="324"/>
      <c r="E2352" s="324"/>
      <c r="F2352" s="356"/>
    </row>
    <row r="2353" spans="1:6">
      <c r="A2353" s="324"/>
      <c r="B2353" s="324"/>
      <c r="C2353" s="324"/>
      <c r="D2353" s="324"/>
      <c r="E2353" s="324"/>
      <c r="F2353" s="356"/>
    </row>
    <row r="2354" spans="1:6">
      <c r="A2354" s="324"/>
      <c r="B2354" s="324"/>
      <c r="C2354" s="324"/>
      <c r="D2354" s="324"/>
      <c r="E2354" s="324"/>
      <c r="F2354" s="356"/>
    </row>
    <row r="2355" spans="1:6">
      <c r="A2355" s="324"/>
      <c r="B2355" s="324"/>
      <c r="C2355" s="324"/>
      <c r="D2355" s="324"/>
      <c r="E2355" s="324"/>
      <c r="F2355" s="356"/>
    </row>
    <row r="2356" spans="1:6">
      <c r="A2356" s="324"/>
      <c r="B2356" s="324"/>
      <c r="C2356" s="324"/>
      <c r="D2356" s="324"/>
      <c r="E2356" s="324"/>
      <c r="F2356" s="356"/>
    </row>
    <row r="2357" spans="1:6">
      <c r="A2357" s="324"/>
      <c r="B2357" s="324"/>
      <c r="C2357" s="324"/>
      <c r="D2357" s="324"/>
      <c r="E2357" s="324"/>
      <c r="F2357" s="356"/>
    </row>
    <row r="2358" spans="1:6">
      <c r="A2358" s="324"/>
      <c r="B2358" s="324"/>
      <c r="C2358" s="324"/>
      <c r="D2358" s="324"/>
      <c r="E2358" s="324"/>
      <c r="F2358" s="356"/>
    </row>
    <row r="2359" spans="1:6">
      <c r="A2359" s="324"/>
      <c r="B2359" s="324"/>
      <c r="C2359" s="324"/>
      <c r="D2359" s="324"/>
      <c r="E2359" s="324"/>
      <c r="F2359" s="356"/>
    </row>
    <row r="2360" spans="1:6">
      <c r="A2360" s="324"/>
      <c r="B2360" s="324"/>
      <c r="C2360" s="324"/>
      <c r="D2360" s="324"/>
      <c r="E2360" s="324"/>
      <c r="F2360" s="356"/>
    </row>
    <row r="2361" spans="1:6">
      <c r="A2361" s="324"/>
      <c r="B2361" s="324"/>
      <c r="C2361" s="324"/>
      <c r="D2361" s="324"/>
      <c r="E2361" s="324"/>
      <c r="F2361" s="356"/>
    </row>
    <row r="2362" spans="1:6">
      <c r="A2362" s="324"/>
      <c r="B2362" s="324"/>
      <c r="C2362" s="324"/>
      <c r="D2362" s="324"/>
      <c r="E2362" s="324"/>
      <c r="F2362" s="356"/>
    </row>
    <row r="2363" spans="1:6">
      <c r="A2363" s="324"/>
      <c r="B2363" s="324"/>
      <c r="C2363" s="324"/>
      <c r="D2363" s="324"/>
      <c r="E2363" s="324"/>
      <c r="F2363" s="356"/>
    </row>
    <row r="2364" spans="1:6">
      <c r="A2364" s="324"/>
      <c r="B2364" s="324"/>
      <c r="C2364" s="324"/>
      <c r="D2364" s="324"/>
      <c r="E2364" s="324"/>
      <c r="F2364" s="356"/>
    </row>
    <row r="2365" spans="1:6">
      <c r="A2365" s="324"/>
      <c r="B2365" s="324"/>
      <c r="C2365" s="324"/>
      <c r="D2365" s="324"/>
      <c r="E2365" s="324"/>
      <c r="F2365" s="356"/>
    </row>
    <row r="2366" spans="1:6">
      <c r="A2366" s="324"/>
      <c r="B2366" s="324"/>
      <c r="C2366" s="324"/>
      <c r="D2366" s="324"/>
      <c r="E2366" s="324"/>
      <c r="F2366" s="356"/>
    </row>
    <row r="2367" spans="1:6">
      <c r="A2367" s="324"/>
      <c r="B2367" s="324"/>
      <c r="C2367" s="324"/>
      <c r="D2367" s="324"/>
      <c r="E2367" s="324"/>
      <c r="F2367" s="356"/>
    </row>
    <row r="2368" spans="1:6">
      <c r="A2368" s="324"/>
      <c r="B2368" s="324"/>
      <c r="C2368" s="324"/>
      <c r="D2368" s="324"/>
      <c r="E2368" s="324"/>
      <c r="F2368" s="356"/>
    </row>
    <row r="2369" spans="1:6">
      <c r="A2369" s="324"/>
      <c r="B2369" s="324"/>
      <c r="C2369" s="324"/>
      <c r="D2369" s="324"/>
      <c r="E2369" s="324"/>
      <c r="F2369" s="356"/>
    </row>
    <row r="2370" spans="1:6">
      <c r="A2370" s="324"/>
      <c r="B2370" s="324"/>
      <c r="C2370" s="324"/>
      <c r="D2370" s="324"/>
      <c r="E2370" s="324"/>
      <c r="F2370" s="356"/>
    </row>
    <row r="2371" spans="1:6">
      <c r="A2371" s="324"/>
      <c r="B2371" s="324"/>
      <c r="C2371" s="324"/>
      <c r="D2371" s="324"/>
      <c r="E2371" s="324"/>
      <c r="F2371" s="356"/>
    </row>
    <row r="2372" spans="1:6">
      <c r="A2372" s="324"/>
      <c r="B2372" s="324"/>
      <c r="C2372" s="324"/>
      <c r="D2372" s="324"/>
      <c r="E2372" s="324"/>
      <c r="F2372" s="356"/>
    </row>
    <row r="2373" spans="1:6">
      <c r="A2373" s="324"/>
      <c r="B2373" s="324"/>
      <c r="C2373" s="324"/>
      <c r="D2373" s="324"/>
      <c r="E2373" s="324"/>
      <c r="F2373" s="356"/>
    </row>
    <row r="2374" spans="1:6">
      <c r="A2374" s="324"/>
      <c r="B2374" s="324"/>
      <c r="C2374" s="324"/>
      <c r="D2374" s="324"/>
      <c r="E2374" s="324"/>
      <c r="F2374" s="356"/>
    </row>
    <row r="2375" spans="1:6">
      <c r="A2375" s="324"/>
      <c r="B2375" s="324"/>
      <c r="C2375" s="324"/>
      <c r="D2375" s="324"/>
      <c r="E2375" s="324"/>
      <c r="F2375" s="356"/>
    </row>
    <row r="2376" spans="1:6">
      <c r="A2376" s="324"/>
      <c r="B2376" s="324"/>
      <c r="C2376" s="324"/>
      <c r="D2376" s="324"/>
      <c r="E2376" s="324"/>
      <c r="F2376" s="356"/>
    </row>
    <row r="2377" spans="1:6">
      <c r="A2377" s="324"/>
      <c r="B2377" s="324"/>
      <c r="C2377" s="324"/>
      <c r="D2377" s="324"/>
      <c r="E2377" s="324"/>
      <c r="F2377" s="356"/>
    </row>
    <row r="2378" spans="1:6">
      <c r="A2378" s="324"/>
      <c r="B2378" s="324"/>
      <c r="C2378" s="324"/>
      <c r="D2378" s="324"/>
      <c r="E2378" s="324"/>
      <c r="F2378" s="356"/>
    </row>
    <row r="2379" spans="1:6">
      <c r="A2379" s="324"/>
      <c r="B2379" s="324"/>
      <c r="C2379" s="324"/>
      <c r="D2379" s="324"/>
      <c r="E2379" s="324"/>
      <c r="F2379" s="356"/>
    </row>
    <row r="2380" spans="1:6">
      <c r="A2380" s="324"/>
      <c r="B2380" s="324"/>
      <c r="C2380" s="324"/>
      <c r="D2380" s="324"/>
      <c r="E2380" s="324"/>
      <c r="F2380" s="356"/>
    </row>
    <row r="2381" spans="1:6">
      <c r="A2381" s="324"/>
      <c r="B2381" s="324"/>
      <c r="C2381" s="324"/>
      <c r="D2381" s="324"/>
      <c r="E2381" s="324"/>
      <c r="F2381" s="356"/>
    </row>
    <row r="2382" spans="1:6">
      <c r="A2382" s="324"/>
      <c r="B2382" s="324"/>
      <c r="C2382" s="324"/>
      <c r="D2382" s="324"/>
      <c r="E2382" s="324"/>
      <c r="F2382" s="356"/>
    </row>
    <row r="2383" spans="1:6">
      <c r="A2383" s="324"/>
      <c r="B2383" s="324"/>
      <c r="C2383" s="324"/>
      <c r="D2383" s="324"/>
      <c r="E2383" s="324"/>
      <c r="F2383" s="356"/>
    </row>
    <row r="2384" spans="1:6">
      <c r="A2384" s="324"/>
      <c r="B2384" s="324"/>
      <c r="C2384" s="324"/>
      <c r="D2384" s="324"/>
      <c r="E2384" s="324"/>
      <c r="F2384" s="356"/>
    </row>
    <row r="2385" spans="1:6">
      <c r="A2385" s="324"/>
      <c r="B2385" s="324"/>
      <c r="C2385" s="324"/>
      <c r="D2385" s="324"/>
      <c r="E2385" s="324"/>
      <c r="F2385" s="356"/>
    </row>
    <row r="2386" spans="1:6">
      <c r="A2386" s="324"/>
      <c r="B2386" s="324"/>
      <c r="C2386" s="324"/>
      <c r="D2386" s="324"/>
      <c r="E2386" s="324"/>
      <c r="F2386" s="356"/>
    </row>
    <row r="2387" spans="1:6">
      <c r="A2387" s="324"/>
      <c r="B2387" s="324"/>
      <c r="C2387" s="324"/>
      <c r="D2387" s="324"/>
      <c r="E2387" s="324"/>
      <c r="F2387" s="356"/>
    </row>
    <row r="2388" spans="1:6">
      <c r="A2388" s="324"/>
      <c r="B2388" s="324"/>
      <c r="C2388" s="324"/>
      <c r="D2388" s="324"/>
      <c r="E2388" s="324"/>
      <c r="F2388" s="356"/>
    </row>
    <row r="2389" spans="1:6">
      <c r="A2389" s="324"/>
      <c r="B2389" s="324"/>
      <c r="C2389" s="324"/>
      <c r="D2389" s="324"/>
      <c r="E2389" s="324"/>
      <c r="F2389" s="356"/>
    </row>
    <row r="2390" spans="1:6">
      <c r="A2390" s="324"/>
      <c r="B2390" s="324"/>
      <c r="C2390" s="324"/>
      <c r="D2390" s="324"/>
      <c r="E2390" s="324"/>
      <c r="F2390" s="356"/>
    </row>
    <row r="2391" spans="1:6">
      <c r="A2391" s="324"/>
      <c r="B2391" s="324"/>
      <c r="C2391" s="324"/>
      <c r="D2391" s="324"/>
      <c r="E2391" s="324"/>
      <c r="F2391" s="356"/>
    </row>
    <row r="2392" spans="1:6">
      <c r="A2392" s="324"/>
      <c r="B2392" s="324"/>
      <c r="C2392" s="324"/>
      <c r="D2392" s="324"/>
      <c r="E2392" s="324"/>
      <c r="F2392" s="356"/>
    </row>
    <row r="2393" spans="1:6">
      <c r="A2393" s="324"/>
      <c r="B2393" s="324"/>
      <c r="C2393" s="324"/>
      <c r="D2393" s="324"/>
      <c r="E2393" s="324"/>
      <c r="F2393" s="356"/>
    </row>
    <row r="2394" spans="1:6">
      <c r="A2394" s="324"/>
      <c r="B2394" s="324"/>
      <c r="C2394" s="324"/>
      <c r="D2394" s="324"/>
      <c r="E2394" s="324"/>
      <c r="F2394" s="356"/>
    </row>
    <row r="2395" spans="1:6">
      <c r="A2395" s="324"/>
      <c r="B2395" s="324"/>
      <c r="C2395" s="324"/>
      <c r="D2395" s="324"/>
      <c r="E2395" s="324"/>
      <c r="F2395" s="356"/>
    </row>
    <row r="2396" spans="1:6">
      <c r="A2396" s="324"/>
      <c r="B2396" s="324"/>
      <c r="C2396" s="324"/>
      <c r="D2396" s="324"/>
      <c r="E2396" s="324"/>
      <c r="F2396" s="356"/>
    </row>
    <row r="2397" spans="1:6">
      <c r="A2397" s="324"/>
      <c r="B2397" s="324"/>
      <c r="C2397" s="324"/>
      <c r="D2397" s="324"/>
      <c r="E2397" s="324"/>
      <c r="F2397" s="356"/>
    </row>
    <row r="2398" spans="1:6">
      <c r="A2398" s="324"/>
      <c r="B2398" s="324"/>
      <c r="C2398" s="324"/>
      <c r="D2398" s="324"/>
      <c r="E2398" s="324"/>
      <c r="F2398" s="356"/>
    </row>
    <row r="2399" spans="1:6">
      <c r="A2399" s="324"/>
      <c r="B2399" s="324"/>
      <c r="C2399" s="324"/>
      <c r="D2399" s="324"/>
      <c r="E2399" s="324"/>
      <c r="F2399" s="356"/>
    </row>
    <row r="2400" spans="1:6">
      <c r="A2400" s="324"/>
      <c r="B2400" s="324"/>
      <c r="C2400" s="324"/>
      <c r="D2400" s="324"/>
      <c r="E2400" s="324"/>
      <c r="F2400" s="356"/>
    </row>
    <row r="2401" spans="1:6">
      <c r="A2401" s="324"/>
      <c r="B2401" s="324"/>
      <c r="C2401" s="324"/>
      <c r="D2401" s="324"/>
      <c r="E2401" s="324"/>
      <c r="F2401" s="356"/>
    </row>
    <row r="2402" spans="1:6">
      <c r="A2402" s="324"/>
      <c r="B2402" s="324"/>
      <c r="C2402" s="324"/>
      <c r="D2402" s="324"/>
      <c r="E2402" s="324"/>
      <c r="F2402" s="356"/>
    </row>
    <row r="2403" spans="1:6">
      <c r="A2403" s="324"/>
      <c r="B2403" s="324"/>
      <c r="C2403" s="324"/>
      <c r="D2403" s="324"/>
      <c r="E2403" s="324"/>
      <c r="F2403" s="356"/>
    </row>
    <row r="2404" spans="1:6">
      <c r="A2404" s="324"/>
      <c r="B2404" s="324"/>
      <c r="C2404" s="324"/>
      <c r="D2404" s="324"/>
      <c r="E2404" s="324"/>
      <c r="F2404" s="356"/>
    </row>
    <row r="2405" spans="1:6">
      <c r="A2405" s="324"/>
      <c r="B2405" s="324"/>
      <c r="C2405" s="324"/>
      <c r="D2405" s="324"/>
      <c r="E2405" s="324"/>
      <c r="F2405" s="356"/>
    </row>
    <row r="2406" spans="1:6">
      <c r="A2406" s="324"/>
      <c r="B2406" s="324"/>
      <c r="C2406" s="324"/>
      <c r="D2406" s="324"/>
      <c r="E2406" s="324"/>
      <c r="F2406" s="356"/>
    </row>
    <row r="2407" spans="1:6">
      <c r="A2407" s="324"/>
      <c r="B2407" s="324"/>
      <c r="C2407" s="324"/>
      <c r="D2407" s="324"/>
      <c r="E2407" s="324"/>
      <c r="F2407" s="356"/>
    </row>
    <row r="2408" spans="1:6">
      <c r="A2408" s="324"/>
      <c r="B2408" s="324"/>
      <c r="C2408" s="324"/>
      <c r="D2408" s="324"/>
      <c r="E2408" s="324"/>
      <c r="F2408" s="356"/>
    </row>
    <row r="2409" spans="1:6">
      <c r="A2409" s="324"/>
      <c r="B2409" s="324"/>
      <c r="C2409" s="324"/>
      <c r="D2409" s="324"/>
      <c r="E2409" s="324"/>
      <c r="F2409" s="356"/>
    </row>
    <row r="2410" spans="1:6">
      <c r="A2410" s="324"/>
      <c r="B2410" s="324"/>
      <c r="C2410" s="324"/>
      <c r="D2410" s="324"/>
      <c r="E2410" s="324"/>
      <c r="F2410" s="356"/>
    </row>
    <row r="2411" spans="1:6">
      <c r="A2411" s="324"/>
      <c r="B2411" s="324"/>
      <c r="C2411" s="324"/>
      <c r="D2411" s="324"/>
      <c r="E2411" s="324"/>
      <c r="F2411" s="356"/>
    </row>
    <row r="2412" spans="1:6">
      <c r="A2412" s="324"/>
      <c r="B2412" s="324"/>
      <c r="C2412" s="324"/>
      <c r="D2412" s="324"/>
      <c r="E2412" s="324"/>
      <c r="F2412" s="356"/>
    </row>
    <row r="2413" spans="1:6">
      <c r="A2413" s="324"/>
      <c r="B2413" s="324"/>
      <c r="C2413" s="324"/>
      <c r="D2413" s="324"/>
      <c r="E2413" s="324"/>
      <c r="F2413" s="356"/>
    </row>
    <row r="2414" spans="1:6">
      <c r="A2414" s="324"/>
      <c r="B2414" s="324"/>
      <c r="C2414" s="324"/>
      <c r="D2414" s="324"/>
      <c r="E2414" s="324"/>
      <c r="F2414" s="356"/>
    </row>
    <row r="2415" spans="1:6">
      <c r="A2415" s="324"/>
      <c r="B2415" s="324"/>
      <c r="C2415" s="324"/>
      <c r="D2415" s="324"/>
      <c r="E2415" s="324"/>
      <c r="F2415" s="356"/>
    </row>
    <row r="2416" spans="1:6">
      <c r="A2416" s="324"/>
      <c r="B2416" s="324"/>
      <c r="C2416" s="324"/>
      <c r="D2416" s="324"/>
      <c r="E2416" s="324"/>
      <c r="F2416" s="356"/>
    </row>
    <row r="2417" spans="1:6">
      <c r="A2417" s="324"/>
      <c r="B2417" s="324"/>
      <c r="C2417" s="324"/>
      <c r="D2417" s="324"/>
      <c r="E2417" s="324"/>
      <c r="F2417" s="356"/>
    </row>
    <row r="2418" spans="1:6">
      <c r="A2418" s="324"/>
      <c r="B2418" s="324"/>
      <c r="C2418" s="324"/>
      <c r="D2418" s="324"/>
      <c r="E2418" s="324"/>
      <c r="F2418" s="356"/>
    </row>
    <row r="2419" spans="1:6">
      <c r="A2419" s="324"/>
      <c r="B2419" s="324"/>
      <c r="C2419" s="324"/>
      <c r="D2419" s="324"/>
      <c r="E2419" s="324"/>
      <c r="F2419" s="356"/>
    </row>
    <row r="2420" spans="1:6">
      <c r="A2420" s="324"/>
      <c r="B2420" s="324"/>
      <c r="C2420" s="324"/>
      <c r="D2420" s="324"/>
      <c r="E2420" s="324"/>
      <c r="F2420" s="356"/>
    </row>
    <row r="2421" spans="1:6">
      <c r="A2421" s="324"/>
      <c r="B2421" s="324"/>
      <c r="C2421" s="324"/>
      <c r="D2421" s="324"/>
      <c r="E2421" s="324"/>
      <c r="F2421" s="356"/>
    </row>
    <row r="2422" spans="1:6">
      <c r="A2422" s="324"/>
      <c r="B2422" s="324"/>
      <c r="C2422" s="324"/>
      <c r="D2422" s="324"/>
      <c r="E2422" s="324"/>
      <c r="F2422" s="356"/>
    </row>
    <row r="2423" spans="1:6">
      <c r="A2423" s="324"/>
      <c r="B2423" s="324"/>
      <c r="C2423" s="324"/>
      <c r="D2423" s="324"/>
      <c r="E2423" s="324"/>
      <c r="F2423" s="356"/>
    </row>
    <row r="2424" spans="1:6">
      <c r="A2424" s="324"/>
      <c r="B2424" s="324"/>
      <c r="C2424" s="324"/>
      <c r="D2424" s="324"/>
      <c r="E2424" s="324"/>
      <c r="F2424" s="356"/>
    </row>
    <row r="2425" spans="1:6">
      <c r="A2425" s="324"/>
      <c r="B2425" s="324"/>
      <c r="C2425" s="324"/>
      <c r="D2425" s="324"/>
      <c r="E2425" s="324"/>
      <c r="F2425" s="356"/>
    </row>
    <row r="2426" spans="1:6">
      <c r="A2426" s="324"/>
      <c r="B2426" s="324"/>
      <c r="C2426" s="324"/>
      <c r="D2426" s="324"/>
      <c r="E2426" s="324"/>
      <c r="F2426" s="356"/>
    </row>
    <row r="2427" spans="1:6">
      <c r="A2427" s="324"/>
      <c r="B2427" s="324"/>
      <c r="C2427" s="324"/>
      <c r="D2427" s="324"/>
      <c r="E2427" s="324"/>
      <c r="F2427" s="356"/>
    </row>
    <row r="2428" spans="1:6">
      <c r="A2428" s="324"/>
      <c r="B2428" s="324"/>
      <c r="C2428" s="324"/>
      <c r="D2428" s="324"/>
      <c r="E2428" s="324"/>
      <c r="F2428" s="356"/>
    </row>
    <row r="2429" spans="1:6">
      <c r="A2429" s="324"/>
      <c r="B2429" s="324"/>
      <c r="C2429" s="324"/>
      <c r="D2429" s="324"/>
      <c r="E2429" s="324"/>
      <c r="F2429" s="356"/>
    </row>
    <row r="2430" spans="1:6">
      <c r="A2430" s="324"/>
      <c r="B2430" s="324"/>
      <c r="C2430" s="324"/>
      <c r="D2430" s="324"/>
      <c r="E2430" s="324"/>
      <c r="F2430" s="356"/>
    </row>
    <row r="2431" spans="1:6">
      <c r="A2431" s="324"/>
      <c r="B2431" s="324"/>
      <c r="C2431" s="324"/>
      <c r="D2431" s="324"/>
      <c r="E2431" s="324"/>
      <c r="F2431" s="356"/>
    </row>
    <row r="2432" spans="1:6">
      <c r="A2432" s="324"/>
      <c r="B2432" s="324"/>
      <c r="C2432" s="324"/>
      <c r="D2432" s="324"/>
      <c r="E2432" s="324"/>
      <c r="F2432" s="356"/>
    </row>
    <row r="2433" spans="1:6">
      <c r="A2433" s="324"/>
      <c r="B2433" s="324"/>
      <c r="C2433" s="324"/>
      <c r="D2433" s="324"/>
      <c r="E2433" s="324"/>
      <c r="F2433" s="356"/>
    </row>
    <row r="2434" spans="1:6">
      <c r="A2434" s="324"/>
      <c r="B2434" s="324"/>
      <c r="C2434" s="324"/>
      <c r="D2434" s="324"/>
      <c r="E2434" s="324"/>
      <c r="F2434" s="356"/>
    </row>
    <row r="2435" spans="1:6">
      <c r="A2435" s="324"/>
      <c r="B2435" s="324"/>
      <c r="C2435" s="324"/>
      <c r="D2435" s="324"/>
      <c r="E2435" s="324"/>
      <c r="F2435" s="356"/>
    </row>
    <row r="2436" spans="1:6">
      <c r="A2436" s="324"/>
      <c r="B2436" s="324"/>
      <c r="C2436" s="324"/>
      <c r="D2436" s="324"/>
      <c r="E2436" s="324"/>
      <c r="F2436" s="356"/>
    </row>
    <row r="2437" spans="1:6">
      <c r="A2437" s="324"/>
      <c r="B2437" s="324"/>
      <c r="C2437" s="324"/>
      <c r="D2437" s="324"/>
      <c r="E2437" s="324"/>
      <c r="F2437" s="356"/>
    </row>
    <row r="2438" spans="1:6">
      <c r="A2438" s="324"/>
      <c r="B2438" s="324"/>
      <c r="C2438" s="324"/>
      <c r="D2438" s="324"/>
      <c r="E2438" s="324"/>
      <c r="F2438" s="356"/>
    </row>
    <row r="2439" spans="1:6">
      <c r="A2439" s="324"/>
      <c r="B2439" s="324"/>
      <c r="C2439" s="324"/>
      <c r="D2439" s="324"/>
      <c r="E2439" s="324"/>
      <c r="F2439" s="356"/>
    </row>
    <row r="2440" spans="1:6">
      <c r="A2440" s="324"/>
      <c r="B2440" s="324"/>
      <c r="C2440" s="324"/>
      <c r="D2440" s="324"/>
      <c r="E2440" s="324"/>
      <c r="F2440" s="356"/>
    </row>
    <row r="2441" spans="1:6">
      <c r="A2441" s="324"/>
      <c r="B2441" s="324"/>
      <c r="C2441" s="324"/>
      <c r="D2441" s="324"/>
      <c r="E2441" s="324"/>
      <c r="F2441" s="356"/>
    </row>
    <row r="2442" spans="1:6">
      <c r="A2442" s="324"/>
      <c r="B2442" s="324"/>
      <c r="C2442" s="324"/>
      <c r="D2442" s="324"/>
      <c r="E2442" s="324"/>
      <c r="F2442" s="356"/>
    </row>
    <row r="2443" spans="1:6">
      <c r="A2443" s="324"/>
      <c r="B2443" s="324"/>
      <c r="C2443" s="324"/>
      <c r="D2443" s="324"/>
      <c r="E2443" s="324"/>
      <c r="F2443" s="356"/>
    </row>
    <row r="2444" spans="1:6">
      <c r="A2444" s="324"/>
      <c r="B2444" s="324"/>
      <c r="C2444" s="324"/>
      <c r="D2444" s="324"/>
      <c r="E2444" s="324"/>
      <c r="F2444" s="356"/>
    </row>
    <row r="2445" spans="1:6">
      <c r="A2445" s="324"/>
      <c r="B2445" s="324"/>
      <c r="C2445" s="324"/>
      <c r="D2445" s="324"/>
      <c r="E2445" s="324"/>
      <c r="F2445" s="356"/>
    </row>
    <row r="2446" spans="1:6">
      <c r="A2446" s="324"/>
      <c r="B2446" s="324"/>
      <c r="C2446" s="324"/>
      <c r="D2446" s="324"/>
      <c r="E2446" s="324"/>
      <c r="F2446" s="356"/>
    </row>
    <row r="2447" spans="1:6">
      <c r="A2447" s="324"/>
      <c r="B2447" s="324"/>
      <c r="C2447" s="324"/>
      <c r="D2447" s="324"/>
      <c r="E2447" s="324"/>
      <c r="F2447" s="356"/>
    </row>
    <row r="2448" spans="1:6">
      <c r="A2448" s="324"/>
      <c r="B2448" s="324"/>
      <c r="C2448" s="324"/>
      <c r="D2448" s="324"/>
      <c r="E2448" s="324"/>
      <c r="F2448" s="356"/>
    </row>
    <row r="2449" spans="1:6">
      <c r="A2449" s="324"/>
      <c r="B2449" s="324"/>
      <c r="C2449" s="324"/>
      <c r="D2449" s="324"/>
      <c r="E2449" s="324"/>
      <c r="F2449" s="356"/>
    </row>
    <row r="2450" spans="1:6">
      <c r="A2450" s="324"/>
      <c r="B2450" s="324"/>
      <c r="C2450" s="324"/>
      <c r="D2450" s="324"/>
      <c r="E2450" s="324"/>
      <c r="F2450" s="356"/>
    </row>
    <row r="2451" spans="1:6">
      <c r="A2451" s="324"/>
      <c r="B2451" s="324"/>
      <c r="C2451" s="324"/>
      <c r="D2451" s="324"/>
      <c r="E2451" s="324"/>
      <c r="F2451" s="356"/>
    </row>
    <row r="2452" spans="1:6">
      <c r="A2452" s="324"/>
      <c r="B2452" s="324"/>
      <c r="C2452" s="324"/>
      <c r="D2452" s="324"/>
      <c r="E2452" s="324"/>
      <c r="F2452" s="356"/>
    </row>
    <row r="2453" spans="1:6">
      <c r="A2453" s="324"/>
      <c r="B2453" s="324"/>
      <c r="C2453" s="324"/>
      <c r="D2453" s="324"/>
      <c r="E2453" s="324"/>
      <c r="F2453" s="356"/>
    </row>
    <row r="2454" spans="1:6">
      <c r="A2454" s="324"/>
      <c r="B2454" s="324"/>
      <c r="C2454" s="324"/>
      <c r="D2454" s="324"/>
      <c r="E2454" s="324"/>
      <c r="F2454" s="356"/>
    </row>
    <row r="2455" spans="1:6">
      <c r="A2455" s="324"/>
      <c r="B2455" s="324"/>
      <c r="C2455" s="324"/>
      <c r="D2455" s="324"/>
      <c r="E2455" s="324"/>
      <c r="F2455" s="356"/>
    </row>
    <row r="2456" spans="1:6">
      <c r="A2456" s="324"/>
      <c r="B2456" s="324"/>
      <c r="C2456" s="324"/>
      <c r="D2456" s="324"/>
      <c r="E2456" s="324"/>
      <c r="F2456" s="356"/>
    </row>
    <row r="2457" spans="1:6">
      <c r="A2457" s="324"/>
      <c r="B2457" s="324"/>
      <c r="C2457" s="324"/>
      <c r="D2457" s="324"/>
      <c r="E2457" s="324"/>
      <c r="F2457" s="356"/>
    </row>
    <row r="2458" spans="1:6">
      <c r="A2458" s="324"/>
      <c r="B2458" s="324"/>
      <c r="C2458" s="324"/>
      <c r="D2458" s="324"/>
      <c r="E2458" s="324"/>
      <c r="F2458" s="356"/>
    </row>
    <row r="2459" spans="1:6">
      <c r="A2459" s="324"/>
      <c r="B2459" s="324"/>
      <c r="C2459" s="324"/>
      <c r="D2459" s="324"/>
      <c r="E2459" s="324"/>
      <c r="F2459" s="356"/>
    </row>
    <row r="2460" spans="1:6">
      <c r="A2460" s="324"/>
      <c r="B2460" s="324"/>
      <c r="C2460" s="324"/>
      <c r="D2460" s="324"/>
      <c r="E2460" s="324"/>
      <c r="F2460" s="356"/>
    </row>
    <row r="2461" spans="1:6">
      <c r="A2461" s="324"/>
      <c r="B2461" s="324"/>
      <c r="C2461" s="324"/>
      <c r="D2461" s="324"/>
      <c r="E2461" s="324"/>
      <c r="F2461" s="356"/>
    </row>
    <row r="2462" spans="1:6">
      <c r="A2462" s="324"/>
      <c r="B2462" s="324"/>
      <c r="C2462" s="324"/>
      <c r="D2462" s="324"/>
      <c r="E2462" s="324"/>
      <c r="F2462" s="356"/>
    </row>
    <row r="2463" spans="1:6">
      <c r="A2463" s="324"/>
      <c r="B2463" s="324"/>
      <c r="C2463" s="324"/>
      <c r="D2463" s="324"/>
      <c r="E2463" s="324"/>
      <c r="F2463" s="356"/>
    </row>
    <row r="2464" spans="1:6">
      <c r="A2464" s="324"/>
      <c r="B2464" s="324"/>
      <c r="C2464" s="324"/>
      <c r="D2464" s="324"/>
      <c r="E2464" s="324"/>
      <c r="F2464" s="356"/>
    </row>
    <row r="2465" spans="1:6">
      <c r="A2465" s="324"/>
      <c r="B2465" s="324"/>
      <c r="C2465" s="324"/>
      <c r="D2465" s="324"/>
      <c r="E2465" s="324"/>
      <c r="F2465" s="356"/>
    </row>
    <row r="2466" spans="1:6">
      <c r="A2466" s="324"/>
      <c r="B2466" s="324"/>
      <c r="C2466" s="324"/>
      <c r="D2466" s="324"/>
      <c r="E2466" s="324"/>
      <c r="F2466" s="356"/>
    </row>
    <row r="2467" spans="1:6">
      <c r="A2467" s="324"/>
      <c r="B2467" s="324"/>
      <c r="C2467" s="324"/>
      <c r="D2467" s="324"/>
      <c r="E2467" s="324"/>
      <c r="F2467" s="356"/>
    </row>
    <row r="2468" spans="1:6">
      <c r="A2468" s="324"/>
      <c r="B2468" s="324"/>
      <c r="C2468" s="324"/>
      <c r="D2468" s="324"/>
      <c r="E2468" s="324"/>
      <c r="F2468" s="356"/>
    </row>
    <row r="2469" spans="1:6">
      <c r="A2469" s="324"/>
      <c r="B2469" s="324"/>
      <c r="C2469" s="324"/>
      <c r="D2469" s="324"/>
      <c r="E2469" s="324"/>
      <c r="F2469" s="356"/>
    </row>
    <row r="2470" spans="1:6">
      <c r="A2470" s="324"/>
      <c r="B2470" s="324"/>
      <c r="C2470" s="324"/>
      <c r="D2470" s="324"/>
      <c r="E2470" s="324"/>
      <c r="F2470" s="356"/>
    </row>
    <row r="2471" spans="1:6">
      <c r="A2471" s="324"/>
      <c r="B2471" s="324"/>
      <c r="C2471" s="324"/>
      <c r="D2471" s="324"/>
      <c r="E2471" s="324"/>
      <c r="F2471" s="356"/>
    </row>
    <row r="2472" spans="1:6">
      <c r="A2472" s="324"/>
      <c r="B2472" s="324"/>
      <c r="C2472" s="324"/>
      <c r="D2472" s="324"/>
      <c r="E2472" s="324"/>
      <c r="F2472" s="356"/>
    </row>
    <row r="2473" spans="1:6">
      <c r="A2473" s="324"/>
      <c r="B2473" s="324"/>
      <c r="C2473" s="324"/>
      <c r="D2473" s="324"/>
      <c r="E2473" s="324"/>
      <c r="F2473" s="356"/>
    </row>
    <row r="2474" spans="1:6">
      <c r="A2474" s="324"/>
      <c r="B2474" s="324"/>
      <c r="C2474" s="324"/>
      <c r="D2474" s="324"/>
      <c r="E2474" s="324"/>
      <c r="F2474" s="356"/>
    </row>
    <row r="2475" spans="1:6">
      <c r="A2475" s="324"/>
      <c r="B2475" s="324"/>
      <c r="C2475" s="324"/>
      <c r="D2475" s="324"/>
      <c r="E2475" s="324"/>
      <c r="F2475" s="356"/>
    </row>
    <row r="2476" spans="1:6">
      <c r="A2476" s="324"/>
      <c r="B2476" s="324"/>
      <c r="C2476" s="324"/>
      <c r="D2476" s="324"/>
      <c r="E2476" s="324"/>
      <c r="F2476" s="356"/>
    </row>
    <row r="2477" spans="1:6">
      <c r="A2477" s="324"/>
      <c r="B2477" s="324"/>
      <c r="C2477" s="324"/>
      <c r="D2477" s="324"/>
      <c r="E2477" s="324"/>
      <c r="F2477" s="356"/>
    </row>
    <row r="2478" spans="1:6">
      <c r="A2478" s="324"/>
      <c r="B2478" s="324"/>
      <c r="C2478" s="324"/>
      <c r="D2478" s="324"/>
      <c r="E2478" s="324"/>
      <c r="F2478" s="356"/>
    </row>
    <row r="2479" spans="1:6">
      <c r="A2479" s="324"/>
      <c r="B2479" s="324"/>
      <c r="C2479" s="324"/>
      <c r="D2479" s="324"/>
      <c r="E2479" s="324"/>
      <c r="F2479" s="356"/>
    </row>
    <row r="2480" spans="1:6">
      <c r="A2480" s="324"/>
      <c r="B2480" s="324"/>
      <c r="C2480" s="324"/>
      <c r="D2480" s="324"/>
      <c r="E2480" s="324"/>
      <c r="F2480" s="356"/>
    </row>
    <row r="2481" spans="1:6">
      <c r="A2481" s="324"/>
      <c r="B2481" s="324"/>
      <c r="C2481" s="324"/>
      <c r="D2481" s="324"/>
      <c r="E2481" s="324"/>
      <c r="F2481" s="356"/>
    </row>
    <row r="2482" spans="1:6">
      <c r="A2482" s="324"/>
      <c r="B2482" s="324"/>
      <c r="C2482" s="324"/>
      <c r="D2482" s="324"/>
      <c r="E2482" s="324"/>
      <c r="F2482" s="356"/>
    </row>
    <row r="2483" spans="1:6">
      <c r="A2483" s="324"/>
      <c r="B2483" s="324"/>
      <c r="C2483" s="324"/>
      <c r="D2483" s="324"/>
      <c r="E2483" s="324"/>
      <c r="F2483" s="356"/>
    </row>
    <row r="2484" spans="1:6">
      <c r="A2484" s="324"/>
      <c r="B2484" s="324"/>
      <c r="C2484" s="324"/>
      <c r="D2484" s="324"/>
      <c r="E2484" s="324"/>
      <c r="F2484" s="356"/>
    </row>
    <row r="2485" spans="1:6">
      <c r="A2485" s="324"/>
      <c r="B2485" s="324"/>
      <c r="C2485" s="324"/>
      <c r="D2485" s="324"/>
      <c r="E2485" s="324"/>
      <c r="F2485" s="356"/>
    </row>
    <row r="2486" spans="1:6">
      <c r="A2486" s="324"/>
      <c r="B2486" s="324"/>
      <c r="C2486" s="324"/>
      <c r="D2486" s="324"/>
      <c r="E2486" s="324"/>
      <c r="F2486" s="356"/>
    </row>
    <row r="2487" spans="1:6">
      <c r="A2487" s="324"/>
      <c r="B2487" s="324"/>
      <c r="C2487" s="324"/>
      <c r="D2487" s="324"/>
      <c r="E2487" s="324"/>
      <c r="F2487" s="356"/>
    </row>
    <row r="2488" spans="1:6">
      <c r="A2488" s="324"/>
      <c r="B2488" s="324"/>
      <c r="C2488" s="324"/>
      <c r="D2488" s="324"/>
      <c r="E2488" s="324"/>
      <c r="F2488" s="356"/>
    </row>
    <row r="2489" spans="1:6">
      <c r="A2489" s="324"/>
      <c r="B2489" s="324"/>
      <c r="C2489" s="324"/>
      <c r="D2489" s="324"/>
      <c r="E2489" s="324"/>
      <c r="F2489" s="356"/>
    </row>
    <row r="2490" spans="1:6">
      <c r="A2490" s="324"/>
      <c r="B2490" s="324"/>
      <c r="C2490" s="324"/>
      <c r="D2490" s="324"/>
      <c r="E2490" s="324"/>
      <c r="F2490" s="356"/>
    </row>
    <row r="2491" spans="1:6">
      <c r="A2491" s="324"/>
      <c r="B2491" s="324"/>
      <c r="C2491" s="324"/>
      <c r="D2491" s="324"/>
      <c r="E2491" s="324"/>
      <c r="F2491" s="356"/>
    </row>
    <row r="2492" spans="1:6">
      <c r="A2492" s="324"/>
      <c r="B2492" s="324"/>
      <c r="C2492" s="324"/>
      <c r="D2492" s="324"/>
      <c r="E2492" s="324"/>
      <c r="F2492" s="356"/>
    </row>
    <row r="2493" spans="1:6">
      <c r="A2493" s="324"/>
      <c r="B2493" s="324"/>
      <c r="C2493" s="324"/>
      <c r="D2493" s="324"/>
      <c r="E2493" s="324"/>
      <c r="F2493" s="356"/>
    </row>
    <row r="2494" spans="1:6">
      <c r="A2494" s="324"/>
      <c r="B2494" s="324"/>
      <c r="C2494" s="324"/>
      <c r="D2494" s="324"/>
      <c r="E2494" s="324"/>
      <c r="F2494" s="356"/>
    </row>
    <row r="2495" spans="1:6">
      <c r="A2495" s="324"/>
      <c r="B2495" s="324"/>
      <c r="C2495" s="324"/>
      <c r="D2495" s="324"/>
      <c r="E2495" s="324"/>
      <c r="F2495" s="356"/>
    </row>
    <row r="2496" spans="1:6">
      <c r="A2496" s="324"/>
      <c r="B2496" s="324"/>
      <c r="C2496" s="324"/>
      <c r="D2496" s="324"/>
      <c r="E2496" s="324"/>
      <c r="F2496" s="356"/>
    </row>
    <row r="2497" spans="1:6">
      <c r="A2497" s="324"/>
      <c r="B2497" s="324"/>
      <c r="C2497" s="324"/>
      <c r="D2497" s="324"/>
      <c r="E2497" s="324"/>
      <c r="F2497" s="356"/>
    </row>
    <row r="2498" spans="1:6">
      <c r="A2498" s="324"/>
      <c r="B2498" s="324"/>
      <c r="C2498" s="324"/>
      <c r="D2498" s="324"/>
      <c r="E2498" s="324"/>
      <c r="F2498" s="356"/>
    </row>
    <row r="2499" spans="1:6">
      <c r="A2499" s="324"/>
      <c r="B2499" s="324"/>
      <c r="C2499" s="324"/>
      <c r="D2499" s="324"/>
      <c r="E2499" s="324"/>
      <c r="F2499" s="356"/>
    </row>
    <row r="2500" spans="1:6">
      <c r="A2500" s="324"/>
      <c r="B2500" s="324"/>
      <c r="C2500" s="324"/>
      <c r="D2500" s="324"/>
      <c r="E2500" s="324"/>
      <c r="F2500" s="356"/>
    </row>
    <row r="2501" spans="1:6">
      <c r="A2501" s="324"/>
      <c r="B2501" s="324"/>
      <c r="C2501" s="324"/>
      <c r="D2501" s="324"/>
      <c r="E2501" s="324"/>
      <c r="F2501" s="356"/>
    </row>
    <row r="2502" spans="1:6">
      <c r="A2502" s="324"/>
      <c r="B2502" s="324"/>
      <c r="C2502" s="324"/>
      <c r="D2502" s="324"/>
      <c r="E2502" s="324"/>
      <c r="F2502" s="356"/>
    </row>
    <row r="2503" spans="1:6">
      <c r="A2503" s="324"/>
      <c r="B2503" s="324"/>
      <c r="C2503" s="324"/>
      <c r="D2503" s="324"/>
      <c r="E2503" s="324"/>
      <c r="F2503" s="356"/>
    </row>
    <row r="2504" spans="1:6">
      <c r="A2504" s="324"/>
      <c r="B2504" s="324"/>
      <c r="C2504" s="324"/>
      <c r="D2504" s="324"/>
      <c r="E2504" s="324"/>
      <c r="F2504" s="356"/>
    </row>
    <row r="2505" spans="1:6">
      <c r="A2505" s="324"/>
      <c r="B2505" s="324"/>
      <c r="C2505" s="324"/>
      <c r="D2505" s="324"/>
      <c r="E2505" s="324"/>
      <c r="F2505" s="356"/>
    </row>
    <row r="2506" spans="1:6">
      <c r="A2506" s="324"/>
      <c r="B2506" s="324"/>
      <c r="C2506" s="324"/>
      <c r="D2506" s="324"/>
      <c r="E2506" s="324"/>
      <c r="F2506" s="356"/>
    </row>
    <row r="2507" spans="1:6">
      <c r="A2507" s="324"/>
      <c r="B2507" s="324"/>
      <c r="C2507" s="324"/>
      <c r="D2507" s="324"/>
      <c r="E2507" s="324"/>
      <c r="F2507" s="356"/>
    </row>
    <row r="2508" spans="1:6">
      <c r="A2508" s="324"/>
      <c r="B2508" s="324"/>
      <c r="C2508" s="324"/>
      <c r="D2508" s="324"/>
      <c r="E2508" s="324"/>
      <c r="F2508" s="356"/>
    </row>
    <row r="2509" spans="1:6">
      <c r="A2509" s="324"/>
      <c r="B2509" s="324"/>
      <c r="C2509" s="324"/>
      <c r="D2509" s="324"/>
      <c r="E2509" s="324"/>
      <c r="F2509" s="356"/>
    </row>
    <row r="2510" spans="1:6">
      <c r="A2510" s="324"/>
      <c r="B2510" s="324"/>
      <c r="C2510" s="324"/>
      <c r="D2510" s="324"/>
      <c r="E2510" s="324"/>
      <c r="F2510" s="356"/>
    </row>
    <row r="2511" spans="1:6">
      <c r="A2511" s="324"/>
      <c r="B2511" s="324"/>
      <c r="C2511" s="324"/>
      <c r="D2511" s="324"/>
      <c r="E2511" s="324"/>
      <c r="F2511" s="356"/>
    </row>
    <row r="2512" spans="1:6">
      <c r="A2512" s="324"/>
      <c r="B2512" s="324"/>
      <c r="C2512" s="324"/>
      <c r="D2512" s="324"/>
      <c r="E2512" s="324"/>
      <c r="F2512" s="356"/>
    </row>
    <row r="2513" spans="1:6">
      <c r="A2513" s="324"/>
      <c r="B2513" s="324"/>
      <c r="C2513" s="324"/>
      <c r="D2513" s="324"/>
      <c r="E2513" s="324"/>
      <c r="F2513" s="356"/>
    </row>
    <row r="2514" spans="1:6">
      <c r="A2514" s="324"/>
      <c r="B2514" s="324"/>
      <c r="C2514" s="324"/>
      <c r="D2514" s="324"/>
      <c r="E2514" s="324"/>
      <c r="F2514" s="356"/>
    </row>
    <row r="2515" spans="1:6">
      <c r="A2515" s="324"/>
      <c r="B2515" s="324"/>
      <c r="C2515" s="324"/>
      <c r="D2515" s="324"/>
      <c r="E2515" s="324"/>
      <c r="F2515" s="356"/>
    </row>
    <row r="2516" spans="1:6">
      <c r="A2516" s="324"/>
      <c r="B2516" s="324"/>
      <c r="C2516" s="324"/>
      <c r="D2516" s="324"/>
      <c r="E2516" s="324"/>
      <c r="F2516" s="356"/>
    </row>
    <row r="2517" spans="1:6">
      <c r="A2517" s="324"/>
      <c r="B2517" s="324"/>
      <c r="C2517" s="324"/>
      <c r="D2517" s="324"/>
      <c r="E2517" s="324"/>
      <c r="F2517" s="356"/>
    </row>
    <row r="2518" spans="1:6">
      <c r="A2518" s="324"/>
      <c r="B2518" s="324"/>
      <c r="C2518" s="324"/>
      <c r="D2518" s="324"/>
      <c r="E2518" s="324"/>
      <c r="F2518" s="356"/>
    </row>
    <row r="2519" spans="1:6">
      <c r="A2519" s="324"/>
      <c r="B2519" s="324"/>
      <c r="C2519" s="324"/>
      <c r="D2519" s="324"/>
      <c r="E2519" s="324"/>
      <c r="F2519" s="356"/>
    </row>
    <row r="2520" spans="1:6">
      <c r="A2520" s="324"/>
      <c r="B2520" s="324"/>
      <c r="C2520" s="324"/>
      <c r="D2520" s="324"/>
      <c r="E2520" s="324"/>
      <c r="F2520" s="356"/>
    </row>
    <row r="2521" spans="1:6">
      <c r="A2521" s="324"/>
      <c r="B2521" s="324"/>
      <c r="C2521" s="324"/>
      <c r="D2521" s="324"/>
      <c r="E2521" s="324"/>
      <c r="F2521" s="356"/>
    </row>
    <row r="2522" spans="1:6">
      <c r="A2522" s="324"/>
      <c r="B2522" s="324"/>
      <c r="C2522" s="324"/>
      <c r="D2522" s="324"/>
      <c r="E2522" s="324"/>
      <c r="F2522" s="356"/>
    </row>
    <row r="2523" spans="1:6">
      <c r="A2523" s="324"/>
      <c r="B2523" s="324"/>
      <c r="C2523" s="324"/>
      <c r="D2523" s="324"/>
      <c r="E2523" s="324"/>
      <c r="F2523" s="356"/>
    </row>
    <row r="2524" spans="1:6">
      <c r="A2524" s="324"/>
      <c r="B2524" s="324"/>
      <c r="C2524" s="324"/>
      <c r="D2524" s="324"/>
      <c r="E2524" s="324"/>
      <c r="F2524" s="356"/>
    </row>
    <row r="2525" spans="1:6">
      <c r="A2525" s="324"/>
      <c r="B2525" s="324"/>
      <c r="C2525" s="324"/>
      <c r="D2525" s="324"/>
      <c r="E2525" s="324"/>
      <c r="F2525" s="356"/>
    </row>
    <row r="2526" spans="1:6">
      <c r="A2526" s="324"/>
      <c r="B2526" s="324"/>
      <c r="C2526" s="324"/>
      <c r="D2526" s="324"/>
      <c r="E2526" s="324"/>
      <c r="F2526" s="356"/>
    </row>
    <row r="2527" spans="1:6">
      <c r="A2527" s="324"/>
      <c r="B2527" s="324"/>
      <c r="C2527" s="324"/>
      <c r="D2527" s="324"/>
      <c r="E2527" s="324"/>
      <c r="F2527" s="356"/>
    </row>
    <row r="2528" spans="1:6">
      <c r="A2528" s="324"/>
      <c r="B2528" s="324"/>
      <c r="C2528" s="324"/>
      <c r="D2528" s="324"/>
      <c r="E2528" s="324"/>
      <c r="F2528" s="356"/>
    </row>
    <row r="2529" spans="1:6">
      <c r="A2529" s="324"/>
      <c r="B2529" s="324"/>
      <c r="C2529" s="324"/>
      <c r="D2529" s="324"/>
      <c r="E2529" s="324"/>
      <c r="F2529" s="356"/>
    </row>
    <row r="2530" spans="1:6">
      <c r="A2530" s="324"/>
      <c r="B2530" s="324"/>
      <c r="C2530" s="324"/>
      <c r="D2530" s="324"/>
      <c r="E2530" s="324"/>
      <c r="F2530" s="356"/>
    </row>
    <row r="2531" spans="1:6">
      <c r="A2531" s="324"/>
      <c r="B2531" s="324"/>
      <c r="C2531" s="324"/>
      <c r="D2531" s="324"/>
      <c r="E2531" s="324"/>
      <c r="F2531" s="356"/>
    </row>
    <row r="2532" spans="1:6">
      <c r="A2532" s="324"/>
      <c r="B2532" s="324"/>
      <c r="C2532" s="324"/>
      <c r="D2532" s="324"/>
      <c r="E2532" s="324"/>
      <c r="F2532" s="356"/>
    </row>
    <row r="2533" spans="1:6">
      <c r="A2533" s="324"/>
      <c r="B2533" s="324"/>
      <c r="C2533" s="324"/>
      <c r="D2533" s="324"/>
      <c r="E2533" s="324"/>
      <c r="F2533" s="356"/>
    </row>
    <row r="2534" spans="1:6">
      <c r="A2534" s="324"/>
      <c r="B2534" s="324"/>
      <c r="C2534" s="324"/>
      <c r="D2534" s="324"/>
      <c r="E2534" s="324"/>
      <c r="F2534" s="356"/>
    </row>
    <row r="2535" spans="1:6">
      <c r="A2535" s="324"/>
      <c r="B2535" s="324"/>
      <c r="C2535" s="324"/>
      <c r="D2535" s="324"/>
      <c r="E2535" s="324"/>
      <c r="F2535" s="356"/>
    </row>
    <row r="2536" spans="1:6">
      <c r="A2536" s="324"/>
      <c r="B2536" s="324"/>
      <c r="C2536" s="324"/>
      <c r="D2536" s="324"/>
      <c r="E2536" s="324"/>
      <c r="F2536" s="356"/>
    </row>
    <row r="2537" spans="1:6">
      <c r="A2537" s="324"/>
      <c r="B2537" s="324"/>
      <c r="C2537" s="324"/>
      <c r="D2537" s="324"/>
      <c r="E2537" s="324"/>
      <c r="F2537" s="356"/>
    </row>
    <row r="2538" spans="1:6">
      <c r="A2538" s="324"/>
      <c r="B2538" s="324"/>
      <c r="C2538" s="324"/>
      <c r="D2538" s="324"/>
      <c r="E2538" s="324"/>
      <c r="F2538" s="356"/>
    </row>
    <row r="2539" spans="1:6">
      <c r="A2539" s="324"/>
      <c r="B2539" s="324"/>
      <c r="C2539" s="324"/>
      <c r="D2539" s="324"/>
      <c r="E2539" s="324"/>
      <c r="F2539" s="356"/>
    </row>
    <row r="2540" spans="1:6">
      <c r="A2540" s="324"/>
      <c r="B2540" s="324"/>
      <c r="C2540" s="324"/>
      <c r="D2540" s="324"/>
      <c r="E2540" s="324"/>
      <c r="F2540" s="356"/>
    </row>
    <row r="2541" spans="1:6">
      <c r="A2541" s="324"/>
      <c r="B2541" s="324"/>
      <c r="C2541" s="324"/>
      <c r="D2541" s="324"/>
      <c r="E2541" s="324"/>
      <c r="F2541" s="356"/>
    </row>
    <row r="2542" spans="1:6">
      <c r="A2542" s="324"/>
      <c r="B2542" s="324"/>
      <c r="C2542" s="324"/>
      <c r="D2542" s="324"/>
      <c r="E2542" s="324"/>
      <c r="F2542" s="356"/>
    </row>
    <row r="2543" spans="1:6">
      <c r="A2543" s="324"/>
      <c r="B2543" s="324"/>
      <c r="C2543" s="324"/>
      <c r="D2543" s="324"/>
      <c r="E2543" s="324"/>
      <c r="F2543" s="356"/>
    </row>
    <row r="2544" spans="1:6">
      <c r="A2544" s="324"/>
      <c r="B2544" s="324"/>
      <c r="C2544" s="324"/>
      <c r="D2544" s="324"/>
      <c r="E2544" s="324"/>
      <c r="F2544" s="356"/>
    </row>
    <row r="2545" spans="1:6">
      <c r="A2545" s="324"/>
      <c r="B2545" s="324"/>
      <c r="C2545" s="324"/>
      <c r="D2545" s="324"/>
      <c r="E2545" s="324"/>
      <c r="F2545" s="356"/>
    </row>
    <row r="2546" spans="1:6">
      <c r="A2546" s="324"/>
      <c r="B2546" s="324"/>
      <c r="C2546" s="324"/>
      <c r="D2546" s="324"/>
      <c r="E2546" s="324"/>
      <c r="F2546" s="356"/>
    </row>
    <row r="2547" spans="1:6">
      <c r="A2547" s="324"/>
      <c r="B2547" s="324"/>
      <c r="C2547" s="324"/>
      <c r="D2547" s="324"/>
      <c r="E2547" s="324"/>
      <c r="F2547" s="356"/>
    </row>
    <row r="2548" spans="1:6">
      <c r="A2548" s="324"/>
      <c r="B2548" s="324"/>
      <c r="C2548" s="324"/>
      <c r="D2548" s="324"/>
      <c r="E2548" s="324"/>
      <c r="F2548" s="356"/>
    </row>
    <row r="2549" spans="1:6">
      <c r="A2549" s="324"/>
      <c r="B2549" s="324"/>
      <c r="C2549" s="324"/>
      <c r="D2549" s="324"/>
      <c r="E2549" s="324"/>
      <c r="F2549" s="356"/>
    </row>
    <row r="2550" spans="1:6">
      <c r="A2550" s="324"/>
      <c r="B2550" s="324"/>
      <c r="C2550" s="324"/>
      <c r="D2550" s="324"/>
      <c r="E2550" s="324"/>
      <c r="F2550" s="356"/>
    </row>
    <row r="2551" spans="1:6">
      <c r="A2551" s="324"/>
      <c r="B2551" s="324"/>
      <c r="C2551" s="324"/>
      <c r="D2551" s="324"/>
      <c r="E2551" s="324"/>
      <c r="F2551" s="356"/>
    </row>
    <row r="2552" spans="1:6">
      <c r="A2552" s="324"/>
      <c r="B2552" s="324"/>
      <c r="C2552" s="324"/>
      <c r="D2552" s="324"/>
      <c r="E2552" s="324"/>
      <c r="F2552" s="356"/>
    </row>
    <row r="2553" spans="1:6">
      <c r="A2553" s="324"/>
      <c r="B2553" s="324"/>
      <c r="C2553" s="324"/>
      <c r="D2553" s="324"/>
      <c r="E2553" s="324"/>
      <c r="F2553" s="356"/>
    </row>
    <row r="2554" spans="1:6">
      <c r="A2554" s="324"/>
      <c r="B2554" s="324"/>
      <c r="C2554" s="324"/>
      <c r="D2554" s="324"/>
      <c r="E2554" s="324"/>
      <c r="F2554" s="356"/>
    </row>
    <row r="2555" spans="1:6">
      <c r="A2555" s="324"/>
      <c r="B2555" s="324"/>
      <c r="C2555" s="324"/>
      <c r="D2555" s="324"/>
      <c r="E2555" s="324"/>
      <c r="F2555" s="356"/>
    </row>
    <row r="2556" spans="1:6">
      <c r="A2556" s="324"/>
      <c r="B2556" s="324"/>
      <c r="C2556" s="324"/>
      <c r="D2556" s="324"/>
      <c r="E2556" s="324"/>
      <c r="F2556" s="356"/>
    </row>
    <row r="2557" spans="1:6">
      <c r="A2557" s="324"/>
      <c r="B2557" s="324"/>
      <c r="C2557" s="324"/>
      <c r="D2557" s="324"/>
      <c r="E2557" s="324"/>
      <c r="F2557" s="356"/>
    </row>
    <row r="2558" spans="1:6">
      <c r="A2558" s="324"/>
      <c r="B2558" s="324"/>
      <c r="C2558" s="324"/>
      <c r="D2558" s="324"/>
      <c r="E2558" s="324"/>
      <c r="F2558" s="356"/>
    </row>
    <row r="2559" spans="1:6">
      <c r="A2559" s="324"/>
      <c r="B2559" s="324"/>
      <c r="C2559" s="324"/>
      <c r="D2559" s="324"/>
      <c r="E2559" s="324"/>
      <c r="F2559" s="356"/>
    </row>
    <row r="2560" spans="1:6">
      <c r="A2560" s="324"/>
      <c r="B2560" s="324"/>
      <c r="C2560" s="324"/>
      <c r="D2560" s="324"/>
      <c r="E2560" s="324"/>
      <c r="F2560" s="356"/>
    </row>
    <row r="2561" spans="1:6">
      <c r="A2561" s="324"/>
      <c r="B2561" s="324"/>
      <c r="C2561" s="324"/>
      <c r="D2561" s="324"/>
      <c r="E2561" s="324"/>
      <c r="F2561" s="356"/>
    </row>
    <row r="2562" spans="1:6">
      <c r="A2562" s="324"/>
      <c r="B2562" s="324"/>
      <c r="C2562" s="324"/>
      <c r="D2562" s="324"/>
      <c r="E2562" s="324"/>
      <c r="F2562" s="356"/>
    </row>
    <row r="2563" spans="1:6">
      <c r="A2563" s="324"/>
      <c r="B2563" s="324"/>
      <c r="C2563" s="324"/>
      <c r="D2563" s="324"/>
      <c r="E2563" s="324"/>
      <c r="F2563" s="356"/>
    </row>
    <row r="2564" spans="1:6">
      <c r="A2564" s="324"/>
      <c r="B2564" s="324"/>
      <c r="C2564" s="324"/>
      <c r="D2564" s="324"/>
      <c r="E2564" s="324"/>
      <c r="F2564" s="356"/>
    </row>
    <row r="2565" spans="1:6">
      <c r="A2565" s="324"/>
      <c r="B2565" s="324"/>
      <c r="C2565" s="324"/>
      <c r="D2565" s="324"/>
      <c r="E2565" s="324"/>
      <c r="F2565" s="356"/>
    </row>
    <row r="2566" spans="1:6">
      <c r="A2566" s="324"/>
      <c r="B2566" s="324"/>
      <c r="C2566" s="324"/>
      <c r="D2566" s="324"/>
      <c r="E2566" s="324"/>
      <c r="F2566" s="356"/>
    </row>
    <row r="2567" spans="1:6">
      <c r="A2567" s="324"/>
      <c r="B2567" s="324"/>
      <c r="C2567" s="324"/>
      <c r="D2567" s="324"/>
      <c r="E2567" s="324"/>
      <c r="F2567" s="356"/>
    </row>
    <row r="2568" spans="1:6">
      <c r="A2568" s="324"/>
      <c r="B2568" s="324"/>
      <c r="C2568" s="324"/>
      <c r="D2568" s="324"/>
      <c r="E2568" s="324"/>
      <c r="F2568" s="356"/>
    </row>
    <row r="2569" spans="1:6">
      <c r="A2569" s="324"/>
      <c r="B2569" s="324"/>
      <c r="C2569" s="324"/>
      <c r="D2569" s="324"/>
      <c r="E2569" s="324"/>
      <c r="F2569" s="356"/>
    </row>
    <row r="2570" spans="1:6">
      <c r="A2570" s="324"/>
      <c r="B2570" s="324"/>
      <c r="C2570" s="324"/>
      <c r="D2570" s="324"/>
      <c r="E2570" s="324"/>
      <c r="F2570" s="356"/>
    </row>
    <row r="2571" spans="1:6">
      <c r="A2571" s="324"/>
      <c r="B2571" s="324"/>
      <c r="C2571" s="324"/>
      <c r="D2571" s="324"/>
      <c r="E2571" s="324"/>
      <c r="F2571" s="356"/>
    </row>
    <row r="2572" spans="1:6">
      <c r="A2572" s="324"/>
      <c r="B2572" s="324"/>
      <c r="C2572" s="324"/>
      <c r="D2572" s="324"/>
      <c r="E2572" s="324"/>
      <c r="F2572" s="356"/>
    </row>
    <row r="2573" spans="1:6">
      <c r="A2573" s="324"/>
      <c r="B2573" s="324"/>
      <c r="C2573" s="324"/>
      <c r="D2573" s="324"/>
      <c r="E2573" s="324"/>
      <c r="F2573" s="356"/>
    </row>
    <row r="2574" spans="1:6">
      <c r="A2574" s="324"/>
      <c r="B2574" s="324"/>
      <c r="C2574" s="324"/>
      <c r="D2574" s="324"/>
      <c r="E2574" s="324"/>
      <c r="F2574" s="356"/>
    </row>
    <row r="2575" spans="1:6">
      <c r="A2575" s="324"/>
      <c r="B2575" s="324"/>
      <c r="C2575" s="324"/>
      <c r="D2575" s="324"/>
      <c r="E2575" s="324"/>
      <c r="F2575" s="356"/>
    </row>
    <row r="2576" spans="1:6">
      <c r="A2576" s="324"/>
      <c r="B2576" s="324"/>
      <c r="C2576" s="324"/>
      <c r="D2576" s="324"/>
      <c r="E2576" s="324"/>
      <c r="F2576" s="356"/>
    </row>
    <row r="2577" spans="1:6">
      <c r="A2577" s="324"/>
      <c r="B2577" s="324"/>
      <c r="C2577" s="324"/>
      <c r="D2577" s="324"/>
      <c r="E2577" s="324"/>
      <c r="F2577" s="356"/>
    </row>
    <row r="2578" spans="1:6">
      <c r="A2578" s="324"/>
      <c r="B2578" s="324"/>
      <c r="C2578" s="324"/>
      <c r="D2578" s="324"/>
      <c r="E2578" s="324"/>
      <c r="F2578" s="356"/>
    </row>
    <row r="2579" spans="1:6">
      <c r="A2579" s="324"/>
      <c r="B2579" s="324"/>
      <c r="C2579" s="324"/>
      <c r="D2579" s="324"/>
      <c r="E2579" s="324"/>
      <c r="F2579" s="356"/>
    </row>
    <row r="2580" spans="1:6">
      <c r="A2580" s="324"/>
      <c r="B2580" s="324"/>
      <c r="C2580" s="324"/>
      <c r="D2580" s="324"/>
      <c r="E2580" s="324"/>
      <c r="F2580" s="356"/>
    </row>
    <row r="2581" spans="1:6">
      <c r="A2581" s="324"/>
      <c r="B2581" s="324"/>
      <c r="C2581" s="324"/>
      <c r="D2581" s="324"/>
      <c r="E2581" s="324"/>
      <c r="F2581" s="356"/>
    </row>
    <row r="2582" spans="1:6">
      <c r="A2582" s="324"/>
      <c r="B2582" s="324"/>
      <c r="C2582" s="324"/>
      <c r="D2582" s="324"/>
      <c r="E2582" s="324"/>
      <c r="F2582" s="356"/>
    </row>
    <row r="2583" spans="1:6">
      <c r="A2583" s="324"/>
      <c r="B2583" s="324"/>
      <c r="C2583" s="324"/>
      <c r="D2583" s="324"/>
      <c r="E2583" s="324"/>
      <c r="F2583" s="356"/>
    </row>
    <row r="2584" spans="1:6">
      <c r="A2584" s="324"/>
      <c r="B2584" s="324"/>
      <c r="C2584" s="324"/>
      <c r="D2584" s="324"/>
      <c r="E2584" s="324"/>
      <c r="F2584" s="356"/>
    </row>
    <row r="2585" spans="1:6">
      <c r="A2585" s="324"/>
      <c r="B2585" s="324"/>
      <c r="C2585" s="324"/>
      <c r="D2585" s="324"/>
      <c r="E2585" s="324"/>
      <c r="F2585" s="356"/>
    </row>
    <row r="2586" spans="1:6">
      <c r="A2586" s="324"/>
      <c r="B2586" s="324"/>
      <c r="C2586" s="324"/>
      <c r="D2586" s="324"/>
      <c r="E2586" s="324"/>
      <c r="F2586" s="356"/>
    </row>
    <row r="2587" spans="1:6">
      <c r="A2587" s="324"/>
      <c r="B2587" s="324"/>
      <c r="C2587" s="324"/>
      <c r="D2587" s="324"/>
      <c r="E2587" s="324"/>
      <c r="F2587" s="356"/>
    </row>
    <row r="2588" spans="1:6">
      <c r="A2588" s="324"/>
      <c r="B2588" s="324"/>
      <c r="C2588" s="324"/>
      <c r="D2588" s="324"/>
      <c r="E2588" s="324"/>
      <c r="F2588" s="356"/>
    </row>
    <row r="2589" spans="1:6">
      <c r="A2589" s="324"/>
      <c r="B2589" s="324"/>
      <c r="C2589" s="324"/>
      <c r="D2589" s="324"/>
      <c r="E2589" s="324"/>
      <c r="F2589" s="356"/>
    </row>
    <row r="2590" spans="1:6">
      <c r="A2590" s="324"/>
      <c r="B2590" s="324"/>
      <c r="C2590" s="324"/>
      <c r="D2590" s="324"/>
      <c r="E2590" s="324"/>
      <c r="F2590" s="356"/>
    </row>
    <row r="2591" spans="1:6">
      <c r="A2591" s="324"/>
      <c r="B2591" s="324"/>
      <c r="C2591" s="324"/>
      <c r="D2591" s="324"/>
      <c r="E2591" s="324"/>
      <c r="F2591" s="356"/>
    </row>
    <row r="2592" spans="1:6">
      <c r="A2592" s="324"/>
      <c r="B2592" s="324"/>
      <c r="C2592" s="324"/>
      <c r="D2592" s="324"/>
      <c r="E2592" s="324"/>
      <c r="F2592" s="356"/>
    </row>
    <row r="2593" spans="1:6">
      <c r="A2593" s="324"/>
      <c r="B2593" s="324"/>
      <c r="C2593" s="324"/>
      <c r="D2593" s="324"/>
      <c r="E2593" s="324"/>
      <c r="F2593" s="356"/>
    </row>
    <row r="2594" spans="1:6">
      <c r="A2594" s="324"/>
      <c r="B2594" s="324"/>
      <c r="C2594" s="324"/>
      <c r="D2594" s="324"/>
      <c r="E2594" s="324"/>
      <c r="F2594" s="356"/>
    </row>
    <row r="2595" spans="1:6">
      <c r="A2595" s="324"/>
      <c r="B2595" s="324"/>
      <c r="C2595" s="324"/>
      <c r="D2595" s="324"/>
      <c r="E2595" s="324"/>
      <c r="F2595" s="356"/>
    </row>
    <row r="2596" spans="1:6">
      <c r="A2596" s="324"/>
      <c r="B2596" s="324"/>
      <c r="C2596" s="324"/>
      <c r="D2596" s="324"/>
      <c r="E2596" s="324"/>
      <c r="F2596" s="356"/>
    </row>
    <row r="2597" spans="1:6">
      <c r="A2597" s="324"/>
      <c r="B2597" s="324"/>
      <c r="C2597" s="324"/>
      <c r="D2597" s="324"/>
      <c r="E2597" s="324"/>
      <c r="F2597" s="356"/>
    </row>
    <row r="2598" spans="1:6">
      <c r="A2598" s="324"/>
      <c r="B2598" s="324"/>
      <c r="C2598" s="324"/>
      <c r="D2598" s="324"/>
      <c r="E2598" s="324"/>
      <c r="F2598" s="356"/>
    </row>
    <row r="2599" spans="1:6">
      <c r="A2599" s="324"/>
      <c r="B2599" s="324"/>
      <c r="C2599" s="324"/>
      <c r="D2599" s="324"/>
      <c r="E2599" s="324"/>
      <c r="F2599" s="356"/>
    </row>
    <row r="2600" spans="1:6">
      <c r="A2600" s="324"/>
      <c r="B2600" s="324"/>
      <c r="C2600" s="324"/>
      <c r="D2600" s="324"/>
      <c r="E2600" s="324"/>
      <c r="F2600" s="356"/>
    </row>
    <row r="2601" spans="1:6">
      <c r="A2601" s="324"/>
      <c r="B2601" s="324"/>
      <c r="C2601" s="324"/>
      <c r="D2601" s="324"/>
      <c r="E2601" s="324"/>
      <c r="F2601" s="356"/>
    </row>
    <row r="2602" spans="1:6">
      <c r="A2602" s="324"/>
      <c r="B2602" s="324"/>
      <c r="C2602" s="324"/>
      <c r="D2602" s="324"/>
      <c r="E2602" s="324"/>
      <c r="F2602" s="356"/>
    </row>
    <row r="2603" spans="1:6">
      <c r="A2603" s="324"/>
      <c r="B2603" s="324"/>
      <c r="C2603" s="324"/>
      <c r="D2603" s="324"/>
      <c r="E2603" s="324"/>
      <c r="F2603" s="356"/>
    </row>
    <row r="2604" spans="1:6">
      <c r="A2604" s="324"/>
      <c r="B2604" s="324"/>
      <c r="C2604" s="324"/>
      <c r="D2604" s="324"/>
      <c r="E2604" s="324"/>
      <c r="F2604" s="356"/>
    </row>
    <row r="2605" spans="1:6">
      <c r="A2605" s="324"/>
      <c r="B2605" s="324"/>
      <c r="C2605" s="324"/>
      <c r="D2605" s="324"/>
      <c r="E2605" s="324"/>
      <c r="F2605" s="356"/>
    </row>
    <row r="2606" spans="1:6">
      <c r="A2606" s="324"/>
      <c r="B2606" s="324"/>
      <c r="C2606" s="324"/>
      <c r="D2606" s="324"/>
      <c r="E2606" s="324"/>
      <c r="F2606" s="356"/>
    </row>
    <row r="2607" spans="1:6">
      <c r="A2607" s="324"/>
      <c r="B2607" s="324"/>
      <c r="C2607" s="324"/>
      <c r="D2607" s="324"/>
      <c r="E2607" s="324"/>
      <c r="F2607" s="356"/>
    </row>
    <row r="2608" spans="1:6">
      <c r="A2608" s="324"/>
      <c r="B2608" s="324"/>
      <c r="C2608" s="324"/>
      <c r="D2608" s="324"/>
      <c r="E2608" s="324"/>
      <c r="F2608" s="356"/>
    </row>
    <row r="2609" spans="1:6">
      <c r="A2609" s="324"/>
      <c r="B2609" s="324"/>
      <c r="C2609" s="324"/>
      <c r="D2609" s="324"/>
      <c r="E2609" s="324"/>
      <c r="F2609" s="356"/>
    </row>
    <row r="2610" spans="1:6">
      <c r="A2610" s="324"/>
      <c r="B2610" s="324"/>
      <c r="C2610" s="324"/>
      <c r="D2610" s="324"/>
      <c r="E2610" s="324"/>
      <c r="F2610" s="356"/>
    </row>
    <row r="2611" spans="1:6">
      <c r="A2611" s="324"/>
      <c r="B2611" s="324"/>
      <c r="C2611" s="324"/>
      <c r="D2611" s="324"/>
      <c r="E2611" s="324"/>
      <c r="F2611" s="356"/>
    </row>
    <row r="2612" spans="1:6">
      <c r="A2612" s="324"/>
      <c r="B2612" s="324"/>
      <c r="C2612" s="324"/>
      <c r="D2612" s="324"/>
      <c r="E2612" s="324"/>
      <c r="F2612" s="356"/>
    </row>
    <row r="2613" spans="1:6">
      <c r="A2613" s="324"/>
      <c r="B2613" s="324"/>
      <c r="C2613" s="324"/>
      <c r="D2613" s="324"/>
      <c r="E2613" s="324"/>
      <c r="F2613" s="356"/>
    </row>
    <row r="2614" spans="1:6">
      <c r="A2614" s="324"/>
      <c r="B2614" s="324"/>
      <c r="C2614" s="324"/>
      <c r="D2614" s="324"/>
      <c r="E2614" s="324"/>
      <c r="F2614" s="356"/>
    </row>
    <row r="2615" spans="1:6">
      <c r="A2615" s="324"/>
      <c r="B2615" s="324"/>
      <c r="C2615" s="324"/>
      <c r="D2615" s="324"/>
      <c r="E2615" s="324"/>
      <c r="F2615" s="356"/>
    </row>
    <row r="2616" spans="1:6">
      <c r="A2616" s="324"/>
      <c r="B2616" s="324"/>
      <c r="C2616" s="324"/>
      <c r="D2616" s="324"/>
      <c r="E2616" s="324"/>
      <c r="F2616" s="356"/>
    </row>
    <row r="2617" spans="1:6">
      <c r="A2617" s="324"/>
      <c r="B2617" s="324"/>
      <c r="C2617" s="324"/>
      <c r="D2617" s="324"/>
      <c r="E2617" s="324"/>
      <c r="F2617" s="356"/>
    </row>
    <row r="2618" spans="1:6">
      <c r="A2618" s="324"/>
      <c r="B2618" s="324"/>
      <c r="C2618" s="324"/>
      <c r="D2618" s="324"/>
      <c r="E2618" s="324"/>
      <c r="F2618" s="356"/>
    </row>
    <row r="2619" spans="1:6">
      <c r="A2619" s="324"/>
      <c r="B2619" s="324"/>
      <c r="C2619" s="324"/>
      <c r="D2619" s="324"/>
      <c r="E2619" s="324"/>
      <c r="F2619" s="356"/>
    </row>
    <row r="2620" spans="1:6">
      <c r="A2620" s="324"/>
      <c r="B2620" s="324"/>
      <c r="C2620" s="324"/>
      <c r="D2620" s="324"/>
      <c r="E2620" s="324"/>
      <c r="F2620" s="356"/>
    </row>
    <row r="2621" spans="1:6">
      <c r="A2621" s="324"/>
      <c r="B2621" s="324"/>
      <c r="C2621" s="324"/>
      <c r="D2621" s="324"/>
      <c r="E2621" s="324"/>
      <c r="F2621" s="356"/>
    </row>
    <row r="2622" spans="1:6">
      <c r="A2622" s="324"/>
      <c r="B2622" s="324"/>
      <c r="C2622" s="324"/>
      <c r="D2622" s="324"/>
      <c r="E2622" s="324"/>
      <c r="F2622" s="356"/>
    </row>
    <row r="2623" spans="1:6">
      <c r="A2623" s="324"/>
      <c r="B2623" s="324"/>
      <c r="C2623" s="324"/>
      <c r="D2623" s="324"/>
      <c r="E2623" s="324"/>
      <c r="F2623" s="356"/>
    </row>
    <row r="2624" spans="1:6">
      <c r="A2624" s="324"/>
      <c r="B2624" s="324"/>
      <c r="C2624" s="324"/>
      <c r="D2624" s="324"/>
      <c r="E2624" s="324"/>
      <c r="F2624" s="356"/>
    </row>
    <row r="2625" spans="1:6">
      <c r="A2625" s="324"/>
      <c r="B2625" s="324"/>
      <c r="C2625" s="324"/>
      <c r="D2625" s="324"/>
      <c r="E2625" s="324"/>
      <c r="F2625" s="356"/>
    </row>
    <row r="2626" spans="1:6">
      <c r="A2626" s="324"/>
      <c r="B2626" s="324"/>
      <c r="C2626" s="324"/>
      <c r="D2626" s="324"/>
      <c r="E2626" s="324"/>
      <c r="F2626" s="356"/>
    </row>
    <row r="2627" spans="1:6">
      <c r="A2627" s="324"/>
      <c r="B2627" s="324"/>
      <c r="C2627" s="324"/>
      <c r="D2627" s="324"/>
      <c r="E2627" s="324"/>
      <c r="F2627" s="356"/>
    </row>
    <row r="2628" spans="1:6">
      <c r="A2628" s="324"/>
      <c r="B2628" s="324"/>
      <c r="C2628" s="324"/>
      <c r="D2628" s="324"/>
      <c r="E2628" s="324"/>
      <c r="F2628" s="356"/>
    </row>
    <row r="2629" spans="1:6">
      <c r="A2629" s="324"/>
      <c r="B2629" s="324"/>
      <c r="C2629" s="324"/>
      <c r="D2629" s="324"/>
      <c r="E2629" s="324"/>
      <c r="F2629" s="356"/>
    </row>
    <row r="2630" spans="1:6">
      <c r="A2630" s="324"/>
      <c r="B2630" s="324"/>
      <c r="C2630" s="324"/>
      <c r="D2630" s="324"/>
      <c r="E2630" s="324"/>
      <c r="F2630" s="356"/>
    </row>
    <row r="2631" spans="1:6">
      <c r="A2631" s="324"/>
      <c r="B2631" s="324"/>
      <c r="C2631" s="324"/>
      <c r="D2631" s="324"/>
      <c r="E2631" s="324"/>
      <c r="F2631" s="356"/>
    </row>
    <row r="2632" spans="1:6">
      <c r="A2632" s="324"/>
      <c r="B2632" s="324"/>
      <c r="C2632" s="324"/>
      <c r="D2632" s="324"/>
      <c r="E2632" s="324"/>
      <c r="F2632" s="356"/>
    </row>
    <row r="2633" spans="1:6">
      <c r="A2633" s="324"/>
      <c r="B2633" s="324"/>
      <c r="C2633" s="324"/>
      <c r="D2633" s="324"/>
      <c r="E2633" s="324"/>
      <c r="F2633" s="356"/>
    </row>
    <row r="2634" spans="1:6">
      <c r="A2634" s="324"/>
      <c r="B2634" s="324"/>
      <c r="C2634" s="324"/>
      <c r="D2634" s="324"/>
      <c r="E2634" s="324"/>
      <c r="F2634" s="356"/>
    </row>
    <row r="2635" spans="1:6">
      <c r="A2635" s="324"/>
      <c r="B2635" s="324"/>
      <c r="C2635" s="324"/>
      <c r="D2635" s="324"/>
      <c r="E2635" s="324"/>
      <c r="F2635" s="356"/>
    </row>
    <row r="2636" spans="1:6">
      <c r="A2636" s="324"/>
      <c r="B2636" s="324"/>
      <c r="C2636" s="324"/>
      <c r="D2636" s="324"/>
      <c r="E2636" s="324"/>
      <c r="F2636" s="356"/>
    </row>
    <row r="2637" spans="1:6">
      <c r="A2637" s="324"/>
      <c r="B2637" s="324"/>
      <c r="C2637" s="324"/>
      <c r="D2637" s="324"/>
      <c r="E2637" s="324"/>
      <c r="F2637" s="356"/>
    </row>
    <row r="2638" spans="1:6">
      <c r="A2638" s="324"/>
      <c r="B2638" s="324"/>
      <c r="C2638" s="324"/>
      <c r="D2638" s="324"/>
      <c r="E2638" s="324"/>
      <c r="F2638" s="356"/>
    </row>
    <row r="2639" spans="1:6">
      <c r="A2639" s="324"/>
      <c r="B2639" s="324"/>
      <c r="C2639" s="324"/>
      <c r="D2639" s="324"/>
      <c r="E2639" s="324"/>
      <c r="F2639" s="356"/>
    </row>
    <row r="2640" spans="1:6">
      <c r="A2640" s="324"/>
      <c r="B2640" s="324"/>
      <c r="C2640" s="324"/>
      <c r="D2640" s="324"/>
      <c r="E2640" s="324"/>
      <c r="F2640" s="356"/>
    </row>
    <row r="2641" spans="1:6">
      <c r="A2641" s="324"/>
      <c r="B2641" s="324"/>
      <c r="C2641" s="324"/>
      <c r="D2641" s="324"/>
      <c r="E2641" s="324"/>
      <c r="F2641" s="356"/>
    </row>
    <row r="2642" spans="1:6">
      <c r="A2642" s="324"/>
      <c r="B2642" s="324"/>
      <c r="C2642" s="324"/>
      <c r="D2642" s="324"/>
      <c r="E2642" s="324"/>
      <c r="F2642" s="356"/>
    </row>
    <row r="2643" spans="1:6">
      <c r="A2643" s="324"/>
      <c r="B2643" s="324"/>
      <c r="C2643" s="324"/>
      <c r="D2643" s="324"/>
      <c r="E2643" s="324"/>
      <c r="F2643" s="356"/>
    </row>
    <row r="2644" spans="1:6">
      <c r="A2644" s="324"/>
      <c r="B2644" s="324"/>
      <c r="C2644" s="324"/>
      <c r="D2644" s="324"/>
      <c r="E2644" s="324"/>
      <c r="F2644" s="356"/>
    </row>
    <row r="2645" spans="1:6">
      <c r="A2645" s="324"/>
      <c r="B2645" s="324"/>
      <c r="C2645" s="324"/>
      <c r="D2645" s="324"/>
      <c r="E2645" s="324"/>
      <c r="F2645" s="356"/>
    </row>
    <row r="2646" spans="1:6">
      <c r="A2646" s="324"/>
      <c r="B2646" s="324"/>
      <c r="C2646" s="324"/>
      <c r="D2646" s="324"/>
      <c r="E2646" s="324"/>
      <c r="F2646" s="356"/>
    </row>
    <row r="2647" spans="1:6">
      <c r="A2647" s="324"/>
      <c r="B2647" s="324"/>
      <c r="C2647" s="324"/>
      <c r="D2647" s="324"/>
      <c r="E2647" s="324"/>
      <c r="F2647" s="356"/>
    </row>
    <row r="2648" spans="1:6">
      <c r="A2648" s="324"/>
      <c r="B2648" s="324"/>
      <c r="C2648" s="324"/>
      <c r="D2648" s="324"/>
      <c r="E2648" s="324"/>
      <c r="F2648" s="356"/>
    </row>
    <row r="2649" spans="1:6">
      <c r="A2649" s="324"/>
      <c r="B2649" s="324"/>
      <c r="C2649" s="324"/>
      <c r="D2649" s="324"/>
      <c r="E2649" s="324"/>
      <c r="F2649" s="356"/>
    </row>
    <row r="2650" spans="1:6">
      <c r="A2650" s="324"/>
      <c r="B2650" s="324"/>
      <c r="C2650" s="324"/>
      <c r="D2650" s="324"/>
      <c r="E2650" s="324"/>
      <c r="F2650" s="356"/>
    </row>
    <row r="2651" spans="1:6">
      <c r="A2651" s="324"/>
      <c r="B2651" s="324"/>
      <c r="C2651" s="324"/>
      <c r="D2651" s="324"/>
      <c r="E2651" s="324"/>
      <c r="F2651" s="356"/>
    </row>
    <row r="2652" spans="1:6">
      <c r="A2652" s="324"/>
      <c r="B2652" s="324"/>
      <c r="C2652" s="324"/>
      <c r="D2652" s="324"/>
      <c r="E2652" s="324"/>
      <c r="F2652" s="356"/>
    </row>
    <row r="2653" spans="1:6">
      <c r="A2653" s="324"/>
      <c r="B2653" s="324"/>
      <c r="C2653" s="324"/>
      <c r="D2653" s="324"/>
      <c r="E2653" s="324"/>
      <c r="F2653" s="356"/>
    </row>
    <row r="2654" spans="1:6">
      <c r="A2654" s="324"/>
      <c r="B2654" s="324"/>
      <c r="C2654" s="324"/>
      <c r="D2654" s="324"/>
      <c r="E2654" s="324"/>
      <c r="F2654" s="356"/>
    </row>
    <row r="2655" spans="1:6">
      <c r="A2655" s="324"/>
      <c r="B2655" s="324"/>
      <c r="C2655" s="324"/>
      <c r="D2655" s="324"/>
      <c r="E2655" s="324"/>
      <c r="F2655" s="356"/>
    </row>
    <row r="2656" spans="1:6">
      <c r="A2656" s="324"/>
      <c r="B2656" s="324"/>
      <c r="C2656" s="324"/>
      <c r="D2656" s="324"/>
      <c r="E2656" s="324"/>
      <c r="F2656" s="356"/>
    </row>
    <row r="2657" spans="1:6">
      <c r="A2657" s="324"/>
      <c r="B2657" s="324"/>
      <c r="C2657" s="324"/>
      <c r="D2657" s="324"/>
      <c r="E2657" s="324"/>
      <c r="F2657" s="356"/>
    </row>
    <row r="2658" spans="1:6">
      <c r="A2658" s="324"/>
      <c r="B2658" s="324"/>
      <c r="C2658" s="324"/>
      <c r="D2658" s="324"/>
      <c r="E2658" s="324"/>
      <c r="F2658" s="356"/>
    </row>
    <row r="2659" spans="1:6">
      <c r="A2659" s="324"/>
      <c r="B2659" s="324"/>
      <c r="C2659" s="324"/>
      <c r="D2659" s="324"/>
      <c r="E2659" s="324"/>
      <c r="F2659" s="356"/>
    </row>
    <row r="2660" spans="1:6">
      <c r="A2660" s="324"/>
      <c r="B2660" s="324"/>
      <c r="C2660" s="324"/>
      <c r="D2660" s="324"/>
      <c r="E2660" s="324"/>
      <c r="F2660" s="356"/>
    </row>
    <row r="2661" spans="1:6">
      <c r="A2661" s="324"/>
      <c r="B2661" s="324"/>
      <c r="C2661" s="324"/>
      <c r="D2661" s="324"/>
      <c r="E2661" s="324"/>
      <c r="F2661" s="356"/>
    </row>
    <row r="2662" spans="1:6">
      <c r="A2662" s="324"/>
      <c r="B2662" s="324"/>
      <c r="C2662" s="324"/>
      <c r="D2662" s="324"/>
      <c r="E2662" s="324"/>
      <c r="F2662" s="356"/>
    </row>
    <row r="2663" spans="1:6">
      <c r="A2663" s="324"/>
      <c r="B2663" s="324"/>
      <c r="C2663" s="324"/>
      <c r="D2663" s="324"/>
      <c r="E2663" s="324"/>
      <c r="F2663" s="356"/>
    </row>
    <row r="2664" spans="1:6">
      <c r="A2664" s="324"/>
      <c r="B2664" s="324"/>
      <c r="C2664" s="324"/>
      <c r="D2664" s="324"/>
      <c r="E2664" s="324"/>
      <c r="F2664" s="356"/>
    </row>
    <row r="2665" spans="1:6">
      <c r="A2665" s="324"/>
      <c r="B2665" s="324"/>
      <c r="C2665" s="324"/>
      <c r="D2665" s="324"/>
      <c r="E2665" s="324"/>
      <c r="F2665" s="356"/>
    </row>
    <row r="2666" spans="1:6">
      <c r="A2666" s="324"/>
      <c r="B2666" s="324"/>
      <c r="C2666" s="324"/>
      <c r="D2666" s="324"/>
      <c r="E2666" s="324"/>
      <c r="F2666" s="356"/>
    </row>
    <row r="2667" spans="1:6">
      <c r="A2667" s="324"/>
      <c r="B2667" s="324"/>
      <c r="C2667" s="324"/>
      <c r="D2667" s="324"/>
      <c r="E2667" s="324"/>
      <c r="F2667" s="356"/>
    </row>
    <row r="2668" spans="1:6">
      <c r="A2668" s="324"/>
      <c r="B2668" s="324"/>
      <c r="C2668" s="324"/>
      <c r="D2668" s="324"/>
      <c r="E2668" s="324"/>
      <c r="F2668" s="356"/>
    </row>
    <row r="2669" spans="1:6">
      <c r="A2669" s="324"/>
      <c r="B2669" s="324"/>
      <c r="C2669" s="324"/>
      <c r="D2669" s="324"/>
      <c r="E2669" s="324"/>
      <c r="F2669" s="356"/>
    </row>
    <row r="2670" spans="1:6">
      <c r="A2670" s="324"/>
      <c r="B2670" s="324"/>
      <c r="C2670" s="324"/>
      <c r="D2670" s="324"/>
      <c r="E2670" s="324"/>
      <c r="F2670" s="356"/>
    </row>
    <row r="2671" spans="1:6">
      <c r="A2671" s="324"/>
      <c r="B2671" s="324"/>
      <c r="C2671" s="324"/>
      <c r="D2671" s="324"/>
      <c r="E2671" s="324"/>
      <c r="F2671" s="356"/>
    </row>
    <row r="2672" spans="1:6">
      <c r="A2672" s="324"/>
      <c r="B2672" s="324"/>
      <c r="C2672" s="324"/>
      <c r="D2672" s="324"/>
      <c r="E2672" s="324"/>
      <c r="F2672" s="356"/>
    </row>
    <row r="2673" spans="1:6">
      <c r="A2673" s="324"/>
      <c r="B2673" s="324"/>
      <c r="C2673" s="324"/>
      <c r="D2673" s="324"/>
      <c r="E2673" s="324"/>
      <c r="F2673" s="356"/>
    </row>
    <row r="2674" spans="1:6">
      <c r="A2674" s="324"/>
      <c r="B2674" s="324"/>
      <c r="C2674" s="324"/>
      <c r="D2674" s="324"/>
      <c r="E2674" s="324"/>
      <c r="F2674" s="356"/>
    </row>
    <row r="2675" spans="1:6">
      <c r="A2675" s="324"/>
      <c r="B2675" s="324"/>
      <c r="C2675" s="324"/>
      <c r="D2675" s="324"/>
      <c r="E2675" s="324"/>
      <c r="F2675" s="356"/>
    </row>
    <row r="2676" spans="1:6">
      <c r="A2676" s="324"/>
      <c r="B2676" s="324"/>
      <c r="C2676" s="324"/>
      <c r="D2676" s="324"/>
      <c r="E2676" s="324"/>
      <c r="F2676" s="356"/>
    </row>
    <row r="2677" spans="1:6">
      <c r="A2677" s="324"/>
      <c r="B2677" s="324"/>
      <c r="C2677" s="324"/>
      <c r="D2677" s="324"/>
      <c r="E2677" s="324"/>
      <c r="F2677" s="356"/>
    </row>
    <row r="2678" spans="1:6">
      <c r="A2678" s="324"/>
      <c r="B2678" s="324"/>
      <c r="C2678" s="324"/>
      <c r="D2678" s="324"/>
      <c r="E2678" s="324"/>
      <c r="F2678" s="356"/>
    </row>
    <row r="2679" spans="1:6">
      <c r="A2679" s="324"/>
      <c r="B2679" s="324"/>
      <c r="C2679" s="324"/>
      <c r="D2679" s="324"/>
      <c r="E2679" s="324"/>
      <c r="F2679" s="356"/>
    </row>
    <row r="2680" spans="1:6">
      <c r="A2680" s="324"/>
      <c r="B2680" s="324"/>
      <c r="C2680" s="324"/>
      <c r="D2680" s="324"/>
      <c r="E2680" s="324"/>
      <c r="F2680" s="356"/>
    </row>
    <row r="2681" spans="1:6">
      <c r="A2681" s="324"/>
      <c r="B2681" s="324"/>
      <c r="C2681" s="324"/>
      <c r="D2681" s="324"/>
      <c r="E2681" s="324"/>
      <c r="F2681" s="356"/>
    </row>
    <row r="2682" spans="1:6">
      <c r="A2682" s="324"/>
      <c r="B2682" s="324"/>
      <c r="C2682" s="324"/>
      <c r="D2682" s="324"/>
      <c r="E2682" s="324"/>
      <c r="F2682" s="356"/>
    </row>
    <row r="2683" spans="1:6">
      <c r="A2683" s="324"/>
      <c r="B2683" s="324"/>
      <c r="C2683" s="324"/>
      <c r="D2683" s="324"/>
      <c r="E2683" s="324"/>
      <c r="F2683" s="356"/>
    </row>
    <row r="2684" spans="1:6">
      <c r="A2684" s="324"/>
      <c r="B2684" s="324"/>
      <c r="C2684" s="324"/>
      <c r="D2684" s="324"/>
      <c r="E2684" s="324"/>
      <c r="F2684" s="356"/>
    </row>
    <row r="2685" spans="1:6">
      <c r="A2685" s="324"/>
      <c r="B2685" s="324"/>
      <c r="C2685" s="324"/>
      <c r="D2685" s="324"/>
      <c r="E2685" s="324"/>
      <c r="F2685" s="356"/>
    </row>
    <row r="2686" spans="1:6">
      <c r="A2686" s="324"/>
      <c r="B2686" s="324"/>
      <c r="C2686" s="324"/>
      <c r="D2686" s="324"/>
      <c r="E2686" s="324"/>
      <c r="F2686" s="356"/>
    </row>
    <row r="2687" spans="1:6">
      <c r="A2687" s="324"/>
      <c r="B2687" s="324"/>
      <c r="C2687" s="324"/>
      <c r="D2687" s="324"/>
      <c r="E2687" s="324"/>
      <c r="F2687" s="356"/>
    </row>
    <row r="2688" spans="1:6">
      <c r="A2688" s="324"/>
      <c r="B2688" s="324"/>
      <c r="C2688" s="324"/>
      <c r="D2688" s="324"/>
      <c r="E2688" s="324"/>
      <c r="F2688" s="356"/>
    </row>
    <row r="2689" spans="1:6">
      <c r="A2689" s="324"/>
      <c r="B2689" s="324"/>
      <c r="C2689" s="324"/>
      <c r="D2689" s="324"/>
      <c r="E2689" s="324"/>
      <c r="F2689" s="356"/>
    </row>
    <row r="2690" spans="1:6">
      <c r="A2690" s="324"/>
      <c r="B2690" s="324"/>
      <c r="C2690" s="324"/>
      <c r="D2690" s="324"/>
      <c r="E2690" s="324"/>
      <c r="F2690" s="356"/>
    </row>
    <row r="2691" spans="1:6">
      <c r="A2691" s="324"/>
      <c r="B2691" s="324"/>
      <c r="C2691" s="324"/>
      <c r="D2691" s="324"/>
      <c r="E2691" s="324"/>
      <c r="F2691" s="356"/>
    </row>
    <row r="2692" spans="1:6">
      <c r="A2692" s="324"/>
      <c r="B2692" s="324"/>
      <c r="C2692" s="324"/>
      <c r="D2692" s="324"/>
      <c r="E2692" s="324"/>
      <c r="F2692" s="356"/>
    </row>
    <row r="2693" spans="1:6">
      <c r="A2693" s="324"/>
      <c r="B2693" s="324"/>
      <c r="C2693" s="324"/>
      <c r="D2693" s="324"/>
      <c r="E2693" s="324"/>
      <c r="F2693" s="356"/>
    </row>
    <row r="2694" spans="1:6">
      <c r="A2694" s="324"/>
      <c r="B2694" s="324"/>
      <c r="C2694" s="324"/>
      <c r="D2694" s="324"/>
      <c r="E2694" s="324"/>
      <c r="F2694" s="356"/>
    </row>
    <row r="2695" spans="1:6">
      <c r="A2695" s="324"/>
      <c r="B2695" s="324"/>
      <c r="C2695" s="324"/>
      <c r="D2695" s="324"/>
      <c r="E2695" s="324"/>
      <c r="F2695" s="356"/>
    </row>
    <row r="2696" spans="1:6">
      <c r="A2696" s="324"/>
      <c r="B2696" s="324"/>
      <c r="C2696" s="324"/>
      <c r="D2696" s="324"/>
      <c r="E2696" s="324"/>
      <c r="F2696" s="356"/>
    </row>
    <row r="2697" spans="1:6">
      <c r="A2697" s="324"/>
      <c r="B2697" s="324"/>
      <c r="C2697" s="324"/>
      <c r="D2697" s="324"/>
      <c r="E2697" s="324"/>
      <c r="F2697" s="356"/>
    </row>
    <row r="2698" spans="1:6">
      <c r="A2698" s="324"/>
      <c r="B2698" s="324"/>
      <c r="C2698" s="324"/>
      <c r="D2698" s="324"/>
      <c r="E2698" s="324"/>
      <c r="F2698" s="356"/>
    </row>
    <row r="2699" spans="1:6">
      <c r="A2699" s="324"/>
      <c r="B2699" s="324"/>
      <c r="C2699" s="324"/>
      <c r="D2699" s="324"/>
      <c r="E2699" s="324"/>
      <c r="F2699" s="356"/>
    </row>
    <row r="2700" spans="1:6">
      <c r="A2700" s="324"/>
      <c r="B2700" s="324"/>
      <c r="C2700" s="324"/>
      <c r="D2700" s="324"/>
      <c r="E2700" s="324"/>
      <c r="F2700" s="356"/>
    </row>
    <row r="2701" spans="1:6">
      <c r="A2701" s="324"/>
      <c r="B2701" s="324"/>
      <c r="C2701" s="324"/>
      <c r="D2701" s="324"/>
      <c r="E2701" s="324"/>
      <c r="F2701" s="356"/>
    </row>
    <row r="2702" spans="1:6">
      <c r="A2702" s="324"/>
      <c r="B2702" s="324"/>
      <c r="C2702" s="324"/>
      <c r="D2702" s="324"/>
      <c r="E2702" s="324"/>
      <c r="F2702" s="356"/>
    </row>
    <row r="2703" spans="1:6">
      <c r="A2703" s="324"/>
      <c r="B2703" s="324"/>
      <c r="C2703" s="324"/>
      <c r="D2703" s="324"/>
      <c r="E2703" s="324"/>
      <c r="F2703" s="356"/>
    </row>
    <row r="2704" spans="1:6">
      <c r="A2704" s="324"/>
      <c r="B2704" s="324"/>
      <c r="C2704" s="324"/>
      <c r="D2704" s="324"/>
      <c r="E2704" s="324"/>
      <c r="F2704" s="356"/>
    </row>
    <row r="2705" spans="1:6">
      <c r="A2705" s="324"/>
      <c r="B2705" s="324"/>
      <c r="C2705" s="324"/>
      <c r="D2705" s="324"/>
      <c r="E2705" s="324"/>
      <c r="F2705" s="356"/>
    </row>
    <row r="2706" spans="1:6">
      <c r="A2706" s="324"/>
      <c r="B2706" s="324"/>
      <c r="C2706" s="324"/>
      <c r="D2706" s="324"/>
      <c r="E2706" s="324"/>
      <c r="F2706" s="356"/>
    </row>
    <row r="2707" spans="1:6">
      <c r="A2707" s="324"/>
      <c r="B2707" s="324"/>
      <c r="C2707" s="324"/>
      <c r="D2707" s="324"/>
      <c r="E2707" s="324"/>
      <c r="F2707" s="356"/>
    </row>
    <row r="2708" spans="1:6">
      <c r="A2708" s="324"/>
      <c r="B2708" s="324"/>
      <c r="C2708" s="324"/>
      <c r="D2708" s="324"/>
      <c r="E2708" s="324"/>
      <c r="F2708" s="356"/>
    </row>
    <row r="2709" spans="1:6">
      <c r="A2709" s="324"/>
      <c r="B2709" s="324"/>
      <c r="C2709" s="324"/>
      <c r="D2709" s="324"/>
      <c r="E2709" s="324"/>
      <c r="F2709" s="356"/>
    </row>
    <row r="2710" spans="1:6">
      <c r="A2710" s="324"/>
      <c r="B2710" s="324"/>
      <c r="C2710" s="324"/>
      <c r="D2710" s="324"/>
      <c r="E2710" s="324"/>
      <c r="F2710" s="356"/>
    </row>
    <row r="2711" spans="1:6">
      <c r="A2711" s="324"/>
      <c r="B2711" s="324"/>
      <c r="C2711" s="324"/>
      <c r="D2711" s="324"/>
      <c r="E2711" s="324"/>
      <c r="F2711" s="356"/>
    </row>
    <row r="2712" spans="1:6">
      <c r="A2712" s="324"/>
      <c r="B2712" s="324"/>
      <c r="C2712" s="324"/>
      <c r="D2712" s="324"/>
      <c r="E2712" s="324"/>
      <c r="F2712" s="356"/>
    </row>
    <row r="2713" spans="1:6">
      <c r="A2713" s="324"/>
      <c r="B2713" s="324"/>
      <c r="C2713" s="324"/>
      <c r="D2713" s="324"/>
      <c r="E2713" s="324"/>
      <c r="F2713" s="356"/>
    </row>
    <row r="2714" spans="1:6">
      <c r="A2714" s="324"/>
      <c r="B2714" s="324"/>
      <c r="C2714" s="324"/>
      <c r="D2714" s="324"/>
      <c r="E2714" s="324"/>
      <c r="F2714" s="356"/>
    </row>
    <row r="2715" spans="1:6">
      <c r="A2715" s="324"/>
      <c r="B2715" s="324"/>
      <c r="C2715" s="324"/>
      <c r="D2715" s="324"/>
      <c r="E2715" s="324"/>
      <c r="F2715" s="356"/>
    </row>
    <row r="2716" spans="1:6">
      <c r="A2716" s="324"/>
      <c r="B2716" s="324"/>
      <c r="C2716" s="324"/>
      <c r="D2716" s="324"/>
      <c r="E2716" s="324"/>
      <c r="F2716" s="356"/>
    </row>
    <row r="2717" spans="1:6">
      <c r="A2717" s="324"/>
      <c r="B2717" s="324"/>
      <c r="C2717" s="324"/>
      <c r="D2717" s="324"/>
      <c r="E2717" s="324"/>
      <c r="F2717" s="356"/>
    </row>
    <row r="2718" spans="1:6">
      <c r="A2718" s="324"/>
      <c r="B2718" s="324"/>
      <c r="C2718" s="324"/>
      <c r="D2718" s="324"/>
      <c r="E2718" s="324"/>
      <c r="F2718" s="356"/>
    </row>
    <row r="2719" spans="1:6">
      <c r="A2719" s="324"/>
      <c r="B2719" s="324"/>
      <c r="C2719" s="324"/>
      <c r="D2719" s="324"/>
      <c r="E2719" s="324"/>
      <c r="F2719" s="356"/>
    </row>
    <row r="2720" spans="1:6">
      <c r="A2720" s="324"/>
      <c r="B2720" s="324"/>
      <c r="C2720" s="324"/>
      <c r="D2720" s="324"/>
      <c r="E2720" s="324"/>
      <c r="F2720" s="356"/>
    </row>
    <row r="2721" spans="1:6">
      <c r="A2721" s="324"/>
      <c r="B2721" s="324"/>
      <c r="C2721" s="324"/>
      <c r="D2721" s="324"/>
      <c r="E2721" s="324"/>
      <c r="F2721" s="356"/>
    </row>
    <row r="2722" spans="1:6">
      <c r="A2722" s="324"/>
      <c r="B2722" s="324"/>
      <c r="C2722" s="324"/>
      <c r="D2722" s="324"/>
      <c r="E2722" s="324"/>
      <c r="F2722" s="356"/>
    </row>
    <row r="2723" spans="1:6">
      <c r="A2723" s="324"/>
      <c r="B2723" s="324"/>
      <c r="C2723" s="324"/>
      <c r="D2723" s="324"/>
      <c r="E2723" s="324"/>
      <c r="F2723" s="356"/>
    </row>
    <row r="2724" spans="1:6">
      <c r="A2724" s="324"/>
      <c r="B2724" s="324"/>
      <c r="C2724" s="324"/>
      <c r="D2724" s="324"/>
      <c r="E2724" s="324"/>
      <c r="F2724" s="356"/>
    </row>
    <row r="2725" spans="1:6">
      <c r="A2725" s="324"/>
      <c r="B2725" s="324"/>
      <c r="C2725" s="324"/>
      <c r="D2725" s="324"/>
      <c r="E2725" s="324"/>
      <c r="F2725" s="356"/>
    </row>
    <row r="2726" spans="1:6">
      <c r="A2726" s="324"/>
      <c r="B2726" s="324"/>
      <c r="C2726" s="324"/>
      <c r="D2726" s="324"/>
      <c r="E2726" s="324"/>
      <c r="F2726" s="356"/>
    </row>
    <row r="2727" spans="1:6">
      <c r="A2727" s="324"/>
      <c r="B2727" s="324"/>
      <c r="C2727" s="324"/>
      <c r="D2727" s="324"/>
      <c r="E2727" s="324"/>
      <c r="F2727" s="356"/>
    </row>
    <row r="2728" spans="1:6">
      <c r="A2728" s="324"/>
      <c r="B2728" s="324"/>
      <c r="C2728" s="324"/>
      <c r="D2728" s="324"/>
      <c r="E2728" s="324"/>
      <c r="F2728" s="356"/>
    </row>
    <row r="2729" spans="1:6">
      <c r="A2729" s="324"/>
      <c r="B2729" s="324"/>
      <c r="C2729" s="324"/>
      <c r="D2729" s="324"/>
      <c r="E2729" s="324"/>
      <c r="F2729" s="356"/>
    </row>
    <row r="2730" spans="1:6">
      <c r="A2730" s="324"/>
      <c r="B2730" s="324"/>
      <c r="C2730" s="324"/>
      <c r="D2730" s="324"/>
      <c r="E2730" s="324"/>
      <c r="F2730" s="356"/>
    </row>
    <row r="2731" spans="1:6">
      <c r="A2731" s="324"/>
      <c r="B2731" s="324"/>
      <c r="C2731" s="324"/>
      <c r="D2731" s="324"/>
      <c r="E2731" s="324"/>
      <c r="F2731" s="356"/>
    </row>
    <row r="2732" spans="1:6">
      <c r="A2732" s="324"/>
      <c r="B2732" s="324"/>
      <c r="C2732" s="324"/>
      <c r="D2732" s="324"/>
      <c r="E2732" s="324"/>
      <c r="F2732" s="356"/>
    </row>
    <row r="2733" spans="1:6">
      <c r="A2733" s="324"/>
      <c r="B2733" s="324"/>
      <c r="C2733" s="324"/>
      <c r="D2733" s="324"/>
      <c r="E2733" s="324"/>
      <c r="F2733" s="356"/>
    </row>
    <row r="2734" spans="1:6">
      <c r="A2734" s="324"/>
      <c r="B2734" s="324"/>
      <c r="C2734" s="324"/>
      <c r="D2734" s="324"/>
      <c r="E2734" s="324"/>
      <c r="F2734" s="356"/>
    </row>
    <row r="2735" spans="1:6">
      <c r="A2735" s="324"/>
      <c r="B2735" s="324"/>
      <c r="C2735" s="324"/>
      <c r="D2735" s="324"/>
      <c r="E2735" s="324"/>
      <c r="F2735" s="356"/>
    </row>
    <row r="2736" spans="1:6">
      <c r="A2736" s="324"/>
      <c r="B2736" s="324"/>
      <c r="C2736" s="324"/>
      <c r="D2736" s="324"/>
      <c r="E2736" s="324"/>
      <c r="F2736" s="356"/>
    </row>
    <row r="2737" spans="1:6">
      <c r="A2737" s="324"/>
      <c r="B2737" s="324"/>
      <c r="C2737" s="324"/>
      <c r="D2737" s="324"/>
      <c r="E2737" s="324"/>
      <c r="F2737" s="356"/>
    </row>
    <row r="2738" spans="1:6">
      <c r="A2738" s="324"/>
      <c r="B2738" s="324"/>
      <c r="C2738" s="324"/>
      <c r="D2738" s="324"/>
      <c r="E2738" s="324"/>
      <c r="F2738" s="356"/>
    </row>
    <row r="2739" spans="1:6">
      <c r="A2739" s="324"/>
      <c r="B2739" s="324"/>
      <c r="C2739" s="324"/>
      <c r="D2739" s="324"/>
      <c r="E2739" s="324"/>
      <c r="F2739" s="356"/>
    </row>
    <row r="2740" spans="1:6">
      <c r="A2740" s="324"/>
      <c r="B2740" s="324"/>
      <c r="C2740" s="324"/>
      <c r="D2740" s="324"/>
      <c r="E2740" s="324"/>
      <c r="F2740" s="356"/>
    </row>
    <row r="2741" spans="1:6">
      <c r="A2741" s="324"/>
      <c r="B2741" s="324"/>
      <c r="C2741" s="324"/>
      <c r="D2741" s="324"/>
      <c r="E2741" s="324"/>
      <c r="F2741" s="356"/>
    </row>
    <row r="2742" spans="1:6">
      <c r="A2742" s="324"/>
      <c r="B2742" s="324"/>
      <c r="C2742" s="324"/>
      <c r="D2742" s="324"/>
      <c r="E2742" s="324"/>
      <c r="F2742" s="356"/>
    </row>
    <row r="2743" spans="1:6">
      <c r="A2743" s="324"/>
      <c r="B2743" s="324"/>
      <c r="C2743" s="324"/>
      <c r="D2743" s="324"/>
      <c r="E2743" s="324"/>
      <c r="F2743" s="356"/>
    </row>
    <row r="2744" spans="1:6">
      <c r="A2744" s="324"/>
      <c r="B2744" s="324"/>
      <c r="C2744" s="324"/>
      <c r="D2744" s="324"/>
      <c r="E2744" s="324"/>
      <c r="F2744" s="356"/>
    </row>
    <row r="2745" spans="1:6">
      <c r="A2745" s="324"/>
      <c r="B2745" s="324"/>
      <c r="C2745" s="324"/>
      <c r="D2745" s="324"/>
      <c r="E2745" s="324"/>
      <c r="F2745" s="356"/>
    </row>
    <row r="2746" spans="1:6">
      <c r="A2746" s="324"/>
      <c r="B2746" s="324"/>
      <c r="C2746" s="324"/>
      <c r="D2746" s="324"/>
      <c r="E2746" s="324"/>
      <c r="F2746" s="356"/>
    </row>
    <row r="2747" spans="1:6">
      <c r="A2747" s="324"/>
      <c r="B2747" s="324"/>
      <c r="C2747" s="324"/>
      <c r="D2747" s="324"/>
      <c r="E2747" s="324"/>
      <c r="F2747" s="356"/>
    </row>
    <row r="2748" spans="1:6">
      <c r="A2748" s="324"/>
      <c r="B2748" s="324"/>
      <c r="C2748" s="324"/>
      <c r="D2748" s="324"/>
      <c r="E2748" s="324"/>
      <c r="F2748" s="356"/>
    </row>
    <row r="2749" spans="1:6">
      <c r="A2749" s="324"/>
      <c r="B2749" s="324"/>
      <c r="C2749" s="324"/>
      <c r="D2749" s="324"/>
      <c r="E2749" s="324"/>
      <c r="F2749" s="356"/>
    </row>
    <row r="2750" spans="1:6">
      <c r="A2750" s="324"/>
      <c r="B2750" s="324"/>
      <c r="C2750" s="324"/>
      <c r="D2750" s="324"/>
      <c r="E2750" s="324"/>
      <c r="F2750" s="356"/>
    </row>
    <row r="2751" spans="1:6">
      <c r="A2751" s="324"/>
      <c r="B2751" s="324"/>
      <c r="C2751" s="324"/>
      <c r="D2751" s="324"/>
      <c r="E2751" s="324"/>
      <c r="F2751" s="356"/>
    </row>
    <row r="2752" spans="1:6">
      <c r="A2752" s="324"/>
      <c r="B2752" s="324"/>
      <c r="C2752" s="324"/>
      <c r="D2752" s="324"/>
      <c r="E2752" s="324"/>
      <c r="F2752" s="356"/>
    </row>
    <row r="2753" spans="1:6">
      <c r="A2753" s="324"/>
      <c r="B2753" s="324"/>
      <c r="C2753" s="324"/>
      <c r="D2753" s="324"/>
      <c r="E2753" s="324"/>
      <c r="F2753" s="356"/>
    </row>
    <row r="2754" spans="1:6">
      <c r="A2754" s="324"/>
      <c r="B2754" s="324"/>
      <c r="C2754" s="324"/>
      <c r="D2754" s="324"/>
      <c r="E2754" s="324"/>
      <c r="F2754" s="356"/>
    </row>
    <row r="2755" spans="1:6">
      <c r="A2755" s="324"/>
      <c r="B2755" s="324"/>
      <c r="C2755" s="324"/>
      <c r="D2755" s="324"/>
      <c r="E2755" s="324"/>
      <c r="F2755" s="356"/>
    </row>
    <row r="2756" spans="1:6">
      <c r="A2756" s="324"/>
      <c r="B2756" s="324"/>
      <c r="C2756" s="324"/>
      <c r="D2756" s="324"/>
      <c r="E2756" s="324"/>
      <c r="F2756" s="356"/>
    </row>
    <row r="2757" spans="1:6">
      <c r="A2757" s="324"/>
      <c r="B2757" s="324"/>
      <c r="C2757" s="324"/>
      <c r="D2757" s="324"/>
      <c r="E2757" s="324"/>
      <c r="F2757" s="356"/>
    </row>
    <row r="2758" spans="1:6">
      <c r="A2758" s="324"/>
      <c r="B2758" s="324"/>
      <c r="C2758" s="324"/>
      <c r="D2758" s="324"/>
      <c r="E2758" s="324"/>
      <c r="F2758" s="356"/>
    </row>
    <row r="2759" spans="1:6">
      <c r="A2759" s="324"/>
      <c r="B2759" s="324"/>
      <c r="C2759" s="324"/>
      <c r="D2759" s="324"/>
      <c r="E2759" s="324"/>
      <c r="F2759" s="356"/>
    </row>
    <row r="2760" spans="1:6">
      <c r="A2760" s="324"/>
      <c r="B2760" s="324"/>
      <c r="C2760" s="324"/>
      <c r="D2760" s="324"/>
      <c r="E2760" s="324"/>
      <c r="F2760" s="356"/>
    </row>
    <row r="2761" spans="1:6">
      <c r="A2761" s="324"/>
      <c r="B2761" s="324"/>
      <c r="C2761" s="324"/>
      <c r="D2761" s="324"/>
      <c r="E2761" s="324"/>
      <c r="F2761" s="356"/>
    </row>
    <row r="2762" spans="1:6">
      <c r="A2762" s="324"/>
      <c r="B2762" s="324"/>
      <c r="C2762" s="324"/>
      <c r="D2762" s="324"/>
      <c r="E2762" s="324"/>
      <c r="F2762" s="356"/>
    </row>
    <row r="2763" spans="1:6">
      <c r="A2763" s="324"/>
      <c r="B2763" s="324"/>
      <c r="C2763" s="324"/>
      <c r="D2763" s="324"/>
      <c r="E2763" s="324"/>
      <c r="F2763" s="356"/>
    </row>
    <row r="2764" spans="1:6">
      <c r="A2764" s="324"/>
      <c r="B2764" s="324"/>
      <c r="C2764" s="324"/>
      <c r="D2764" s="324"/>
      <c r="E2764" s="324"/>
      <c r="F2764" s="356"/>
    </row>
    <row r="2765" spans="1:6">
      <c r="A2765" s="324"/>
      <c r="B2765" s="324"/>
      <c r="C2765" s="324"/>
      <c r="D2765" s="324"/>
      <c r="E2765" s="324"/>
      <c r="F2765" s="356"/>
    </row>
    <row r="2766" spans="1:6">
      <c r="A2766" s="324"/>
      <c r="B2766" s="324"/>
      <c r="C2766" s="324"/>
      <c r="D2766" s="324"/>
      <c r="E2766" s="324"/>
      <c r="F2766" s="356"/>
    </row>
    <row r="2767" spans="1:6">
      <c r="A2767" s="324"/>
      <c r="B2767" s="324"/>
      <c r="C2767" s="324"/>
      <c r="D2767" s="324"/>
      <c r="E2767" s="324"/>
      <c r="F2767" s="356"/>
    </row>
    <row r="2768" spans="1:6">
      <c r="A2768" s="324"/>
      <c r="B2768" s="324"/>
      <c r="C2768" s="324"/>
      <c r="D2768" s="324"/>
      <c r="E2768" s="324"/>
      <c r="F2768" s="356"/>
    </row>
    <row r="2769" spans="1:6">
      <c r="A2769" s="324"/>
      <c r="B2769" s="324"/>
      <c r="C2769" s="324"/>
      <c r="D2769" s="324"/>
      <c r="E2769" s="324"/>
      <c r="F2769" s="356"/>
    </row>
    <row r="2770" spans="1:6">
      <c r="A2770" s="324"/>
      <c r="B2770" s="324"/>
      <c r="C2770" s="324"/>
      <c r="D2770" s="324"/>
      <c r="E2770" s="324"/>
      <c r="F2770" s="356"/>
    </row>
    <row r="2771" spans="1:6">
      <c r="A2771" s="324"/>
      <c r="B2771" s="324"/>
      <c r="C2771" s="324"/>
      <c r="D2771" s="324"/>
      <c r="E2771" s="324"/>
      <c r="F2771" s="356"/>
    </row>
    <row r="2772" spans="1:6">
      <c r="A2772" s="324"/>
      <c r="B2772" s="324"/>
      <c r="C2772" s="324"/>
      <c r="D2772" s="324"/>
      <c r="E2772" s="324"/>
      <c r="F2772" s="356"/>
    </row>
    <row r="2773" spans="1:6">
      <c r="A2773" s="324"/>
      <c r="B2773" s="324"/>
      <c r="C2773" s="324"/>
      <c r="D2773" s="324"/>
      <c r="E2773" s="324"/>
      <c r="F2773" s="356"/>
    </row>
    <row r="2774" spans="1:6">
      <c r="A2774" s="324"/>
      <c r="B2774" s="324"/>
      <c r="C2774" s="324"/>
      <c r="D2774" s="324"/>
      <c r="E2774" s="324"/>
      <c r="F2774" s="356"/>
    </row>
    <row r="2775" spans="1:6">
      <c r="A2775" s="324"/>
      <c r="B2775" s="324"/>
      <c r="C2775" s="324"/>
      <c r="D2775" s="324"/>
      <c r="E2775" s="324"/>
      <c r="F2775" s="356"/>
    </row>
    <row r="2776" spans="1:6">
      <c r="A2776" s="324"/>
      <c r="B2776" s="324"/>
      <c r="C2776" s="324"/>
      <c r="D2776" s="324"/>
      <c r="E2776" s="324"/>
      <c r="F2776" s="356"/>
    </row>
    <row r="2777" spans="1:6">
      <c r="A2777" s="324"/>
      <c r="B2777" s="324"/>
      <c r="C2777" s="324"/>
      <c r="D2777" s="324"/>
      <c r="E2777" s="324"/>
      <c r="F2777" s="356"/>
    </row>
    <row r="2778" spans="1:6">
      <c r="A2778" s="324"/>
      <c r="B2778" s="324"/>
      <c r="C2778" s="324"/>
      <c r="D2778" s="324"/>
      <c r="E2778" s="324"/>
      <c r="F2778" s="356"/>
    </row>
    <row r="2779" spans="1:6">
      <c r="A2779" s="324"/>
      <c r="B2779" s="324"/>
      <c r="C2779" s="324"/>
      <c r="D2779" s="324"/>
      <c r="E2779" s="324"/>
      <c r="F2779" s="356"/>
    </row>
    <row r="2780" spans="1:6">
      <c r="A2780" s="324"/>
      <c r="B2780" s="324"/>
      <c r="C2780" s="324"/>
      <c r="D2780" s="324"/>
      <c r="E2780" s="324"/>
      <c r="F2780" s="356"/>
    </row>
    <row r="2781" spans="1:6">
      <c r="A2781" s="324"/>
      <c r="B2781" s="324"/>
      <c r="C2781" s="324"/>
      <c r="D2781" s="324"/>
      <c r="E2781" s="324"/>
      <c r="F2781" s="356"/>
    </row>
    <row r="2782" spans="1:6">
      <c r="A2782" s="324"/>
      <c r="B2782" s="324"/>
      <c r="C2782" s="324"/>
      <c r="D2782" s="324"/>
      <c r="E2782" s="324"/>
      <c r="F2782" s="356"/>
    </row>
    <row r="2783" spans="1:6">
      <c r="A2783" s="324"/>
      <c r="B2783" s="324"/>
      <c r="C2783" s="324"/>
      <c r="D2783" s="324"/>
      <c r="E2783" s="324"/>
      <c r="F2783" s="356"/>
    </row>
    <row r="2784" spans="1:6">
      <c r="A2784" s="324"/>
      <c r="B2784" s="324"/>
      <c r="C2784" s="324"/>
      <c r="D2784" s="324"/>
      <c r="E2784" s="324"/>
      <c r="F2784" s="356"/>
    </row>
    <row r="2785" spans="1:6">
      <c r="A2785" s="324"/>
      <c r="B2785" s="324"/>
      <c r="C2785" s="324"/>
      <c r="D2785" s="324"/>
      <c r="E2785" s="324"/>
      <c r="F2785" s="356"/>
    </row>
    <row r="2786" spans="1:6">
      <c r="A2786" s="324"/>
      <c r="B2786" s="324"/>
      <c r="C2786" s="324"/>
      <c r="D2786" s="324"/>
      <c r="E2786" s="324"/>
      <c r="F2786" s="356"/>
    </row>
    <row r="2787" spans="1:6">
      <c r="A2787" s="324"/>
      <c r="B2787" s="324"/>
      <c r="C2787" s="324"/>
      <c r="D2787" s="324"/>
      <c r="E2787" s="324"/>
      <c r="F2787" s="356"/>
    </row>
    <row r="2788" spans="1:6">
      <c r="A2788" s="324"/>
      <c r="B2788" s="324"/>
      <c r="C2788" s="324"/>
      <c r="D2788" s="324"/>
      <c r="E2788" s="324"/>
      <c r="F2788" s="356"/>
    </row>
    <row r="2789" spans="1:6">
      <c r="A2789" s="324"/>
      <c r="B2789" s="324"/>
      <c r="C2789" s="324"/>
      <c r="D2789" s="324"/>
      <c r="E2789" s="324"/>
      <c r="F2789" s="356"/>
    </row>
    <row r="2790" spans="1:6">
      <c r="A2790" s="324"/>
      <c r="B2790" s="324"/>
      <c r="C2790" s="324"/>
      <c r="D2790" s="324"/>
      <c r="E2790" s="324"/>
      <c r="F2790" s="356"/>
    </row>
    <row r="2791" spans="1:6">
      <c r="A2791" s="324"/>
      <c r="B2791" s="324"/>
      <c r="C2791" s="324"/>
      <c r="D2791" s="324"/>
      <c r="E2791" s="324"/>
      <c r="F2791" s="356"/>
    </row>
    <row r="2792" spans="1:6">
      <c r="A2792" s="324"/>
      <c r="B2792" s="324"/>
      <c r="C2792" s="324"/>
      <c r="D2792" s="324"/>
      <c r="E2792" s="324"/>
      <c r="F2792" s="356"/>
    </row>
    <row r="2793" spans="1:6">
      <c r="A2793" s="324"/>
      <c r="B2793" s="324"/>
      <c r="C2793" s="324"/>
      <c r="D2793" s="324"/>
      <c r="E2793" s="324"/>
      <c r="F2793" s="356"/>
    </row>
    <row r="2794" spans="1:6">
      <c r="A2794" s="324"/>
      <c r="B2794" s="324"/>
      <c r="C2794" s="324"/>
      <c r="D2794" s="324"/>
      <c r="E2794" s="324"/>
      <c r="F2794" s="356"/>
    </row>
    <row r="2795" spans="1:6">
      <c r="A2795" s="324"/>
      <c r="B2795" s="324"/>
      <c r="C2795" s="324"/>
      <c r="D2795" s="324"/>
      <c r="E2795" s="324"/>
      <c r="F2795" s="356"/>
    </row>
    <row r="2796" spans="1:6">
      <c r="A2796" s="324"/>
      <c r="B2796" s="324"/>
      <c r="C2796" s="324"/>
      <c r="D2796" s="324"/>
      <c r="E2796" s="324"/>
      <c r="F2796" s="356"/>
    </row>
    <row r="2797" spans="1:6">
      <c r="A2797" s="324"/>
      <c r="B2797" s="324"/>
      <c r="C2797" s="324"/>
      <c r="D2797" s="324"/>
      <c r="E2797" s="324"/>
      <c r="F2797" s="356"/>
    </row>
    <row r="2798" spans="1:6">
      <c r="A2798" s="324"/>
      <c r="B2798" s="324"/>
      <c r="C2798" s="324"/>
      <c r="D2798" s="324"/>
      <c r="E2798" s="324"/>
      <c r="F2798" s="356"/>
    </row>
    <row r="2799" spans="1:6">
      <c r="A2799" s="324"/>
      <c r="B2799" s="324"/>
      <c r="C2799" s="324"/>
      <c r="D2799" s="324"/>
      <c r="E2799" s="324"/>
      <c r="F2799" s="356"/>
    </row>
    <row r="2800" spans="1:6">
      <c r="A2800" s="324"/>
      <c r="B2800" s="324"/>
      <c r="C2800" s="324"/>
      <c r="D2800" s="324"/>
      <c r="E2800" s="324"/>
      <c r="F2800" s="356"/>
    </row>
    <row r="2801" spans="1:6">
      <c r="A2801" s="324"/>
      <c r="B2801" s="324"/>
      <c r="C2801" s="324"/>
      <c r="D2801" s="324"/>
      <c r="E2801" s="324"/>
      <c r="F2801" s="356"/>
    </row>
    <row r="2802" spans="1:6">
      <c r="A2802" s="324"/>
      <c r="B2802" s="324"/>
      <c r="C2802" s="324"/>
      <c r="D2802" s="324"/>
      <c r="E2802" s="324"/>
      <c r="F2802" s="356"/>
    </row>
    <row r="2803" spans="1:6">
      <c r="A2803" s="324"/>
      <c r="B2803" s="324"/>
      <c r="C2803" s="324"/>
      <c r="D2803" s="324"/>
      <c r="E2803" s="324"/>
      <c r="F2803" s="356"/>
    </row>
    <row r="2804" spans="1:6">
      <c r="A2804" s="324"/>
      <c r="B2804" s="324"/>
      <c r="C2804" s="324"/>
      <c r="D2804" s="324"/>
      <c r="E2804" s="324"/>
      <c r="F2804" s="356"/>
    </row>
    <row r="2805" spans="1:6">
      <c r="A2805" s="324"/>
      <c r="B2805" s="324"/>
      <c r="C2805" s="324"/>
      <c r="D2805" s="324"/>
      <c r="E2805" s="324"/>
      <c r="F2805" s="356"/>
    </row>
    <row r="2806" spans="1:6">
      <c r="A2806" s="324"/>
      <c r="B2806" s="324"/>
      <c r="C2806" s="324"/>
      <c r="D2806" s="324"/>
      <c r="E2806" s="324"/>
      <c r="F2806" s="356"/>
    </row>
    <row r="2807" spans="1:6">
      <c r="A2807" s="324"/>
      <c r="B2807" s="324"/>
      <c r="C2807" s="324"/>
      <c r="D2807" s="324"/>
      <c r="E2807" s="324"/>
      <c r="F2807" s="356"/>
    </row>
    <row r="2808" spans="1:6">
      <c r="A2808" s="324"/>
      <c r="B2808" s="324"/>
      <c r="C2808" s="324"/>
      <c r="D2808" s="324"/>
      <c r="E2808" s="324"/>
      <c r="F2808" s="356"/>
    </row>
    <row r="2809" spans="1:6">
      <c r="A2809" s="324"/>
      <c r="B2809" s="324"/>
      <c r="C2809" s="324"/>
      <c r="D2809" s="324"/>
      <c r="E2809" s="324"/>
      <c r="F2809" s="356"/>
    </row>
    <row r="2810" spans="1:6">
      <c r="A2810" s="324"/>
      <c r="B2810" s="324"/>
      <c r="C2810" s="324"/>
      <c r="D2810" s="324"/>
      <c r="E2810" s="324"/>
      <c r="F2810" s="356"/>
    </row>
    <row r="2811" spans="1:6">
      <c r="A2811" s="324"/>
      <c r="B2811" s="324"/>
      <c r="C2811" s="324"/>
      <c r="D2811" s="324"/>
      <c r="E2811" s="324"/>
      <c r="F2811" s="356"/>
    </row>
    <row r="2812" spans="1:6">
      <c r="A2812" s="324"/>
      <c r="B2812" s="324"/>
      <c r="C2812" s="324"/>
      <c r="D2812" s="324"/>
      <c r="E2812" s="324"/>
      <c r="F2812" s="356"/>
    </row>
    <row r="2813" spans="1:6">
      <c r="A2813" s="324"/>
      <c r="B2813" s="324"/>
      <c r="C2813" s="324"/>
      <c r="D2813" s="324"/>
      <c r="E2813" s="324"/>
      <c r="F2813" s="356"/>
    </row>
    <row r="2814" spans="1:6">
      <c r="A2814" s="324"/>
      <c r="B2814" s="324"/>
      <c r="C2814" s="324"/>
      <c r="D2814" s="324"/>
      <c r="E2814" s="324"/>
      <c r="F2814" s="356"/>
    </row>
    <row r="2815" spans="1:6">
      <c r="A2815" s="324"/>
      <c r="B2815" s="324"/>
      <c r="C2815" s="324"/>
      <c r="D2815" s="324"/>
      <c r="E2815" s="324"/>
      <c r="F2815" s="356"/>
    </row>
    <row r="2816" spans="1:6">
      <c r="A2816" s="324"/>
      <c r="B2816" s="324"/>
      <c r="C2816" s="324"/>
      <c r="D2816" s="324"/>
      <c r="E2816" s="324"/>
      <c r="F2816" s="356"/>
    </row>
    <row r="2817" spans="1:6">
      <c r="A2817" s="324"/>
      <c r="B2817" s="324"/>
      <c r="C2817" s="324"/>
      <c r="D2817" s="324"/>
      <c r="E2817" s="324"/>
      <c r="F2817" s="356"/>
    </row>
    <row r="2818" spans="1:6">
      <c r="A2818" s="324"/>
      <c r="B2818" s="324"/>
      <c r="C2818" s="324"/>
      <c r="D2818" s="324"/>
      <c r="E2818" s="324"/>
      <c r="F2818" s="356"/>
    </row>
    <row r="2819" spans="1:6">
      <c r="A2819" s="324"/>
      <c r="B2819" s="324"/>
      <c r="C2819" s="324"/>
      <c r="D2819" s="324"/>
      <c r="E2819" s="324"/>
      <c r="F2819" s="356"/>
    </row>
    <row r="2820" spans="1:6">
      <c r="A2820" s="324"/>
      <c r="B2820" s="324"/>
      <c r="C2820" s="324"/>
      <c r="D2820" s="324"/>
      <c r="E2820" s="324"/>
      <c r="F2820" s="356"/>
    </row>
    <row r="2821" spans="1:6">
      <c r="A2821" s="324"/>
      <c r="B2821" s="324"/>
      <c r="C2821" s="324"/>
      <c r="D2821" s="324"/>
      <c r="E2821" s="324"/>
      <c r="F2821" s="356"/>
    </row>
    <row r="2822" spans="1:6">
      <c r="A2822" s="324"/>
      <c r="B2822" s="324"/>
      <c r="C2822" s="324"/>
      <c r="D2822" s="324"/>
      <c r="E2822" s="324"/>
      <c r="F2822" s="356"/>
    </row>
    <row r="2823" spans="1:6">
      <c r="A2823" s="324"/>
      <c r="B2823" s="324"/>
      <c r="C2823" s="324"/>
      <c r="D2823" s="324"/>
      <c r="E2823" s="324"/>
      <c r="F2823" s="356"/>
    </row>
    <row r="2824" spans="1:6">
      <c r="A2824" s="324"/>
      <c r="B2824" s="324"/>
      <c r="C2824" s="324"/>
      <c r="D2824" s="324"/>
      <c r="E2824" s="324"/>
      <c r="F2824" s="356"/>
    </row>
    <row r="2825" spans="1:6">
      <c r="A2825" s="324"/>
      <c r="B2825" s="324"/>
      <c r="C2825" s="324"/>
      <c r="D2825" s="324"/>
      <c r="E2825" s="324"/>
      <c r="F2825" s="356"/>
    </row>
    <row r="2826" spans="1:6">
      <c r="A2826" s="324"/>
      <c r="B2826" s="324"/>
      <c r="C2826" s="324"/>
      <c r="D2826" s="324"/>
      <c r="E2826" s="324"/>
      <c r="F2826" s="356"/>
    </row>
    <row r="2827" spans="1:6">
      <c r="A2827" s="324"/>
      <c r="B2827" s="324"/>
      <c r="C2827" s="324"/>
      <c r="D2827" s="324"/>
      <c r="E2827" s="324"/>
      <c r="F2827" s="356"/>
    </row>
    <row r="2828" spans="1:6">
      <c r="A2828" s="324"/>
      <c r="B2828" s="324"/>
      <c r="C2828" s="324"/>
      <c r="D2828" s="324"/>
      <c r="E2828" s="324"/>
      <c r="F2828" s="356"/>
    </row>
    <row r="2829" spans="1:6">
      <c r="A2829" s="324"/>
      <c r="B2829" s="324"/>
      <c r="C2829" s="324"/>
      <c r="D2829" s="324"/>
      <c r="E2829" s="324"/>
      <c r="F2829" s="356"/>
    </row>
    <row r="2830" spans="1:6">
      <c r="A2830" s="324"/>
      <c r="B2830" s="324"/>
      <c r="C2830" s="324"/>
      <c r="D2830" s="324"/>
      <c r="E2830" s="324"/>
      <c r="F2830" s="356"/>
    </row>
    <row r="2831" spans="1:6">
      <c r="A2831" s="324"/>
      <c r="B2831" s="324"/>
      <c r="C2831" s="324"/>
      <c r="D2831" s="324"/>
      <c r="E2831" s="324"/>
      <c r="F2831" s="356"/>
    </row>
    <row r="2832" spans="1:6">
      <c r="A2832" s="324"/>
      <c r="B2832" s="324"/>
      <c r="C2832" s="324"/>
      <c r="D2832" s="324"/>
      <c r="E2832" s="324"/>
      <c r="F2832" s="356"/>
    </row>
    <row r="2833" spans="1:6">
      <c r="A2833" s="324"/>
      <c r="B2833" s="324"/>
      <c r="C2833" s="324"/>
      <c r="D2833" s="324"/>
      <c r="E2833" s="324"/>
      <c r="F2833" s="356"/>
    </row>
    <row r="2834" spans="1:6">
      <c r="A2834" s="324"/>
      <c r="B2834" s="324"/>
      <c r="C2834" s="324"/>
      <c r="D2834" s="324"/>
      <c r="E2834" s="324"/>
      <c r="F2834" s="356"/>
    </row>
    <row r="2835" spans="1:6">
      <c r="A2835" s="324"/>
      <c r="B2835" s="324"/>
      <c r="C2835" s="324"/>
      <c r="D2835" s="324"/>
      <c r="E2835" s="324"/>
      <c r="F2835" s="356"/>
    </row>
    <row r="2836" spans="1:6">
      <c r="A2836" s="324"/>
      <c r="B2836" s="324"/>
      <c r="C2836" s="324"/>
      <c r="D2836" s="324"/>
      <c r="E2836" s="324"/>
      <c r="F2836" s="356"/>
    </row>
    <row r="2837" spans="1:6">
      <c r="A2837" s="324"/>
      <c r="B2837" s="324"/>
      <c r="C2837" s="324"/>
      <c r="D2837" s="324"/>
      <c r="E2837" s="324"/>
      <c r="F2837" s="356"/>
    </row>
    <row r="2838" spans="1:6">
      <c r="A2838" s="324"/>
      <c r="B2838" s="324"/>
      <c r="C2838" s="324"/>
      <c r="D2838" s="324"/>
      <c r="E2838" s="324"/>
      <c r="F2838" s="356"/>
    </row>
    <row r="2839" spans="1:6">
      <c r="A2839" s="324"/>
      <c r="B2839" s="324"/>
      <c r="C2839" s="324"/>
      <c r="D2839" s="324"/>
      <c r="E2839" s="324"/>
      <c r="F2839" s="356"/>
    </row>
    <row r="2840" spans="1:6">
      <c r="A2840" s="324"/>
      <c r="B2840" s="324"/>
      <c r="C2840" s="324"/>
      <c r="D2840" s="324"/>
      <c r="E2840" s="324"/>
      <c r="F2840" s="356"/>
    </row>
    <row r="2841" spans="1:6">
      <c r="A2841" s="324"/>
      <c r="B2841" s="324"/>
      <c r="C2841" s="324"/>
      <c r="D2841" s="324"/>
      <c r="E2841" s="324"/>
      <c r="F2841" s="356"/>
    </row>
    <row r="2842" spans="1:6">
      <c r="A2842" s="324"/>
      <c r="B2842" s="324"/>
      <c r="C2842" s="324"/>
      <c r="D2842" s="324"/>
      <c r="E2842" s="324"/>
      <c r="F2842" s="356"/>
    </row>
    <row r="2843" spans="1:6">
      <c r="A2843" s="324"/>
      <c r="B2843" s="324"/>
      <c r="C2843" s="324"/>
      <c r="D2843" s="324"/>
      <c r="E2843" s="324"/>
      <c r="F2843" s="356"/>
    </row>
    <row r="2844" spans="1:6">
      <c r="A2844" s="324"/>
      <c r="B2844" s="324"/>
      <c r="C2844" s="324"/>
      <c r="D2844" s="324"/>
      <c r="E2844" s="324"/>
      <c r="F2844" s="356"/>
    </row>
    <row r="2845" spans="1:6">
      <c r="A2845" s="324"/>
      <c r="B2845" s="324"/>
      <c r="C2845" s="324"/>
      <c r="D2845" s="324"/>
      <c r="E2845" s="324"/>
      <c r="F2845" s="356"/>
    </row>
    <row r="2846" spans="1:6">
      <c r="A2846" s="324"/>
      <c r="B2846" s="324"/>
      <c r="C2846" s="324"/>
      <c r="D2846" s="324"/>
      <c r="E2846" s="324"/>
      <c r="F2846" s="356"/>
    </row>
    <row r="2847" spans="1:6">
      <c r="A2847" s="324"/>
      <c r="B2847" s="324"/>
      <c r="C2847" s="324"/>
      <c r="D2847" s="324"/>
      <c r="E2847" s="324"/>
      <c r="F2847" s="356"/>
    </row>
    <row r="2848" spans="1:6">
      <c r="A2848" s="324"/>
      <c r="B2848" s="324"/>
      <c r="C2848" s="324"/>
      <c r="D2848" s="324"/>
      <c r="E2848" s="324"/>
      <c r="F2848" s="356"/>
    </row>
    <row r="2849" spans="1:6">
      <c r="A2849" s="324"/>
      <c r="B2849" s="324"/>
      <c r="C2849" s="324"/>
      <c r="D2849" s="324"/>
      <c r="E2849" s="324"/>
      <c r="F2849" s="356"/>
    </row>
    <row r="2850" spans="1:6">
      <c r="A2850" s="324"/>
      <c r="B2850" s="324"/>
      <c r="C2850" s="324"/>
      <c r="D2850" s="324"/>
      <c r="E2850" s="324"/>
      <c r="F2850" s="356"/>
    </row>
    <row r="2851" spans="1:6">
      <c r="A2851" s="324"/>
      <c r="B2851" s="324"/>
      <c r="C2851" s="324"/>
      <c r="D2851" s="324"/>
      <c r="E2851" s="324"/>
      <c r="F2851" s="356"/>
    </row>
    <row r="2852" spans="1:6">
      <c r="A2852" s="324"/>
      <c r="B2852" s="324"/>
      <c r="C2852" s="324"/>
      <c r="D2852" s="324"/>
      <c r="E2852" s="324"/>
      <c r="F2852" s="356"/>
    </row>
    <row r="2853" spans="1:6">
      <c r="A2853" s="324"/>
      <c r="B2853" s="324"/>
      <c r="C2853" s="324"/>
      <c r="D2853" s="324"/>
      <c r="E2853" s="324"/>
      <c r="F2853" s="356"/>
    </row>
    <row r="2854" spans="1:6">
      <c r="A2854" s="324"/>
      <c r="B2854" s="324"/>
      <c r="C2854" s="324"/>
      <c r="D2854" s="324"/>
      <c r="E2854" s="324"/>
      <c r="F2854" s="356"/>
    </row>
    <row r="2855" spans="1:6">
      <c r="A2855" s="324"/>
      <c r="B2855" s="324"/>
      <c r="C2855" s="324"/>
      <c r="D2855" s="324"/>
      <c r="E2855" s="324"/>
      <c r="F2855" s="356"/>
    </row>
    <row r="2856" spans="1:6">
      <c r="A2856" s="324"/>
      <c r="B2856" s="324"/>
      <c r="C2856" s="324"/>
      <c r="D2856" s="324"/>
      <c r="E2856" s="324"/>
      <c r="F2856" s="356"/>
    </row>
    <row r="2857" spans="1:6">
      <c r="A2857" s="324"/>
      <c r="B2857" s="324"/>
      <c r="C2857" s="324"/>
      <c r="D2857" s="324"/>
      <c r="E2857" s="324"/>
      <c r="F2857" s="356"/>
    </row>
    <row r="2858" spans="1:6">
      <c r="A2858" s="324"/>
      <c r="B2858" s="324"/>
      <c r="C2858" s="324"/>
      <c r="D2858" s="324"/>
      <c r="E2858" s="324"/>
      <c r="F2858" s="356"/>
    </row>
    <row r="2859" spans="1:6">
      <c r="A2859" s="324"/>
      <c r="B2859" s="324"/>
      <c r="C2859" s="324"/>
      <c r="D2859" s="324"/>
      <c r="E2859" s="324"/>
      <c r="F2859" s="356"/>
    </row>
    <row r="2860" spans="1:6">
      <c r="A2860" s="324"/>
      <c r="B2860" s="324"/>
      <c r="C2860" s="324"/>
      <c r="D2860" s="324"/>
      <c r="E2860" s="324"/>
      <c r="F2860" s="356"/>
    </row>
    <row r="2861" spans="1:6">
      <c r="A2861" s="324"/>
      <c r="B2861" s="324"/>
      <c r="C2861" s="324"/>
      <c r="D2861" s="324"/>
      <c r="E2861" s="324"/>
      <c r="F2861" s="356"/>
    </row>
    <row r="2862" spans="1:6">
      <c r="A2862" s="324"/>
      <c r="B2862" s="324"/>
      <c r="C2862" s="324"/>
      <c r="D2862" s="324"/>
      <c r="E2862" s="324"/>
      <c r="F2862" s="356"/>
    </row>
    <row r="2863" spans="1:6">
      <c r="A2863" s="324"/>
      <c r="B2863" s="324"/>
      <c r="C2863" s="324"/>
      <c r="D2863" s="324"/>
      <c r="E2863" s="324"/>
      <c r="F2863" s="356"/>
    </row>
    <row r="2864" spans="1:6">
      <c r="A2864" s="324"/>
      <c r="B2864" s="324"/>
      <c r="C2864" s="324"/>
      <c r="D2864" s="324"/>
      <c r="E2864" s="324"/>
      <c r="F2864" s="356"/>
    </row>
    <row r="2865" spans="1:6">
      <c r="A2865" s="324"/>
      <c r="B2865" s="324"/>
      <c r="C2865" s="324"/>
      <c r="D2865" s="324"/>
      <c r="E2865" s="324"/>
      <c r="F2865" s="356"/>
    </row>
    <row r="2866" spans="1:6">
      <c r="A2866" s="324"/>
      <c r="B2866" s="324"/>
      <c r="C2866" s="324"/>
      <c r="D2866" s="324"/>
      <c r="E2866" s="324"/>
      <c r="F2866" s="356"/>
    </row>
    <row r="2867" spans="1:6">
      <c r="A2867" s="324"/>
      <c r="B2867" s="324"/>
      <c r="C2867" s="324"/>
      <c r="D2867" s="324"/>
      <c r="E2867" s="324"/>
      <c r="F2867" s="356"/>
    </row>
    <row r="2868" spans="1:6">
      <c r="A2868" s="324"/>
      <c r="B2868" s="324"/>
      <c r="C2868" s="324"/>
      <c r="D2868" s="324"/>
      <c r="E2868" s="324"/>
      <c r="F2868" s="356"/>
    </row>
    <row r="2869" spans="1:6">
      <c r="A2869" s="324"/>
      <c r="B2869" s="324"/>
      <c r="C2869" s="324"/>
      <c r="D2869" s="324"/>
      <c r="E2869" s="324"/>
      <c r="F2869" s="356"/>
    </row>
    <row r="2870" spans="1:6">
      <c r="A2870" s="324"/>
      <c r="B2870" s="324"/>
      <c r="C2870" s="324"/>
      <c r="D2870" s="324"/>
      <c r="E2870" s="324"/>
      <c r="F2870" s="356"/>
    </row>
    <row r="2871" spans="1:6">
      <c r="A2871" s="324"/>
      <c r="B2871" s="324"/>
      <c r="C2871" s="324"/>
      <c r="D2871" s="324"/>
      <c r="E2871" s="324"/>
      <c r="F2871" s="356"/>
    </row>
    <row r="2872" spans="1:6">
      <c r="A2872" s="324"/>
      <c r="B2872" s="324"/>
      <c r="C2872" s="324"/>
      <c r="D2872" s="324"/>
      <c r="E2872" s="324"/>
      <c r="F2872" s="356"/>
    </row>
    <row r="2873" spans="1:6">
      <c r="A2873" s="324"/>
      <c r="B2873" s="324"/>
      <c r="C2873" s="324"/>
      <c r="D2873" s="324"/>
      <c r="E2873" s="324"/>
      <c r="F2873" s="356"/>
    </row>
    <row r="2874" spans="1:6">
      <c r="A2874" s="324"/>
      <c r="B2874" s="324"/>
      <c r="C2874" s="324"/>
      <c r="D2874" s="324"/>
      <c r="E2874" s="324"/>
      <c r="F2874" s="356"/>
    </row>
    <row r="2875" spans="1:6">
      <c r="A2875" s="324"/>
      <c r="B2875" s="324"/>
      <c r="C2875" s="324"/>
      <c r="D2875" s="324"/>
      <c r="E2875" s="324"/>
      <c r="F2875" s="356"/>
    </row>
    <row r="2876" spans="1:6">
      <c r="A2876" s="324"/>
      <c r="B2876" s="324"/>
      <c r="C2876" s="324"/>
      <c r="D2876" s="324"/>
      <c r="E2876" s="324"/>
      <c r="F2876" s="356"/>
    </row>
    <row r="2877" spans="1:6">
      <c r="A2877" s="324"/>
      <c r="B2877" s="324"/>
      <c r="C2877" s="324"/>
      <c r="D2877" s="324"/>
      <c r="E2877" s="324"/>
      <c r="F2877" s="356"/>
    </row>
    <row r="2878" spans="1:6">
      <c r="A2878" s="324"/>
      <c r="B2878" s="324"/>
      <c r="C2878" s="324"/>
      <c r="D2878" s="324"/>
      <c r="E2878" s="324"/>
      <c r="F2878" s="356"/>
    </row>
    <row r="2879" spans="1:6">
      <c r="A2879" s="324"/>
      <c r="B2879" s="324"/>
      <c r="C2879" s="324"/>
      <c r="D2879" s="324"/>
      <c r="E2879" s="324"/>
      <c r="F2879" s="356"/>
    </row>
    <row r="2880" spans="1:6">
      <c r="A2880" s="324"/>
      <c r="B2880" s="324"/>
      <c r="C2880" s="324"/>
      <c r="D2880" s="324"/>
      <c r="E2880" s="324"/>
      <c r="F2880" s="356"/>
    </row>
    <row r="2881" spans="1:6">
      <c r="A2881" s="324"/>
      <c r="B2881" s="324"/>
      <c r="C2881" s="324"/>
      <c r="D2881" s="324"/>
      <c r="E2881" s="324"/>
      <c r="F2881" s="356"/>
    </row>
    <row r="2882" spans="1:6">
      <c r="A2882" s="324"/>
      <c r="B2882" s="324"/>
      <c r="C2882" s="324"/>
      <c r="D2882" s="324"/>
      <c r="E2882" s="324"/>
      <c r="F2882" s="356"/>
    </row>
    <row r="2883" spans="1:6">
      <c r="A2883" s="324"/>
      <c r="B2883" s="324"/>
      <c r="C2883" s="324"/>
      <c r="D2883" s="324"/>
      <c r="E2883" s="324"/>
      <c r="F2883" s="356"/>
    </row>
    <row r="2884" spans="1:6">
      <c r="A2884" s="324"/>
      <c r="B2884" s="324"/>
      <c r="C2884" s="324"/>
      <c r="D2884" s="324"/>
      <c r="E2884" s="324"/>
      <c r="F2884" s="356"/>
    </row>
    <row r="2885" spans="1:6">
      <c r="A2885" s="324"/>
      <c r="B2885" s="324"/>
      <c r="C2885" s="324"/>
      <c r="D2885" s="324"/>
      <c r="E2885" s="324"/>
      <c r="F2885" s="356"/>
    </row>
    <row r="2886" spans="1:6">
      <c r="A2886" s="324"/>
      <c r="B2886" s="324"/>
      <c r="C2886" s="324"/>
      <c r="D2886" s="324"/>
      <c r="E2886" s="324"/>
      <c r="F2886" s="356"/>
    </row>
    <row r="2887" spans="1:6">
      <c r="A2887" s="324"/>
      <c r="B2887" s="324"/>
      <c r="C2887" s="324"/>
      <c r="D2887" s="324"/>
      <c r="E2887" s="324"/>
      <c r="F2887" s="356"/>
    </row>
    <row r="2888" spans="1:6">
      <c r="A2888" s="324"/>
      <c r="B2888" s="324"/>
      <c r="C2888" s="324"/>
      <c r="D2888" s="324"/>
      <c r="E2888" s="324"/>
      <c r="F2888" s="356"/>
    </row>
    <row r="2889" spans="1:6">
      <c r="A2889" s="324"/>
      <c r="B2889" s="324"/>
      <c r="C2889" s="324"/>
      <c r="D2889" s="324"/>
      <c r="E2889" s="324"/>
      <c r="F2889" s="356"/>
    </row>
    <row r="2890" spans="1:6">
      <c r="A2890" s="324"/>
      <c r="B2890" s="324"/>
      <c r="C2890" s="324"/>
      <c r="D2890" s="324"/>
      <c r="E2890" s="324"/>
      <c r="F2890" s="356"/>
    </row>
    <row r="2891" spans="1:6">
      <c r="A2891" s="324"/>
      <c r="B2891" s="324"/>
      <c r="C2891" s="324"/>
      <c r="D2891" s="324"/>
      <c r="E2891" s="324"/>
      <c r="F2891" s="356"/>
    </row>
    <row r="2892" spans="1:6">
      <c r="A2892" s="324"/>
      <c r="B2892" s="324"/>
      <c r="C2892" s="324"/>
      <c r="D2892" s="324"/>
      <c r="E2892" s="324"/>
      <c r="F2892" s="356"/>
    </row>
    <row r="2893" spans="1:6">
      <c r="A2893" s="324"/>
      <c r="B2893" s="324"/>
      <c r="C2893" s="324"/>
      <c r="D2893" s="324"/>
      <c r="E2893" s="324"/>
      <c r="F2893" s="356"/>
    </row>
    <row r="2894" spans="1:6">
      <c r="A2894" s="324"/>
      <c r="B2894" s="324"/>
      <c r="C2894" s="324"/>
      <c r="D2894" s="324"/>
      <c r="E2894" s="324"/>
      <c r="F2894" s="356"/>
    </row>
    <row r="2895" spans="1:6">
      <c r="A2895" s="324"/>
      <c r="B2895" s="324"/>
      <c r="C2895" s="324"/>
      <c r="D2895" s="324"/>
      <c r="E2895" s="324"/>
      <c r="F2895" s="356"/>
    </row>
    <row r="2896" spans="1:6">
      <c r="A2896" s="324"/>
      <c r="B2896" s="324"/>
      <c r="C2896" s="324"/>
      <c r="D2896" s="324"/>
      <c r="E2896" s="324"/>
      <c r="F2896" s="356"/>
    </row>
    <row r="2897" spans="1:6">
      <c r="A2897" s="324"/>
      <c r="B2897" s="324"/>
      <c r="C2897" s="324"/>
      <c r="D2897" s="324"/>
      <c r="E2897" s="324"/>
      <c r="F2897" s="356"/>
    </row>
    <row r="2898" spans="1:6">
      <c r="A2898" s="324"/>
      <c r="B2898" s="324"/>
      <c r="C2898" s="324"/>
      <c r="D2898" s="324"/>
      <c r="E2898" s="324"/>
      <c r="F2898" s="356"/>
    </row>
    <row r="2899" spans="1:6">
      <c r="A2899" s="324"/>
      <c r="B2899" s="324"/>
      <c r="C2899" s="324"/>
      <c r="D2899" s="324"/>
      <c r="E2899" s="324"/>
      <c r="F2899" s="356"/>
    </row>
    <row r="2900" spans="1:6">
      <c r="A2900" s="324"/>
      <c r="B2900" s="324"/>
      <c r="C2900" s="324"/>
      <c r="D2900" s="324"/>
      <c r="E2900" s="324"/>
      <c r="F2900" s="356"/>
    </row>
    <row r="2901" spans="1:6">
      <c r="A2901" s="324"/>
      <c r="B2901" s="324"/>
      <c r="C2901" s="324"/>
      <c r="D2901" s="324"/>
      <c r="E2901" s="324"/>
      <c r="F2901" s="356"/>
    </row>
    <row r="2902" spans="1:6">
      <c r="A2902" s="324"/>
      <c r="B2902" s="324"/>
      <c r="C2902" s="324"/>
      <c r="D2902" s="324"/>
      <c r="E2902" s="324"/>
      <c r="F2902" s="356"/>
    </row>
    <row r="2903" spans="1:6">
      <c r="A2903" s="324"/>
      <c r="B2903" s="324"/>
      <c r="C2903" s="324"/>
      <c r="D2903" s="324"/>
      <c r="E2903" s="324"/>
      <c r="F2903" s="356"/>
    </row>
    <row r="2904" spans="1:6">
      <c r="A2904" s="324"/>
      <c r="B2904" s="324"/>
      <c r="C2904" s="324"/>
      <c r="D2904" s="324"/>
      <c r="E2904" s="324"/>
      <c r="F2904" s="356"/>
    </row>
    <row r="2905" spans="1:6">
      <c r="A2905" s="324"/>
      <c r="B2905" s="324"/>
      <c r="C2905" s="324"/>
      <c r="D2905" s="324"/>
      <c r="E2905" s="324"/>
      <c r="F2905" s="356"/>
    </row>
    <row r="2906" spans="1:6">
      <c r="A2906" s="324"/>
      <c r="B2906" s="324"/>
      <c r="C2906" s="324"/>
      <c r="D2906" s="324"/>
      <c r="E2906" s="324"/>
      <c r="F2906" s="356"/>
    </row>
    <row r="2907" spans="1:6">
      <c r="A2907" s="324"/>
      <c r="B2907" s="324"/>
      <c r="C2907" s="324"/>
      <c r="D2907" s="324"/>
      <c r="E2907" s="324"/>
      <c r="F2907" s="356"/>
    </row>
    <row r="2908" spans="1:6">
      <c r="A2908" s="324"/>
      <c r="B2908" s="324"/>
      <c r="C2908" s="324"/>
      <c r="D2908" s="324"/>
      <c r="E2908" s="324"/>
      <c r="F2908" s="356"/>
    </row>
    <row r="2909" spans="1:6">
      <c r="A2909" s="324"/>
      <c r="B2909" s="324"/>
      <c r="C2909" s="324"/>
      <c r="D2909" s="324"/>
      <c r="E2909" s="324"/>
      <c r="F2909" s="356"/>
    </row>
    <row r="2910" spans="1:6">
      <c r="A2910" s="324"/>
      <c r="B2910" s="324"/>
      <c r="C2910" s="324"/>
      <c r="D2910" s="324"/>
      <c r="E2910" s="324"/>
      <c r="F2910" s="356"/>
    </row>
    <row r="2911" spans="1:6">
      <c r="A2911" s="324"/>
      <c r="B2911" s="324"/>
      <c r="C2911" s="324"/>
      <c r="D2911" s="324"/>
      <c r="E2911" s="324"/>
      <c r="F2911" s="356"/>
    </row>
    <row r="2912" spans="1:6">
      <c r="A2912" s="324"/>
      <c r="B2912" s="324"/>
      <c r="C2912" s="324"/>
      <c r="D2912" s="324"/>
      <c r="E2912" s="324"/>
      <c r="F2912" s="356"/>
    </row>
    <row r="2913" spans="1:6">
      <c r="A2913" s="324"/>
      <c r="B2913" s="324"/>
      <c r="C2913" s="324"/>
      <c r="D2913" s="324"/>
      <c r="E2913" s="324"/>
      <c r="F2913" s="356"/>
    </row>
    <row r="2914" spans="1:6">
      <c r="A2914" s="324"/>
      <c r="B2914" s="324"/>
      <c r="C2914" s="324"/>
      <c r="D2914" s="324"/>
      <c r="E2914" s="324"/>
      <c r="F2914" s="356"/>
    </row>
    <row r="2915" spans="1:6">
      <c r="A2915" s="324"/>
      <c r="B2915" s="324"/>
      <c r="C2915" s="324"/>
      <c r="D2915" s="324"/>
      <c r="E2915" s="324"/>
      <c r="F2915" s="356"/>
    </row>
    <row r="2916" spans="1:6">
      <c r="A2916" s="324"/>
      <c r="B2916" s="324"/>
      <c r="C2916" s="324"/>
      <c r="D2916" s="324"/>
      <c r="E2916" s="324"/>
      <c r="F2916" s="356"/>
    </row>
    <row r="2917" spans="1:6">
      <c r="A2917" s="324"/>
      <c r="B2917" s="324"/>
      <c r="C2917" s="324"/>
      <c r="D2917" s="324"/>
      <c r="E2917" s="324"/>
      <c r="F2917" s="356"/>
    </row>
    <row r="2918" spans="1:6">
      <c r="A2918" s="324"/>
      <c r="B2918" s="324"/>
      <c r="C2918" s="324"/>
      <c r="D2918" s="324"/>
      <c r="E2918" s="324"/>
      <c r="F2918" s="356"/>
    </row>
    <row r="2919" spans="1:6">
      <c r="A2919" s="324"/>
      <c r="B2919" s="324"/>
      <c r="C2919" s="324"/>
      <c r="D2919" s="324"/>
      <c r="E2919" s="324"/>
      <c r="F2919" s="356"/>
    </row>
    <row r="2920" spans="1:6">
      <c r="A2920" s="324"/>
      <c r="B2920" s="324"/>
      <c r="C2920" s="324"/>
      <c r="D2920" s="324"/>
      <c r="E2920" s="324"/>
      <c r="F2920" s="356"/>
    </row>
    <row r="2921" spans="1:6">
      <c r="A2921" s="324"/>
      <c r="B2921" s="324"/>
      <c r="C2921" s="324"/>
      <c r="D2921" s="324"/>
      <c r="E2921" s="324"/>
      <c r="F2921" s="356"/>
    </row>
    <row r="2922" spans="1:6">
      <c r="A2922" s="324"/>
      <c r="B2922" s="324"/>
      <c r="C2922" s="324"/>
      <c r="D2922" s="324"/>
      <c r="E2922" s="324"/>
      <c r="F2922" s="356"/>
    </row>
    <row r="2923" spans="1:6">
      <c r="A2923" s="324"/>
      <c r="B2923" s="324"/>
      <c r="C2923" s="324"/>
      <c r="D2923" s="324"/>
      <c r="E2923" s="324"/>
      <c r="F2923" s="356"/>
    </row>
    <row r="2924" spans="1:6">
      <c r="A2924" s="324"/>
      <c r="B2924" s="324"/>
      <c r="C2924" s="324"/>
      <c r="D2924" s="324"/>
      <c r="E2924" s="324"/>
      <c r="F2924" s="356"/>
    </row>
    <row r="2925" spans="1:6">
      <c r="A2925" s="324"/>
      <c r="B2925" s="324"/>
      <c r="C2925" s="324"/>
      <c r="D2925" s="324"/>
      <c r="E2925" s="324"/>
      <c r="F2925" s="356"/>
    </row>
    <row r="2926" spans="1:6">
      <c r="A2926" s="324"/>
      <c r="B2926" s="324"/>
      <c r="C2926" s="324"/>
      <c r="D2926" s="324"/>
      <c r="E2926" s="324"/>
      <c r="F2926" s="356"/>
    </row>
    <row r="2927" spans="1:6">
      <c r="A2927" s="324"/>
      <c r="B2927" s="324"/>
      <c r="C2927" s="324"/>
      <c r="D2927" s="324"/>
      <c r="E2927" s="324"/>
      <c r="F2927" s="356"/>
    </row>
    <row r="2928" spans="1:6">
      <c r="A2928" s="324"/>
      <c r="B2928" s="324"/>
      <c r="C2928" s="324"/>
      <c r="D2928" s="324"/>
      <c r="E2928" s="324"/>
      <c r="F2928" s="356"/>
    </row>
    <row r="2929" spans="1:6">
      <c r="A2929" s="324"/>
      <c r="B2929" s="324"/>
      <c r="C2929" s="324"/>
      <c r="D2929" s="324"/>
      <c r="E2929" s="324"/>
      <c r="F2929" s="356"/>
    </row>
    <row r="2930" spans="1:6">
      <c r="A2930" s="324"/>
      <c r="B2930" s="324"/>
      <c r="C2930" s="324"/>
      <c r="D2930" s="324"/>
      <c r="E2930" s="324"/>
      <c r="F2930" s="356"/>
    </row>
    <row r="2931" spans="1:6">
      <c r="A2931" s="324"/>
      <c r="B2931" s="324"/>
      <c r="C2931" s="324"/>
      <c r="D2931" s="324"/>
      <c r="E2931" s="324"/>
      <c r="F2931" s="356"/>
    </row>
    <row r="2932" spans="1:6">
      <c r="A2932" s="324"/>
      <c r="B2932" s="324"/>
      <c r="C2932" s="324"/>
      <c r="D2932" s="324"/>
      <c r="E2932" s="324"/>
      <c r="F2932" s="356"/>
    </row>
    <row r="2933" spans="1:6">
      <c r="A2933" s="324"/>
      <c r="B2933" s="324"/>
      <c r="C2933" s="324"/>
      <c r="D2933" s="324"/>
      <c r="E2933" s="324"/>
      <c r="F2933" s="356"/>
    </row>
    <row r="2934" spans="1:6">
      <c r="A2934" s="324"/>
      <c r="B2934" s="324"/>
      <c r="C2934" s="324"/>
      <c r="D2934" s="324"/>
      <c r="E2934" s="324"/>
      <c r="F2934" s="356"/>
    </row>
    <row r="2935" spans="1:6">
      <c r="A2935" s="324"/>
      <c r="B2935" s="324"/>
      <c r="C2935" s="324"/>
      <c r="D2935" s="324"/>
      <c r="E2935" s="324"/>
      <c r="F2935" s="356"/>
    </row>
    <row r="2936" spans="1:6">
      <c r="A2936" s="324"/>
      <c r="B2936" s="324"/>
      <c r="C2936" s="324"/>
      <c r="D2936" s="324"/>
      <c r="E2936" s="324"/>
      <c r="F2936" s="356"/>
    </row>
    <row r="2937" spans="1:6">
      <c r="A2937" s="324"/>
      <c r="B2937" s="324"/>
      <c r="C2937" s="324"/>
      <c r="D2937" s="324"/>
      <c r="E2937" s="324"/>
      <c r="F2937" s="356"/>
    </row>
    <row r="2938" spans="1:6">
      <c r="A2938" s="324"/>
      <c r="B2938" s="324"/>
      <c r="C2938" s="324"/>
      <c r="D2938" s="324"/>
      <c r="E2938" s="324"/>
      <c r="F2938" s="356"/>
    </row>
    <row r="2939" spans="1:6">
      <c r="A2939" s="324"/>
      <c r="B2939" s="324"/>
      <c r="C2939" s="324"/>
      <c r="D2939" s="324"/>
      <c r="E2939" s="324"/>
      <c r="F2939" s="356"/>
    </row>
    <row r="2940" spans="1:6">
      <c r="A2940" s="324"/>
      <c r="B2940" s="324"/>
      <c r="C2940" s="324"/>
      <c r="D2940" s="324"/>
      <c r="E2940" s="324"/>
      <c r="F2940" s="356"/>
    </row>
    <row r="2941" spans="1:6">
      <c r="A2941" s="324"/>
      <c r="B2941" s="324"/>
      <c r="C2941" s="324"/>
      <c r="D2941" s="324"/>
      <c r="E2941" s="324"/>
      <c r="F2941" s="356"/>
    </row>
    <row r="2942" spans="1:6">
      <c r="A2942" s="324"/>
      <c r="B2942" s="324"/>
      <c r="C2942" s="324"/>
      <c r="D2942" s="324"/>
      <c r="E2942" s="324"/>
      <c r="F2942" s="356"/>
    </row>
    <row r="2943" spans="1:6">
      <c r="A2943" s="324"/>
      <c r="B2943" s="324"/>
      <c r="C2943" s="324"/>
      <c r="D2943" s="324"/>
      <c r="E2943" s="324"/>
      <c r="F2943" s="356"/>
    </row>
    <row r="2944" spans="1:6">
      <c r="A2944" s="324"/>
      <c r="B2944" s="324"/>
      <c r="C2944" s="324"/>
      <c r="D2944" s="324"/>
      <c r="E2944" s="324"/>
      <c r="F2944" s="356"/>
    </row>
    <row r="2945" spans="1:6">
      <c r="A2945" s="324"/>
      <c r="B2945" s="324"/>
      <c r="C2945" s="324"/>
      <c r="D2945" s="324"/>
      <c r="E2945" s="324"/>
      <c r="F2945" s="356"/>
    </row>
    <row r="2946" spans="1:6">
      <c r="A2946" s="324"/>
      <c r="B2946" s="324"/>
      <c r="C2946" s="324"/>
      <c r="D2946" s="324"/>
      <c r="E2946" s="324"/>
      <c r="F2946" s="356"/>
    </row>
    <row r="2947" spans="1:6">
      <c r="A2947" s="324"/>
      <c r="B2947" s="324"/>
      <c r="C2947" s="324"/>
      <c r="D2947" s="324"/>
      <c r="E2947" s="324"/>
      <c r="F2947" s="356"/>
    </row>
    <row r="2948" spans="1:6">
      <c r="A2948" s="324"/>
      <c r="B2948" s="324"/>
      <c r="C2948" s="324"/>
      <c r="D2948" s="324"/>
      <c r="E2948" s="324"/>
      <c r="F2948" s="356"/>
    </row>
    <row r="2949" spans="1:6">
      <c r="A2949" s="324"/>
      <c r="B2949" s="324"/>
      <c r="C2949" s="324"/>
      <c r="D2949" s="324"/>
      <c r="E2949" s="324"/>
      <c r="F2949" s="356"/>
    </row>
    <row r="2950" spans="1:6">
      <c r="A2950" s="324"/>
      <c r="B2950" s="324"/>
      <c r="C2950" s="324"/>
      <c r="D2950" s="324"/>
      <c r="E2950" s="324"/>
      <c r="F2950" s="356"/>
    </row>
    <row r="2951" spans="1:6">
      <c r="A2951" s="324"/>
      <c r="B2951" s="324"/>
      <c r="C2951" s="324"/>
      <c r="D2951" s="324"/>
      <c r="E2951" s="324"/>
      <c r="F2951" s="356"/>
    </row>
    <row r="2952" spans="1:6">
      <c r="A2952" s="324"/>
      <c r="B2952" s="324"/>
      <c r="C2952" s="324"/>
      <c r="D2952" s="324"/>
      <c r="E2952" s="324"/>
      <c r="F2952" s="356"/>
    </row>
    <row r="2953" spans="1:6">
      <c r="A2953" s="324"/>
      <c r="B2953" s="324"/>
      <c r="C2953" s="324"/>
      <c r="D2953" s="324"/>
      <c r="E2953" s="324"/>
      <c r="F2953" s="356"/>
    </row>
    <row r="2954" spans="1:6">
      <c r="A2954" s="324"/>
      <c r="B2954" s="324"/>
      <c r="C2954" s="324"/>
      <c r="D2954" s="324"/>
      <c r="E2954" s="324"/>
      <c r="F2954" s="356"/>
    </row>
    <row r="2955" spans="1:6">
      <c r="A2955" s="324"/>
      <c r="B2955" s="324"/>
      <c r="C2955" s="324"/>
      <c r="D2955" s="324"/>
      <c r="E2955" s="324"/>
      <c r="F2955" s="356"/>
    </row>
    <row r="2956" spans="1:6">
      <c r="A2956" s="324"/>
      <c r="B2956" s="324"/>
      <c r="C2956" s="324"/>
      <c r="D2956" s="324"/>
      <c r="E2956" s="324"/>
      <c r="F2956" s="356"/>
    </row>
    <row r="2957" spans="1:6">
      <c r="A2957" s="324"/>
      <c r="B2957" s="324"/>
      <c r="C2957" s="324"/>
      <c r="D2957" s="324"/>
      <c r="E2957" s="324"/>
      <c r="F2957" s="356"/>
    </row>
    <row r="2958" spans="1:6">
      <c r="A2958" s="324"/>
      <c r="B2958" s="324"/>
      <c r="C2958" s="324"/>
      <c r="D2958" s="324"/>
      <c r="E2958" s="324"/>
      <c r="F2958" s="356"/>
    </row>
    <row r="2959" spans="1:6">
      <c r="A2959" s="324"/>
      <c r="B2959" s="324"/>
      <c r="C2959" s="324"/>
      <c r="D2959" s="324"/>
      <c r="E2959" s="324"/>
      <c r="F2959" s="356"/>
    </row>
    <row r="2960" spans="1:6">
      <c r="A2960" s="324"/>
      <c r="B2960" s="324"/>
      <c r="C2960" s="324"/>
      <c r="D2960" s="324"/>
      <c r="E2960" s="324"/>
      <c r="F2960" s="356"/>
    </row>
    <row r="2961" spans="1:6">
      <c r="A2961" s="324"/>
      <c r="B2961" s="324"/>
      <c r="C2961" s="324"/>
      <c r="D2961" s="324"/>
      <c r="E2961" s="324"/>
      <c r="F2961" s="356"/>
    </row>
    <row r="2962" spans="1:6">
      <c r="A2962" s="324"/>
      <c r="B2962" s="324"/>
      <c r="C2962" s="324"/>
      <c r="D2962" s="324"/>
      <c r="E2962" s="324"/>
      <c r="F2962" s="356"/>
    </row>
    <row r="2963" spans="1:6">
      <c r="A2963" s="324"/>
      <c r="B2963" s="324"/>
      <c r="C2963" s="324"/>
      <c r="D2963" s="324"/>
      <c r="E2963" s="324"/>
      <c r="F2963" s="356"/>
    </row>
    <row r="2964" spans="1:6">
      <c r="A2964" s="324"/>
      <c r="B2964" s="324"/>
      <c r="C2964" s="324"/>
      <c r="D2964" s="324"/>
      <c r="E2964" s="324"/>
      <c r="F2964" s="356"/>
    </row>
    <row r="2965" spans="1:6">
      <c r="A2965" s="324"/>
      <c r="B2965" s="324"/>
      <c r="C2965" s="324"/>
      <c r="D2965" s="324"/>
      <c r="E2965" s="324"/>
      <c r="F2965" s="356"/>
    </row>
    <row r="2966" spans="1:6">
      <c r="A2966" s="324"/>
      <c r="B2966" s="324"/>
      <c r="C2966" s="324"/>
      <c r="D2966" s="324"/>
      <c r="E2966" s="324"/>
      <c r="F2966" s="356"/>
    </row>
    <row r="2967" spans="1:6">
      <c r="A2967" s="324"/>
      <c r="B2967" s="324"/>
      <c r="C2967" s="324"/>
      <c r="D2967" s="324"/>
      <c r="E2967" s="324"/>
      <c r="F2967" s="356"/>
    </row>
    <row r="2968" spans="1:6">
      <c r="A2968" s="324"/>
      <c r="B2968" s="324"/>
      <c r="C2968" s="324"/>
      <c r="D2968" s="324"/>
      <c r="E2968" s="324"/>
      <c r="F2968" s="356"/>
    </row>
    <row r="2969" spans="1:6">
      <c r="A2969" s="324"/>
      <c r="B2969" s="324"/>
      <c r="C2969" s="324"/>
      <c r="D2969" s="324"/>
      <c r="E2969" s="324"/>
      <c r="F2969" s="356"/>
    </row>
    <row r="2970" spans="1:6">
      <c r="A2970" s="324"/>
      <c r="B2970" s="324"/>
      <c r="C2970" s="324"/>
      <c r="D2970" s="324"/>
      <c r="E2970" s="324"/>
      <c r="F2970" s="356"/>
    </row>
    <row r="2971" spans="1:6">
      <c r="A2971" s="324"/>
      <c r="B2971" s="324"/>
      <c r="C2971" s="324"/>
      <c r="D2971" s="324"/>
      <c r="E2971" s="324"/>
      <c r="F2971" s="356"/>
    </row>
    <row r="2972" spans="1:6">
      <c r="A2972" s="324"/>
      <c r="B2972" s="324"/>
      <c r="C2972" s="324"/>
      <c r="D2972" s="324"/>
      <c r="E2972" s="324"/>
      <c r="F2972" s="356"/>
    </row>
    <row r="2973" spans="1:6">
      <c r="A2973" s="324"/>
      <c r="B2973" s="324"/>
      <c r="C2973" s="324"/>
      <c r="D2973" s="324"/>
      <c r="E2973" s="324"/>
      <c r="F2973" s="356"/>
    </row>
    <row r="2974" spans="1:6">
      <c r="A2974" s="324"/>
      <c r="B2974" s="324"/>
      <c r="C2974" s="324"/>
      <c r="D2974" s="324"/>
      <c r="E2974" s="324"/>
      <c r="F2974" s="356"/>
    </row>
    <row r="2975" spans="1:6">
      <c r="A2975" s="324"/>
      <c r="B2975" s="324"/>
      <c r="C2975" s="324"/>
      <c r="D2975" s="324"/>
      <c r="E2975" s="324"/>
      <c r="F2975" s="356"/>
    </row>
    <row r="2976" spans="1:6">
      <c r="A2976" s="324"/>
      <c r="B2976" s="324"/>
      <c r="C2976" s="324"/>
      <c r="D2976" s="324"/>
      <c r="E2976" s="324"/>
      <c r="F2976" s="356"/>
    </row>
    <row r="2977" spans="1:6">
      <c r="A2977" s="324"/>
      <c r="B2977" s="324"/>
      <c r="C2977" s="324"/>
      <c r="D2977" s="324"/>
      <c r="E2977" s="324"/>
      <c r="F2977" s="356"/>
    </row>
    <row r="2978" spans="1:6">
      <c r="A2978" s="324"/>
      <c r="B2978" s="324"/>
      <c r="C2978" s="324"/>
      <c r="D2978" s="324"/>
      <c r="E2978" s="324"/>
      <c r="F2978" s="356"/>
    </row>
    <row r="2979" spans="1:6">
      <c r="A2979" s="324"/>
      <c r="B2979" s="324"/>
      <c r="C2979" s="324"/>
      <c r="D2979" s="324"/>
      <c r="E2979" s="324"/>
      <c r="F2979" s="356"/>
    </row>
    <row r="2980" spans="1:6">
      <c r="A2980" s="324"/>
      <c r="B2980" s="324"/>
      <c r="C2980" s="324"/>
      <c r="D2980" s="324"/>
      <c r="E2980" s="324"/>
      <c r="F2980" s="356"/>
    </row>
    <row r="2981" spans="1:6">
      <c r="A2981" s="324"/>
      <c r="B2981" s="324"/>
      <c r="C2981" s="324"/>
      <c r="D2981" s="324"/>
      <c r="E2981" s="324"/>
      <c r="F2981" s="356"/>
    </row>
    <row r="2982" spans="1:6">
      <c r="A2982" s="324"/>
      <c r="B2982" s="324"/>
      <c r="C2982" s="324"/>
      <c r="D2982" s="324"/>
      <c r="E2982" s="324"/>
      <c r="F2982" s="356"/>
    </row>
    <row r="2983" spans="1:6">
      <c r="A2983" s="324"/>
      <c r="B2983" s="324"/>
      <c r="C2983" s="324"/>
      <c r="D2983" s="324"/>
      <c r="E2983" s="324"/>
      <c r="F2983" s="356"/>
    </row>
    <row r="2984" spans="1:6">
      <c r="A2984" s="324"/>
      <c r="B2984" s="324"/>
      <c r="C2984" s="324"/>
      <c r="D2984" s="324"/>
      <c r="E2984" s="324"/>
      <c r="F2984" s="356"/>
    </row>
    <row r="2985" spans="1:6">
      <c r="A2985" s="324"/>
      <c r="B2985" s="324"/>
      <c r="C2985" s="324"/>
      <c r="D2985" s="324"/>
      <c r="E2985" s="324"/>
      <c r="F2985" s="356"/>
    </row>
    <row r="2986" spans="1:6">
      <c r="A2986" s="324"/>
      <c r="B2986" s="324"/>
      <c r="C2986" s="324"/>
      <c r="D2986" s="324"/>
      <c r="E2986" s="324"/>
      <c r="F2986" s="356"/>
    </row>
    <row r="2987" spans="1:6">
      <c r="A2987" s="324"/>
      <c r="B2987" s="324"/>
      <c r="C2987" s="324"/>
      <c r="D2987" s="324"/>
      <c r="E2987" s="324"/>
      <c r="F2987" s="356"/>
    </row>
    <row r="2988" spans="1:6">
      <c r="A2988" s="324"/>
      <c r="B2988" s="324"/>
      <c r="C2988" s="324"/>
      <c r="D2988" s="324"/>
      <c r="E2988" s="324"/>
      <c r="F2988" s="356"/>
    </row>
    <row r="2989" spans="1:6">
      <c r="A2989" s="324"/>
      <c r="B2989" s="324"/>
      <c r="C2989" s="324"/>
      <c r="D2989" s="324"/>
      <c r="E2989" s="324"/>
      <c r="F2989" s="356"/>
    </row>
    <row r="2990" spans="1:6">
      <c r="A2990" s="324"/>
      <c r="B2990" s="324"/>
      <c r="C2990" s="324"/>
      <c r="D2990" s="324"/>
      <c r="E2990" s="324"/>
      <c r="F2990" s="356"/>
    </row>
    <row r="2991" spans="1:6">
      <c r="A2991" s="324"/>
      <c r="B2991" s="324"/>
      <c r="C2991" s="324"/>
      <c r="D2991" s="324"/>
      <c r="E2991" s="324"/>
      <c r="F2991" s="356"/>
    </row>
    <row r="2992" spans="1:6">
      <c r="A2992" s="324"/>
      <c r="B2992" s="324"/>
      <c r="C2992" s="324"/>
      <c r="D2992" s="324"/>
      <c r="E2992" s="324"/>
      <c r="F2992" s="356"/>
    </row>
    <row r="2993" spans="1:6">
      <c r="A2993" s="324"/>
      <c r="B2993" s="324"/>
      <c r="C2993" s="324"/>
      <c r="D2993" s="324"/>
      <c r="E2993" s="324"/>
      <c r="F2993" s="356"/>
    </row>
    <row r="2994" spans="1:6">
      <c r="A2994" s="324"/>
      <c r="B2994" s="324"/>
      <c r="C2994" s="324"/>
      <c r="D2994" s="324"/>
      <c r="E2994" s="324"/>
      <c r="F2994" s="356"/>
    </row>
    <row r="2995" spans="1:6">
      <c r="A2995" s="324"/>
      <c r="B2995" s="324"/>
      <c r="C2995" s="324"/>
      <c r="D2995" s="324"/>
      <c r="E2995" s="324"/>
      <c r="F2995" s="356"/>
    </row>
    <row r="2996" spans="1:6">
      <c r="A2996" s="324"/>
      <c r="B2996" s="324"/>
      <c r="C2996" s="324"/>
      <c r="D2996" s="324"/>
      <c r="E2996" s="324"/>
      <c r="F2996" s="356"/>
    </row>
    <row r="2997" spans="1:6">
      <c r="A2997" s="324"/>
      <c r="B2997" s="324"/>
      <c r="C2997" s="324"/>
      <c r="D2997" s="324"/>
      <c r="E2997" s="324"/>
      <c r="F2997" s="356"/>
    </row>
    <row r="2998" spans="1:6">
      <c r="A2998" s="324"/>
      <c r="B2998" s="324"/>
      <c r="C2998" s="324"/>
      <c r="D2998" s="324"/>
      <c r="E2998" s="324"/>
      <c r="F2998" s="356"/>
    </row>
    <row r="2999" spans="1:6">
      <c r="A2999" s="324"/>
      <c r="B2999" s="324"/>
      <c r="C2999" s="324"/>
      <c r="D2999" s="324"/>
      <c r="E2999" s="324"/>
      <c r="F2999" s="356"/>
    </row>
    <row r="3000" spans="1:6">
      <c r="A3000" s="324"/>
      <c r="B3000" s="324"/>
      <c r="C3000" s="324"/>
      <c r="D3000" s="324"/>
      <c r="E3000" s="324"/>
      <c r="F3000" s="356"/>
    </row>
    <row r="3001" spans="1:6">
      <c r="A3001" s="324"/>
      <c r="B3001" s="324"/>
      <c r="C3001" s="324"/>
      <c r="D3001" s="324"/>
      <c r="E3001" s="324"/>
      <c r="F3001" s="356"/>
    </row>
    <row r="3002" spans="1:6">
      <c r="A3002" s="324"/>
      <c r="B3002" s="324"/>
      <c r="C3002" s="324"/>
      <c r="D3002" s="324"/>
      <c r="E3002" s="324"/>
      <c r="F3002" s="356"/>
    </row>
    <row r="3003" spans="1:6">
      <c r="A3003" s="324"/>
      <c r="B3003" s="324"/>
      <c r="C3003" s="324"/>
      <c r="D3003" s="324"/>
      <c r="E3003" s="324"/>
      <c r="F3003" s="356"/>
    </row>
    <row r="3004" spans="1:6">
      <c r="A3004" s="324"/>
      <c r="B3004" s="324"/>
      <c r="C3004" s="324"/>
      <c r="D3004" s="324"/>
      <c r="E3004" s="324"/>
      <c r="F3004" s="356"/>
    </row>
    <row r="3005" spans="1:6">
      <c r="A3005" s="324"/>
      <c r="B3005" s="324"/>
      <c r="C3005" s="324"/>
      <c r="D3005" s="324"/>
      <c r="E3005" s="324"/>
      <c r="F3005" s="356"/>
    </row>
    <row r="3006" spans="1:6">
      <c r="A3006" s="324"/>
      <c r="B3006" s="324"/>
      <c r="C3006" s="324"/>
      <c r="D3006" s="324"/>
      <c r="E3006" s="324"/>
      <c r="F3006" s="356"/>
    </row>
    <row r="3007" spans="1:6">
      <c r="A3007" s="324"/>
      <c r="B3007" s="324"/>
      <c r="C3007" s="324"/>
      <c r="D3007" s="324"/>
      <c r="E3007" s="324"/>
      <c r="F3007" s="356"/>
    </row>
    <row r="3008" spans="1:6">
      <c r="A3008" s="324"/>
      <c r="B3008" s="324"/>
      <c r="C3008" s="324"/>
      <c r="D3008" s="324"/>
      <c r="E3008" s="324"/>
      <c r="F3008" s="356"/>
    </row>
    <row r="3009" spans="1:6">
      <c r="A3009" s="324"/>
      <c r="B3009" s="324"/>
      <c r="C3009" s="324"/>
      <c r="D3009" s="324"/>
      <c r="E3009" s="324"/>
      <c r="F3009" s="356"/>
    </row>
    <row r="3010" spans="1:6">
      <c r="A3010" s="324"/>
      <c r="B3010" s="324"/>
      <c r="C3010" s="324"/>
      <c r="D3010" s="324"/>
      <c r="E3010" s="324"/>
      <c r="F3010" s="356"/>
    </row>
    <row r="3011" spans="1:6">
      <c r="A3011" s="324"/>
      <c r="B3011" s="324"/>
      <c r="C3011" s="324"/>
      <c r="D3011" s="324"/>
      <c r="E3011" s="324"/>
      <c r="F3011" s="356"/>
    </row>
    <row r="3012" spans="1:6">
      <c r="A3012" s="324"/>
      <c r="B3012" s="324"/>
      <c r="C3012" s="324"/>
      <c r="D3012" s="324"/>
      <c r="E3012" s="324"/>
      <c r="F3012" s="356"/>
    </row>
    <row r="3013" spans="1:6">
      <c r="A3013" s="324"/>
      <c r="B3013" s="324"/>
      <c r="C3013" s="324"/>
      <c r="D3013" s="324"/>
      <c r="E3013" s="324"/>
      <c r="F3013" s="356"/>
    </row>
    <row r="3014" spans="1:6">
      <c r="A3014" s="324"/>
      <c r="B3014" s="324"/>
      <c r="C3014" s="324"/>
      <c r="D3014" s="324"/>
      <c r="E3014" s="324"/>
      <c r="F3014" s="356"/>
    </row>
    <row r="3015" spans="1:6">
      <c r="A3015" s="324"/>
      <c r="B3015" s="324"/>
      <c r="C3015" s="324"/>
      <c r="D3015" s="324"/>
      <c r="E3015" s="324"/>
      <c r="F3015" s="356"/>
    </row>
    <row r="3016" spans="1:6">
      <c r="A3016" s="324"/>
      <c r="B3016" s="324"/>
      <c r="C3016" s="324"/>
      <c r="D3016" s="324"/>
      <c r="E3016" s="324"/>
      <c r="F3016" s="356"/>
    </row>
    <row r="3017" spans="1:6">
      <c r="A3017" s="324"/>
      <c r="B3017" s="324"/>
      <c r="C3017" s="324"/>
      <c r="D3017" s="324"/>
      <c r="E3017" s="324"/>
      <c r="F3017" s="356"/>
    </row>
    <row r="3018" spans="1:6">
      <c r="A3018" s="324"/>
      <c r="B3018" s="324"/>
      <c r="C3018" s="324"/>
      <c r="D3018" s="324"/>
      <c r="E3018" s="324"/>
      <c r="F3018" s="356"/>
    </row>
    <row r="3019" spans="1:6">
      <c r="A3019" s="324"/>
      <c r="B3019" s="324"/>
      <c r="C3019" s="324"/>
      <c r="D3019" s="324"/>
      <c r="E3019" s="324"/>
      <c r="F3019" s="356"/>
    </row>
    <row r="3020" spans="1:6">
      <c r="A3020" s="324"/>
      <c r="B3020" s="324"/>
      <c r="C3020" s="324"/>
      <c r="D3020" s="324"/>
      <c r="E3020" s="324"/>
      <c r="F3020" s="356"/>
    </row>
    <row r="3021" spans="1:6">
      <c r="A3021" s="324"/>
      <c r="B3021" s="324"/>
      <c r="C3021" s="324"/>
      <c r="D3021" s="324"/>
      <c r="E3021" s="324"/>
      <c r="F3021" s="356"/>
    </row>
    <row r="3022" spans="1:6">
      <c r="A3022" s="324"/>
      <c r="B3022" s="324"/>
      <c r="C3022" s="324"/>
      <c r="D3022" s="324"/>
      <c r="E3022" s="324"/>
      <c r="F3022" s="356"/>
    </row>
    <row r="3023" spans="1:6">
      <c r="A3023" s="324"/>
      <c r="B3023" s="324"/>
      <c r="C3023" s="324"/>
      <c r="D3023" s="324"/>
      <c r="E3023" s="324"/>
      <c r="F3023" s="356"/>
    </row>
    <row r="3024" spans="1:6">
      <c r="A3024" s="324"/>
      <c r="B3024" s="324"/>
      <c r="C3024" s="324"/>
      <c r="D3024" s="324"/>
      <c r="E3024" s="324"/>
      <c r="F3024" s="356"/>
    </row>
    <row r="3025" spans="1:6">
      <c r="A3025" s="324"/>
      <c r="B3025" s="324"/>
      <c r="C3025" s="324"/>
      <c r="D3025" s="324"/>
      <c r="E3025" s="324"/>
      <c r="F3025" s="356"/>
    </row>
    <row r="3026" spans="1:6">
      <c r="A3026" s="324"/>
      <c r="B3026" s="324"/>
      <c r="C3026" s="324"/>
      <c r="D3026" s="324"/>
      <c r="E3026" s="324"/>
      <c r="F3026" s="356"/>
    </row>
    <row r="3027" spans="1:6">
      <c r="A3027" s="324"/>
      <c r="B3027" s="324"/>
      <c r="C3027" s="324"/>
      <c r="D3027" s="324"/>
      <c r="E3027" s="324"/>
      <c r="F3027" s="356"/>
    </row>
    <row r="3028" spans="1:6">
      <c r="A3028" s="324"/>
      <c r="B3028" s="324"/>
      <c r="C3028" s="324"/>
      <c r="D3028" s="324"/>
      <c r="E3028" s="324"/>
      <c r="F3028" s="356"/>
    </row>
    <row r="3029" spans="1:6">
      <c r="A3029" s="324"/>
      <c r="B3029" s="324"/>
      <c r="C3029" s="324"/>
      <c r="D3029" s="324"/>
      <c r="E3029" s="324"/>
      <c r="F3029" s="356"/>
    </row>
    <row r="3030" spans="1:6">
      <c r="A3030" s="324"/>
      <c r="B3030" s="324"/>
      <c r="C3030" s="324"/>
      <c r="D3030" s="324"/>
      <c r="E3030" s="324"/>
      <c r="F3030" s="356"/>
    </row>
    <row r="3031" spans="1:6">
      <c r="A3031" s="324"/>
      <c r="B3031" s="324"/>
      <c r="C3031" s="324"/>
      <c r="D3031" s="324"/>
      <c r="E3031" s="324"/>
      <c r="F3031" s="356"/>
    </row>
    <row r="3032" spans="1:6">
      <c r="A3032" s="324"/>
      <c r="B3032" s="324"/>
      <c r="C3032" s="324"/>
      <c r="D3032" s="324"/>
      <c r="E3032" s="324"/>
      <c r="F3032" s="356"/>
    </row>
    <row r="3033" spans="1:6">
      <c r="A3033" s="324"/>
      <c r="B3033" s="324"/>
      <c r="C3033" s="324"/>
      <c r="D3033" s="324"/>
      <c r="E3033" s="324"/>
      <c r="F3033" s="356"/>
    </row>
    <row r="3034" spans="1:6">
      <c r="A3034" s="324"/>
      <c r="B3034" s="324"/>
      <c r="C3034" s="324"/>
      <c r="D3034" s="324"/>
      <c r="E3034" s="324"/>
      <c r="F3034" s="356"/>
    </row>
    <row r="3035" spans="1:6">
      <c r="A3035" s="324"/>
      <c r="B3035" s="324"/>
      <c r="C3035" s="324"/>
      <c r="D3035" s="324"/>
      <c r="E3035" s="324"/>
      <c r="F3035" s="356"/>
    </row>
    <row r="3036" spans="1:6">
      <c r="A3036" s="324"/>
      <c r="B3036" s="324"/>
      <c r="C3036" s="324"/>
      <c r="D3036" s="324"/>
      <c r="E3036" s="324"/>
      <c r="F3036" s="356"/>
    </row>
    <row r="3037" spans="1:6">
      <c r="A3037" s="324"/>
      <c r="B3037" s="324"/>
      <c r="C3037" s="324"/>
      <c r="D3037" s="324"/>
      <c r="E3037" s="324"/>
      <c r="F3037" s="356"/>
    </row>
    <row r="3038" spans="1:6">
      <c r="A3038" s="324"/>
      <c r="B3038" s="324"/>
      <c r="C3038" s="324"/>
      <c r="D3038" s="324"/>
      <c r="E3038" s="324"/>
      <c r="F3038" s="356"/>
    </row>
    <row r="3039" spans="1:6">
      <c r="A3039" s="324"/>
      <c r="B3039" s="324"/>
      <c r="C3039" s="324"/>
      <c r="D3039" s="324"/>
      <c r="E3039" s="324"/>
      <c r="F3039" s="356"/>
    </row>
    <row r="3040" spans="1:6">
      <c r="A3040" s="324"/>
      <c r="B3040" s="324"/>
      <c r="C3040" s="324"/>
      <c r="D3040" s="324"/>
      <c r="E3040" s="324"/>
      <c r="F3040" s="356"/>
    </row>
    <row r="3041" spans="1:6">
      <c r="A3041" s="324"/>
      <c r="B3041" s="324"/>
      <c r="C3041" s="324"/>
      <c r="D3041" s="324"/>
      <c r="E3041" s="324"/>
      <c r="F3041" s="356"/>
    </row>
    <row r="3042" spans="1:6">
      <c r="A3042" s="324"/>
      <c r="B3042" s="324"/>
      <c r="C3042" s="324"/>
      <c r="D3042" s="324"/>
      <c r="E3042" s="324"/>
      <c r="F3042" s="356"/>
    </row>
    <row r="3043" spans="1:6">
      <c r="A3043" s="324"/>
      <c r="B3043" s="324"/>
      <c r="C3043" s="324"/>
      <c r="D3043" s="324"/>
      <c r="E3043" s="324"/>
      <c r="F3043" s="356"/>
    </row>
    <row r="3044" spans="1:6">
      <c r="A3044" s="324"/>
      <c r="B3044" s="324"/>
      <c r="C3044" s="324"/>
      <c r="D3044" s="324"/>
      <c r="E3044" s="324"/>
      <c r="F3044" s="356"/>
    </row>
    <row r="3045" spans="1:6">
      <c r="A3045" s="324"/>
      <c r="B3045" s="324"/>
      <c r="C3045" s="324"/>
      <c r="D3045" s="324"/>
      <c r="E3045" s="324"/>
      <c r="F3045" s="356"/>
    </row>
    <row r="3046" spans="1:6">
      <c r="A3046" s="324"/>
      <c r="B3046" s="324"/>
      <c r="C3046" s="324"/>
      <c r="D3046" s="324"/>
      <c r="E3046" s="324"/>
      <c r="F3046" s="356"/>
    </row>
    <row r="3047" spans="1:6">
      <c r="A3047" s="324"/>
      <c r="B3047" s="324"/>
      <c r="C3047" s="324"/>
      <c r="D3047" s="324"/>
      <c r="E3047" s="324"/>
      <c r="F3047" s="356"/>
    </row>
    <row r="3048" spans="1:6">
      <c r="A3048" s="324"/>
      <c r="B3048" s="324"/>
      <c r="C3048" s="324"/>
      <c r="D3048" s="324"/>
      <c r="E3048" s="324"/>
      <c r="F3048" s="356"/>
    </row>
    <row r="3049" spans="1:6">
      <c r="A3049" s="324"/>
      <c r="B3049" s="324"/>
      <c r="C3049" s="324"/>
      <c r="D3049" s="324"/>
      <c r="E3049" s="324"/>
      <c r="F3049" s="356"/>
    </row>
    <row r="3050" spans="1:6">
      <c r="A3050" s="324"/>
      <c r="B3050" s="324"/>
      <c r="C3050" s="324"/>
      <c r="D3050" s="324"/>
      <c r="E3050" s="324"/>
      <c r="F3050" s="356"/>
    </row>
    <row r="3051" spans="1:6">
      <c r="A3051" s="324"/>
      <c r="B3051" s="324"/>
      <c r="C3051" s="324"/>
      <c r="D3051" s="324"/>
      <c r="E3051" s="324"/>
      <c r="F3051" s="356"/>
    </row>
    <row r="3052" spans="1:6">
      <c r="A3052" s="324"/>
      <c r="B3052" s="324"/>
      <c r="C3052" s="324"/>
      <c r="D3052" s="324"/>
      <c r="E3052" s="324"/>
      <c r="F3052" s="356"/>
    </row>
    <row r="3053" spans="1:6">
      <c r="A3053" s="324"/>
      <c r="B3053" s="324"/>
      <c r="C3053" s="324"/>
      <c r="D3053" s="324"/>
      <c r="E3053" s="324"/>
      <c r="F3053" s="356"/>
    </row>
    <row r="3054" spans="1:6">
      <c r="A3054" s="324"/>
      <c r="B3054" s="324"/>
      <c r="C3054" s="324"/>
      <c r="D3054" s="324"/>
      <c r="E3054" s="324"/>
      <c r="F3054" s="356"/>
    </row>
    <row r="3055" spans="1:6">
      <c r="A3055" s="324"/>
      <c r="B3055" s="324"/>
      <c r="C3055" s="324"/>
      <c r="D3055" s="324"/>
      <c r="E3055" s="324"/>
      <c r="F3055" s="356"/>
    </row>
    <row r="3056" spans="1:6">
      <c r="A3056" s="324"/>
      <c r="B3056" s="324"/>
      <c r="C3056" s="324"/>
      <c r="D3056" s="324"/>
      <c r="E3056" s="324"/>
      <c r="F3056" s="356"/>
    </row>
    <row r="3057" spans="1:6">
      <c r="A3057" s="324"/>
      <c r="B3057" s="324"/>
      <c r="C3057" s="324"/>
      <c r="D3057" s="324"/>
      <c r="E3057" s="324"/>
      <c r="F3057" s="356"/>
    </row>
    <row r="3058" spans="1:6">
      <c r="A3058" s="324"/>
      <c r="B3058" s="324"/>
      <c r="C3058" s="324"/>
      <c r="D3058" s="324"/>
      <c r="E3058" s="324"/>
      <c r="F3058" s="356"/>
    </row>
    <row r="3059" spans="1:6">
      <c r="A3059" s="324"/>
      <c r="B3059" s="324"/>
      <c r="C3059" s="324"/>
      <c r="D3059" s="324"/>
      <c r="E3059" s="324"/>
      <c r="F3059" s="356"/>
    </row>
    <row r="3060" spans="1:6">
      <c r="A3060" s="324"/>
      <c r="B3060" s="324"/>
      <c r="C3060" s="324"/>
      <c r="D3060" s="324"/>
      <c r="E3060" s="324"/>
      <c r="F3060" s="356"/>
    </row>
    <row r="3061" spans="1:6">
      <c r="A3061" s="324"/>
      <c r="B3061" s="324"/>
      <c r="C3061" s="324"/>
      <c r="D3061" s="324"/>
      <c r="E3061" s="324"/>
      <c r="F3061" s="356"/>
    </row>
    <row r="3062" spans="1:6">
      <c r="A3062" s="324"/>
      <c r="B3062" s="324"/>
      <c r="C3062" s="324"/>
      <c r="D3062" s="324"/>
      <c r="E3062" s="324"/>
      <c r="F3062" s="356"/>
    </row>
    <row r="3063" spans="1:6">
      <c r="A3063" s="324"/>
      <c r="B3063" s="324"/>
      <c r="C3063" s="324"/>
      <c r="D3063" s="324"/>
      <c r="E3063" s="324"/>
      <c r="F3063" s="356"/>
    </row>
    <row r="3064" spans="1:6">
      <c r="A3064" s="324"/>
      <c r="B3064" s="324"/>
      <c r="C3064" s="324"/>
      <c r="D3064" s="324"/>
      <c r="E3064" s="324"/>
      <c r="F3064" s="356"/>
    </row>
    <row r="3065" spans="1:6">
      <c r="A3065" s="324"/>
      <c r="B3065" s="324"/>
      <c r="C3065" s="324"/>
      <c r="D3065" s="324"/>
      <c r="E3065" s="324"/>
      <c r="F3065" s="356"/>
    </row>
    <row r="3066" spans="1:6">
      <c r="A3066" s="324"/>
      <c r="B3066" s="324"/>
      <c r="C3066" s="324"/>
      <c r="D3066" s="324"/>
      <c r="E3066" s="324"/>
      <c r="F3066" s="356"/>
    </row>
    <row r="3067" spans="1:6">
      <c r="A3067" s="324"/>
      <c r="B3067" s="324"/>
      <c r="C3067" s="324"/>
      <c r="D3067" s="324"/>
      <c r="E3067" s="324"/>
      <c r="F3067" s="356"/>
    </row>
    <row r="3068" spans="1:6">
      <c r="A3068" s="324"/>
      <c r="B3068" s="324"/>
      <c r="C3068" s="324"/>
      <c r="D3068" s="324"/>
      <c r="E3068" s="324"/>
      <c r="F3068" s="356"/>
    </row>
    <row r="3069" spans="1:6">
      <c r="A3069" s="324"/>
      <c r="B3069" s="324"/>
      <c r="C3069" s="324"/>
      <c r="D3069" s="324"/>
      <c r="E3069" s="324"/>
      <c r="F3069" s="356"/>
    </row>
    <row r="3070" spans="1:6">
      <c r="A3070" s="324"/>
      <c r="B3070" s="324"/>
      <c r="C3070" s="324"/>
      <c r="D3070" s="324"/>
      <c r="E3070" s="324"/>
      <c r="F3070" s="356"/>
    </row>
    <row r="3071" spans="1:6">
      <c r="A3071" s="324"/>
      <c r="B3071" s="324"/>
      <c r="C3071" s="324"/>
      <c r="D3071" s="324"/>
      <c r="E3071" s="324"/>
      <c r="F3071" s="356"/>
    </row>
    <row r="3072" spans="1:6">
      <c r="A3072" s="324"/>
      <c r="B3072" s="324"/>
      <c r="C3072" s="324"/>
      <c r="D3072" s="324"/>
      <c r="E3072" s="324"/>
      <c r="F3072" s="356"/>
    </row>
    <row r="3073" spans="1:6">
      <c r="A3073" s="324"/>
      <c r="B3073" s="324"/>
      <c r="C3073" s="324"/>
      <c r="D3073" s="324"/>
      <c r="E3073" s="324"/>
      <c r="F3073" s="356"/>
    </row>
    <row r="3074" spans="1:6">
      <c r="A3074" s="324"/>
      <c r="B3074" s="324"/>
      <c r="C3074" s="324"/>
      <c r="D3074" s="324"/>
      <c r="E3074" s="324"/>
      <c r="F3074" s="356"/>
    </row>
    <row r="3075" spans="1:6">
      <c r="A3075" s="324"/>
      <c r="B3075" s="324"/>
      <c r="C3075" s="324"/>
      <c r="D3075" s="324"/>
      <c r="E3075" s="324"/>
      <c r="F3075" s="356"/>
    </row>
    <row r="3076" spans="1:6">
      <c r="A3076" s="324"/>
      <c r="B3076" s="324"/>
      <c r="C3076" s="324"/>
      <c r="D3076" s="324"/>
      <c r="E3076" s="324"/>
      <c r="F3076" s="356"/>
    </row>
    <row r="3077" spans="1:6">
      <c r="A3077" s="324"/>
      <c r="B3077" s="324"/>
      <c r="C3077" s="324"/>
      <c r="D3077" s="324"/>
      <c r="E3077" s="324"/>
      <c r="F3077" s="356"/>
    </row>
    <row r="3078" spans="1:6">
      <c r="A3078" s="324"/>
      <c r="B3078" s="324"/>
      <c r="C3078" s="324"/>
      <c r="D3078" s="324"/>
      <c r="E3078" s="324"/>
      <c r="F3078" s="356"/>
    </row>
    <row r="3079" spans="1:6">
      <c r="A3079" s="324"/>
      <c r="B3079" s="324"/>
      <c r="C3079" s="324"/>
      <c r="D3079" s="324"/>
      <c r="E3079" s="324"/>
      <c r="F3079" s="356"/>
    </row>
    <row r="3080" spans="1:6">
      <c r="A3080" s="324"/>
      <c r="B3080" s="324"/>
      <c r="C3080" s="324"/>
      <c r="D3080" s="324"/>
      <c r="E3080" s="324"/>
      <c r="F3080" s="356"/>
    </row>
    <row r="3081" spans="1:6">
      <c r="A3081" s="324"/>
      <c r="B3081" s="324"/>
      <c r="C3081" s="324"/>
      <c r="D3081" s="324"/>
      <c r="E3081" s="324"/>
      <c r="F3081" s="356"/>
    </row>
    <row r="3082" spans="1:6">
      <c r="A3082" s="324"/>
      <c r="B3082" s="324"/>
      <c r="C3082" s="324"/>
      <c r="D3082" s="324"/>
      <c r="E3082" s="324"/>
      <c r="F3082" s="356"/>
    </row>
    <row r="3083" spans="1:6">
      <c r="A3083" s="324"/>
      <c r="B3083" s="324"/>
      <c r="C3083" s="324"/>
      <c r="D3083" s="324"/>
      <c r="E3083" s="324"/>
      <c r="F3083" s="356"/>
    </row>
    <row r="3084" spans="1:6">
      <c r="A3084" s="324"/>
      <c r="B3084" s="324"/>
      <c r="C3084" s="324"/>
      <c r="D3084" s="324"/>
      <c r="E3084" s="324"/>
      <c r="F3084" s="356"/>
    </row>
    <row r="3085" spans="1:6">
      <c r="A3085" s="324"/>
      <c r="B3085" s="324"/>
      <c r="C3085" s="324"/>
      <c r="D3085" s="324"/>
      <c r="E3085" s="324"/>
      <c r="F3085" s="356"/>
    </row>
    <row r="3086" spans="1:6">
      <c r="A3086" s="324"/>
      <c r="B3086" s="324"/>
      <c r="C3086" s="324"/>
      <c r="D3086" s="324"/>
      <c r="E3086" s="324"/>
      <c r="F3086" s="356"/>
    </row>
    <row r="3087" spans="1:6">
      <c r="A3087" s="324"/>
      <c r="B3087" s="324"/>
      <c r="C3087" s="324"/>
      <c r="D3087" s="324"/>
      <c r="E3087" s="324"/>
      <c r="F3087" s="356"/>
    </row>
    <row r="3088" spans="1:6">
      <c r="A3088" s="324"/>
      <c r="B3088" s="324"/>
      <c r="C3088" s="324"/>
      <c r="D3088" s="324"/>
      <c r="E3088" s="324"/>
      <c r="F3088" s="356"/>
    </row>
    <row r="3089" spans="1:6">
      <c r="A3089" s="324"/>
      <c r="B3089" s="324"/>
      <c r="C3089" s="324"/>
      <c r="D3089" s="324"/>
      <c r="E3089" s="324"/>
      <c r="F3089" s="356"/>
    </row>
    <row r="3090" spans="1:6">
      <c r="A3090" s="324"/>
      <c r="B3090" s="324"/>
      <c r="C3090" s="324"/>
      <c r="D3090" s="324"/>
      <c r="E3090" s="324"/>
      <c r="F3090" s="356"/>
    </row>
    <row r="3091" spans="1:6">
      <c r="A3091" s="324"/>
      <c r="B3091" s="324"/>
      <c r="C3091" s="324"/>
      <c r="D3091" s="324"/>
      <c r="E3091" s="324"/>
      <c r="F3091" s="356"/>
    </row>
    <row r="3092" spans="1:6">
      <c r="A3092" s="324"/>
      <c r="B3092" s="324"/>
      <c r="C3092" s="324"/>
      <c r="D3092" s="324"/>
      <c r="E3092" s="324"/>
      <c r="F3092" s="356"/>
    </row>
    <row r="3093" spans="1:6">
      <c r="A3093" s="324"/>
      <c r="B3093" s="324"/>
      <c r="C3093" s="324"/>
      <c r="D3093" s="324"/>
      <c r="E3093" s="324"/>
      <c r="F3093" s="356"/>
    </row>
    <row r="3094" spans="1:6">
      <c r="A3094" s="324"/>
      <c r="B3094" s="324"/>
      <c r="C3094" s="324"/>
      <c r="D3094" s="324"/>
      <c r="E3094" s="324"/>
      <c r="F3094" s="356"/>
    </row>
    <row r="3095" spans="1:6">
      <c r="A3095" s="324"/>
      <c r="B3095" s="324"/>
      <c r="C3095" s="324"/>
      <c r="D3095" s="324"/>
      <c r="E3095" s="324"/>
      <c r="F3095" s="356"/>
    </row>
    <row r="3096" spans="1:6">
      <c r="A3096" s="324"/>
      <c r="B3096" s="324"/>
      <c r="C3096" s="324"/>
      <c r="D3096" s="324"/>
      <c r="E3096" s="324"/>
      <c r="F3096" s="356"/>
    </row>
    <row r="3097" spans="1:6">
      <c r="A3097" s="324"/>
      <c r="B3097" s="324"/>
      <c r="C3097" s="324"/>
      <c r="D3097" s="324"/>
      <c r="E3097" s="324"/>
      <c r="F3097" s="356"/>
    </row>
    <row r="3098" spans="1:6">
      <c r="A3098" s="324"/>
      <c r="B3098" s="324"/>
      <c r="C3098" s="324"/>
      <c r="D3098" s="324"/>
      <c r="E3098" s="324"/>
      <c r="F3098" s="356"/>
    </row>
    <row r="3099" spans="1:6">
      <c r="A3099" s="324"/>
      <c r="B3099" s="324"/>
      <c r="C3099" s="324"/>
      <c r="D3099" s="324"/>
      <c r="E3099" s="324"/>
      <c r="F3099" s="356"/>
    </row>
    <row r="3100" spans="1:6">
      <c r="A3100" s="324"/>
      <c r="B3100" s="324"/>
      <c r="C3100" s="324"/>
      <c r="D3100" s="324"/>
      <c r="E3100" s="324"/>
      <c r="F3100" s="356"/>
    </row>
    <row r="3101" spans="1:6">
      <c r="A3101" s="324"/>
      <c r="B3101" s="324"/>
      <c r="C3101" s="324"/>
      <c r="D3101" s="324"/>
      <c r="E3101" s="324"/>
      <c r="F3101" s="356"/>
    </row>
    <row r="3102" spans="1:6">
      <c r="A3102" s="324"/>
      <c r="B3102" s="324"/>
      <c r="C3102" s="324"/>
      <c r="D3102" s="324"/>
      <c r="E3102" s="324"/>
      <c r="F3102" s="356"/>
    </row>
    <row r="3103" spans="1:6">
      <c r="A3103" s="324"/>
      <c r="B3103" s="324"/>
      <c r="C3103" s="324"/>
      <c r="D3103" s="324"/>
      <c r="E3103" s="324"/>
      <c r="F3103" s="356"/>
    </row>
    <row r="3104" spans="1:6">
      <c r="A3104" s="324"/>
      <c r="B3104" s="324"/>
      <c r="C3104" s="324"/>
      <c r="D3104" s="324"/>
      <c r="E3104" s="324"/>
      <c r="F3104" s="356"/>
    </row>
    <row r="3105" spans="1:6">
      <c r="A3105" s="324"/>
      <c r="B3105" s="324"/>
      <c r="C3105" s="324"/>
      <c r="D3105" s="324"/>
      <c r="E3105" s="324"/>
      <c r="F3105" s="356"/>
    </row>
    <row r="3106" spans="1:6">
      <c r="A3106" s="324"/>
      <c r="B3106" s="324"/>
      <c r="C3106" s="324"/>
      <c r="D3106" s="324"/>
      <c r="E3106" s="324"/>
      <c r="F3106" s="356"/>
    </row>
    <row r="3107" spans="1:6">
      <c r="A3107" s="324"/>
      <c r="B3107" s="324"/>
      <c r="C3107" s="324"/>
      <c r="D3107" s="324"/>
      <c r="E3107" s="324"/>
      <c r="F3107" s="356"/>
    </row>
    <row r="3108" spans="1:6">
      <c r="A3108" s="324"/>
      <c r="B3108" s="324"/>
      <c r="C3108" s="324"/>
      <c r="D3108" s="324"/>
      <c r="E3108" s="324"/>
      <c r="F3108" s="356"/>
    </row>
    <row r="3109" spans="1:6">
      <c r="A3109" s="324"/>
      <c r="B3109" s="324"/>
      <c r="C3109" s="324"/>
      <c r="D3109" s="324"/>
      <c r="E3109" s="324"/>
      <c r="F3109" s="356"/>
    </row>
    <row r="3110" spans="1:6">
      <c r="A3110" s="324"/>
      <c r="B3110" s="324"/>
      <c r="C3110" s="324"/>
      <c r="D3110" s="324"/>
      <c r="E3110" s="324"/>
      <c r="F3110" s="356"/>
    </row>
    <row r="3111" spans="1:6">
      <c r="A3111" s="324"/>
      <c r="B3111" s="324"/>
      <c r="C3111" s="324"/>
      <c r="D3111" s="324"/>
      <c r="E3111" s="324"/>
      <c r="F3111" s="356"/>
    </row>
    <row r="3112" spans="1:6">
      <c r="A3112" s="324"/>
      <c r="B3112" s="324"/>
      <c r="C3112" s="324"/>
      <c r="D3112" s="324"/>
      <c r="E3112" s="324"/>
      <c r="F3112" s="356"/>
    </row>
    <row r="3113" spans="1:6">
      <c r="A3113" s="324"/>
      <c r="B3113" s="324"/>
      <c r="C3113" s="324"/>
      <c r="D3113" s="324"/>
      <c r="E3113" s="324"/>
      <c r="F3113" s="356"/>
    </row>
    <row r="3114" spans="1:6">
      <c r="A3114" s="324"/>
      <c r="B3114" s="324"/>
      <c r="C3114" s="324"/>
      <c r="D3114" s="324"/>
      <c r="E3114" s="324"/>
      <c r="F3114" s="356"/>
    </row>
    <row r="3115" spans="1:6">
      <c r="A3115" s="324"/>
      <c r="B3115" s="324"/>
      <c r="C3115" s="324"/>
      <c r="D3115" s="324"/>
      <c r="E3115" s="324"/>
      <c r="F3115" s="356"/>
    </row>
    <row r="3116" spans="1:6">
      <c r="A3116" s="324"/>
      <c r="B3116" s="324"/>
      <c r="C3116" s="324"/>
      <c r="D3116" s="324"/>
      <c r="E3116" s="324"/>
      <c r="F3116" s="356"/>
    </row>
    <row r="3117" spans="1:6">
      <c r="A3117" s="324"/>
      <c r="B3117" s="324"/>
      <c r="C3117" s="324"/>
      <c r="D3117" s="324"/>
      <c r="E3117" s="324"/>
      <c r="F3117" s="356"/>
    </row>
    <row r="3118" spans="1:6">
      <c r="A3118" s="324"/>
      <c r="B3118" s="324"/>
      <c r="C3118" s="324"/>
      <c r="D3118" s="324"/>
      <c r="E3118" s="324"/>
      <c r="F3118" s="356"/>
    </row>
    <row r="3119" spans="1:6">
      <c r="A3119" s="324"/>
      <c r="B3119" s="324"/>
      <c r="C3119" s="324"/>
      <c r="D3119" s="324"/>
      <c r="E3119" s="324"/>
      <c r="F3119" s="356"/>
    </row>
    <row r="3120" spans="1:6">
      <c r="A3120" s="324"/>
      <c r="B3120" s="324"/>
      <c r="C3120" s="324"/>
      <c r="D3120" s="324"/>
      <c r="E3120" s="324"/>
      <c r="F3120" s="356"/>
    </row>
    <row r="3121" spans="1:6">
      <c r="A3121" s="324"/>
      <c r="B3121" s="324"/>
      <c r="C3121" s="324"/>
      <c r="D3121" s="324"/>
      <c r="E3121" s="324"/>
      <c r="F3121" s="356"/>
    </row>
    <row r="3122" spans="1:6">
      <c r="A3122" s="324"/>
      <c r="B3122" s="324"/>
      <c r="C3122" s="324"/>
      <c r="D3122" s="324"/>
      <c r="E3122" s="324"/>
      <c r="F3122" s="356"/>
    </row>
    <row r="3123" spans="1:6">
      <c r="A3123" s="324"/>
      <c r="B3123" s="324"/>
      <c r="C3123" s="324"/>
      <c r="D3123" s="324"/>
      <c r="E3123" s="324"/>
      <c r="F3123" s="356"/>
    </row>
    <row r="3124" spans="1:6">
      <c r="A3124" s="324"/>
      <c r="B3124" s="324"/>
      <c r="C3124" s="324"/>
      <c r="D3124" s="324"/>
      <c r="E3124" s="324"/>
      <c r="F3124" s="356"/>
    </row>
    <row r="3125" spans="1:6">
      <c r="A3125" s="324"/>
      <c r="B3125" s="324"/>
      <c r="C3125" s="324"/>
      <c r="D3125" s="324"/>
      <c r="E3125" s="324"/>
      <c r="F3125" s="356"/>
    </row>
    <row r="3126" spans="1:6">
      <c r="A3126" s="324"/>
      <c r="B3126" s="324"/>
      <c r="C3126" s="324"/>
      <c r="D3126" s="324"/>
      <c r="E3126" s="324"/>
      <c r="F3126" s="356"/>
    </row>
    <row r="3127" spans="1:6">
      <c r="A3127" s="324"/>
      <c r="B3127" s="324"/>
      <c r="C3127" s="324"/>
      <c r="D3127" s="324"/>
      <c r="E3127" s="324"/>
      <c r="F3127" s="356"/>
    </row>
    <row r="3128" spans="1:6">
      <c r="A3128" s="324"/>
      <c r="B3128" s="324"/>
      <c r="C3128" s="324"/>
      <c r="D3128" s="324"/>
      <c r="E3128" s="324"/>
      <c r="F3128" s="356"/>
    </row>
    <row r="3129" spans="1:6">
      <c r="A3129" s="324"/>
      <c r="B3129" s="324"/>
      <c r="C3129" s="324"/>
      <c r="D3129" s="324"/>
      <c r="E3129" s="324"/>
      <c r="F3129" s="356"/>
    </row>
    <row r="3130" spans="1:6">
      <c r="A3130" s="324"/>
      <c r="B3130" s="324"/>
      <c r="C3130" s="324"/>
      <c r="D3130" s="324"/>
      <c r="E3130" s="324"/>
      <c r="F3130" s="356"/>
    </row>
    <row r="3131" spans="1:6">
      <c r="A3131" s="324"/>
      <c r="B3131" s="324"/>
      <c r="C3131" s="324"/>
      <c r="D3131" s="324"/>
      <c r="E3131" s="324"/>
      <c r="F3131" s="356"/>
    </row>
    <row r="3132" spans="1:6">
      <c r="A3132" s="324"/>
      <c r="B3132" s="324"/>
      <c r="C3132" s="324"/>
      <c r="D3132" s="324"/>
      <c r="E3132" s="324"/>
      <c r="F3132" s="356"/>
    </row>
    <row r="3133" spans="1:6">
      <c r="A3133" s="324"/>
      <c r="B3133" s="324"/>
      <c r="C3133" s="324"/>
      <c r="D3133" s="324"/>
      <c r="E3133" s="324"/>
      <c r="F3133" s="356"/>
    </row>
    <row r="3134" spans="1:6">
      <c r="A3134" s="324"/>
      <c r="B3134" s="324"/>
      <c r="C3134" s="324"/>
      <c r="D3134" s="324"/>
      <c r="E3134" s="324"/>
      <c r="F3134" s="356"/>
    </row>
    <row r="3135" spans="1:6">
      <c r="A3135" s="324"/>
      <c r="B3135" s="324"/>
      <c r="C3135" s="324"/>
      <c r="D3135" s="324"/>
      <c r="E3135" s="324"/>
      <c r="F3135" s="356"/>
    </row>
    <row r="3136" spans="1:6">
      <c r="A3136" s="324"/>
      <c r="B3136" s="324"/>
      <c r="C3136" s="324"/>
      <c r="D3136" s="324"/>
      <c r="E3136" s="324"/>
      <c r="F3136" s="356"/>
    </row>
    <row r="3137" spans="1:6">
      <c r="A3137" s="324"/>
      <c r="B3137" s="324"/>
      <c r="C3137" s="324"/>
      <c r="D3137" s="324"/>
      <c r="E3137" s="324"/>
      <c r="F3137" s="356"/>
    </row>
    <row r="3138" spans="1:6">
      <c r="A3138" s="324"/>
      <c r="B3138" s="324"/>
      <c r="C3138" s="324"/>
      <c r="D3138" s="324"/>
      <c r="E3138" s="324"/>
      <c r="F3138" s="356"/>
    </row>
    <row r="3139" spans="1:6">
      <c r="A3139" s="324"/>
      <c r="B3139" s="324"/>
      <c r="C3139" s="324"/>
      <c r="D3139" s="324"/>
      <c r="E3139" s="324"/>
      <c r="F3139" s="356"/>
    </row>
    <row r="3140" spans="1:6">
      <c r="A3140" s="324"/>
      <c r="B3140" s="324"/>
      <c r="C3140" s="324"/>
      <c r="D3140" s="324"/>
      <c r="E3140" s="324"/>
      <c r="F3140" s="356"/>
    </row>
    <row r="3141" spans="1:6">
      <c r="A3141" s="324"/>
      <c r="B3141" s="324"/>
      <c r="C3141" s="324"/>
      <c r="D3141" s="324"/>
      <c r="E3141" s="324"/>
      <c r="F3141" s="356"/>
    </row>
    <row r="3142" spans="1:6">
      <c r="A3142" s="324"/>
      <c r="B3142" s="324"/>
      <c r="C3142" s="324"/>
      <c r="D3142" s="324"/>
      <c r="E3142" s="324"/>
      <c r="F3142" s="356"/>
    </row>
    <row r="3143" spans="1:6">
      <c r="A3143" s="324"/>
      <c r="B3143" s="324"/>
      <c r="C3143" s="324"/>
      <c r="D3143" s="324"/>
      <c r="E3143" s="324"/>
      <c r="F3143" s="356"/>
    </row>
    <row r="3144" spans="1:6">
      <c r="A3144" s="324"/>
      <c r="B3144" s="324"/>
      <c r="C3144" s="324"/>
      <c r="D3144" s="324"/>
      <c r="E3144" s="324"/>
      <c r="F3144" s="356"/>
    </row>
    <row r="3145" spans="1:6">
      <c r="A3145" s="324"/>
      <c r="B3145" s="324"/>
      <c r="C3145" s="324"/>
      <c r="D3145" s="324"/>
      <c r="E3145" s="324"/>
      <c r="F3145" s="356"/>
    </row>
    <row r="3146" spans="1:6">
      <c r="A3146" s="324"/>
      <c r="B3146" s="324"/>
      <c r="C3146" s="324"/>
      <c r="D3146" s="324"/>
      <c r="E3146" s="324"/>
      <c r="F3146" s="356"/>
    </row>
    <row r="3147" spans="1:6">
      <c r="A3147" s="324"/>
      <c r="B3147" s="324"/>
      <c r="C3147" s="324"/>
      <c r="D3147" s="324"/>
      <c r="E3147" s="324"/>
      <c r="F3147" s="356"/>
    </row>
    <row r="3148" spans="1:6">
      <c r="A3148" s="324"/>
      <c r="B3148" s="324"/>
      <c r="C3148" s="324"/>
      <c r="D3148" s="324"/>
      <c r="E3148" s="324"/>
      <c r="F3148" s="356"/>
    </row>
    <row r="3149" spans="1:6">
      <c r="A3149" s="324"/>
      <c r="B3149" s="324"/>
      <c r="C3149" s="324"/>
      <c r="D3149" s="324"/>
      <c r="E3149" s="324"/>
      <c r="F3149" s="356"/>
    </row>
    <row r="3150" spans="1:6">
      <c r="A3150" s="324"/>
      <c r="B3150" s="324"/>
      <c r="C3150" s="324"/>
      <c r="D3150" s="324"/>
      <c r="E3150" s="324"/>
      <c r="F3150" s="356"/>
    </row>
    <row r="3151" spans="1:6">
      <c r="A3151" s="324"/>
      <c r="B3151" s="324"/>
      <c r="C3151" s="324"/>
      <c r="D3151" s="324"/>
      <c r="E3151" s="324"/>
      <c r="F3151" s="356"/>
    </row>
    <row r="3152" spans="1:6">
      <c r="A3152" s="324"/>
      <c r="B3152" s="324"/>
      <c r="C3152" s="324"/>
      <c r="D3152" s="324"/>
      <c r="E3152" s="324"/>
      <c r="F3152" s="356"/>
    </row>
    <row r="3153" spans="1:6">
      <c r="A3153" s="324"/>
      <c r="B3153" s="324"/>
      <c r="C3153" s="324"/>
      <c r="D3153" s="324"/>
      <c r="E3153" s="324"/>
      <c r="F3153" s="356"/>
    </row>
    <row r="3154" spans="1:6">
      <c r="A3154" s="324"/>
      <c r="B3154" s="324"/>
      <c r="C3154" s="324"/>
      <c r="D3154" s="324"/>
      <c r="E3154" s="324"/>
      <c r="F3154" s="356"/>
    </row>
    <row r="3155" spans="1:6">
      <c r="A3155" s="324"/>
      <c r="B3155" s="324"/>
      <c r="C3155" s="324"/>
      <c r="D3155" s="324"/>
      <c r="E3155" s="324"/>
      <c r="F3155" s="356"/>
    </row>
    <row r="3156" spans="1:6">
      <c r="A3156" s="324"/>
      <c r="B3156" s="324"/>
      <c r="C3156" s="324"/>
      <c r="D3156" s="324"/>
      <c r="E3156" s="324"/>
      <c r="F3156" s="356"/>
    </row>
    <row r="3157" spans="1:6">
      <c r="A3157" s="324"/>
      <c r="B3157" s="324"/>
      <c r="C3157" s="324"/>
      <c r="D3157" s="324"/>
      <c r="E3157" s="324"/>
      <c r="F3157" s="356"/>
    </row>
    <row r="3158" spans="1:6">
      <c r="A3158" s="324"/>
      <c r="B3158" s="324"/>
      <c r="C3158" s="324"/>
      <c r="D3158" s="324"/>
      <c r="E3158" s="324"/>
      <c r="F3158" s="356"/>
    </row>
    <row r="3159" spans="1:6">
      <c r="A3159" s="324"/>
      <c r="B3159" s="324"/>
      <c r="C3159" s="324"/>
      <c r="D3159" s="324"/>
      <c r="E3159" s="324"/>
      <c r="F3159" s="356"/>
    </row>
    <row r="3160" spans="1:6">
      <c r="A3160" s="324"/>
      <c r="B3160" s="324"/>
      <c r="C3160" s="324"/>
      <c r="D3160" s="324"/>
      <c r="E3160" s="324"/>
      <c r="F3160" s="356"/>
    </row>
    <row r="3161" spans="1:6">
      <c r="A3161" s="324"/>
      <c r="B3161" s="324"/>
      <c r="C3161" s="324"/>
      <c r="D3161" s="324"/>
      <c r="E3161" s="324"/>
      <c r="F3161" s="356"/>
    </row>
    <row r="3162" spans="1:6">
      <c r="A3162" s="324"/>
      <c r="B3162" s="324"/>
      <c r="C3162" s="324"/>
      <c r="D3162" s="324"/>
      <c r="E3162" s="324"/>
      <c r="F3162" s="356"/>
    </row>
    <row r="3163" spans="1:6">
      <c r="A3163" s="324"/>
      <c r="B3163" s="324"/>
      <c r="C3163" s="324"/>
      <c r="D3163" s="324"/>
      <c r="E3163" s="324"/>
      <c r="F3163" s="356"/>
    </row>
    <row r="3164" spans="1:6">
      <c r="A3164" s="324"/>
      <c r="B3164" s="324"/>
      <c r="C3164" s="324"/>
      <c r="D3164" s="324"/>
      <c r="E3164" s="324"/>
      <c r="F3164" s="356"/>
    </row>
    <row r="3165" spans="1:6">
      <c r="A3165" s="324"/>
      <c r="B3165" s="324"/>
      <c r="C3165" s="324"/>
      <c r="D3165" s="324"/>
      <c r="E3165" s="324"/>
      <c r="F3165" s="356"/>
    </row>
    <row r="3166" spans="1:6">
      <c r="A3166" s="324"/>
      <c r="B3166" s="324"/>
      <c r="C3166" s="324"/>
      <c r="D3166" s="324"/>
      <c r="E3166" s="324"/>
      <c r="F3166" s="356"/>
    </row>
    <row r="3167" spans="1:6">
      <c r="A3167" s="324"/>
      <c r="B3167" s="324"/>
      <c r="C3167" s="324"/>
      <c r="D3167" s="324"/>
      <c r="E3167" s="324"/>
      <c r="F3167" s="356"/>
    </row>
    <row r="3168" spans="1:6">
      <c r="A3168" s="324"/>
      <c r="B3168" s="324"/>
      <c r="C3168" s="324"/>
      <c r="D3168" s="324"/>
      <c r="E3168" s="324"/>
      <c r="F3168" s="356"/>
    </row>
    <row r="3169" spans="1:6">
      <c r="A3169" s="324"/>
      <c r="B3169" s="324"/>
      <c r="C3169" s="324"/>
      <c r="D3169" s="324"/>
      <c r="E3169" s="324"/>
      <c r="F3169" s="356"/>
    </row>
    <row r="3170" spans="1:6">
      <c r="A3170" s="324"/>
      <c r="B3170" s="324"/>
      <c r="C3170" s="324"/>
      <c r="D3170" s="324"/>
      <c r="E3170" s="324"/>
      <c r="F3170" s="356"/>
    </row>
    <row r="3171" spans="1:6">
      <c r="A3171" s="324"/>
      <c r="B3171" s="324"/>
      <c r="C3171" s="324"/>
      <c r="D3171" s="324"/>
      <c r="E3171" s="324"/>
      <c r="F3171" s="356"/>
    </row>
    <row r="3172" spans="1:6">
      <c r="A3172" s="324"/>
      <c r="B3172" s="324"/>
      <c r="C3172" s="324"/>
      <c r="D3172" s="324"/>
      <c r="E3172" s="324"/>
      <c r="F3172" s="356"/>
    </row>
    <row r="3173" spans="1:6">
      <c r="A3173" s="324"/>
      <c r="B3173" s="324"/>
      <c r="C3173" s="324"/>
      <c r="D3173" s="324"/>
      <c r="E3173" s="324"/>
      <c r="F3173" s="356"/>
    </row>
    <row r="3174" spans="1:6">
      <c r="A3174" s="324"/>
      <c r="B3174" s="324"/>
      <c r="C3174" s="324"/>
      <c r="D3174" s="324"/>
      <c r="E3174" s="324"/>
      <c r="F3174" s="356"/>
    </row>
    <row r="3175" spans="1:6">
      <c r="A3175" s="324"/>
      <c r="B3175" s="324"/>
      <c r="C3175" s="324"/>
      <c r="D3175" s="324"/>
      <c r="E3175" s="324"/>
      <c r="F3175" s="356"/>
    </row>
    <row r="3176" spans="1:6">
      <c r="A3176" s="324"/>
      <c r="B3176" s="324"/>
      <c r="C3176" s="324"/>
      <c r="D3176" s="324"/>
      <c r="E3176" s="324"/>
      <c r="F3176" s="356"/>
    </row>
    <row r="3177" spans="1:6">
      <c r="A3177" s="324"/>
      <c r="B3177" s="324"/>
      <c r="C3177" s="324"/>
      <c r="D3177" s="324"/>
      <c r="E3177" s="324"/>
      <c r="F3177" s="356"/>
    </row>
    <row r="3178" spans="1:6">
      <c r="A3178" s="324"/>
      <c r="B3178" s="324"/>
      <c r="C3178" s="324"/>
      <c r="D3178" s="324"/>
      <c r="E3178" s="324"/>
      <c r="F3178" s="356"/>
    </row>
    <row r="3179" spans="1:6">
      <c r="A3179" s="324"/>
      <c r="B3179" s="324"/>
      <c r="C3179" s="324"/>
      <c r="D3179" s="324"/>
      <c r="E3179" s="324"/>
      <c r="F3179" s="356"/>
    </row>
    <row r="3180" spans="1:6">
      <c r="A3180" s="324"/>
      <c r="B3180" s="324"/>
      <c r="C3180" s="324"/>
      <c r="D3180" s="324"/>
      <c r="E3180" s="324"/>
      <c r="F3180" s="356"/>
    </row>
    <row r="3181" spans="1:6">
      <c r="A3181" s="324"/>
      <c r="B3181" s="324"/>
      <c r="C3181" s="324"/>
      <c r="D3181" s="324"/>
      <c r="E3181" s="324"/>
      <c r="F3181" s="356"/>
    </row>
    <row r="3182" spans="1:6">
      <c r="A3182" s="324"/>
      <c r="B3182" s="324"/>
      <c r="C3182" s="324"/>
      <c r="D3182" s="324"/>
      <c r="E3182" s="324"/>
      <c r="F3182" s="356"/>
    </row>
    <row r="3183" spans="1:6">
      <c r="A3183" s="324"/>
      <c r="B3183" s="324"/>
      <c r="C3183" s="324"/>
      <c r="D3183" s="324"/>
      <c r="E3183" s="324"/>
      <c r="F3183" s="356"/>
    </row>
    <row r="3184" spans="1:6">
      <c r="A3184" s="324"/>
      <c r="B3184" s="324"/>
      <c r="C3184" s="324"/>
      <c r="D3184" s="324"/>
      <c r="E3184" s="324"/>
      <c r="F3184" s="356"/>
    </row>
    <row r="3185" spans="1:6">
      <c r="A3185" s="324"/>
      <c r="B3185" s="324"/>
      <c r="C3185" s="324"/>
      <c r="D3185" s="324"/>
      <c r="E3185" s="324"/>
      <c r="F3185" s="356"/>
    </row>
    <row r="3186" spans="1:6">
      <c r="A3186" s="324"/>
      <c r="B3186" s="324"/>
      <c r="C3186" s="324"/>
      <c r="D3186" s="324"/>
      <c r="E3186" s="324"/>
      <c r="F3186" s="356"/>
    </row>
    <row r="3187" spans="1:6">
      <c r="A3187" s="324"/>
      <c r="B3187" s="324"/>
      <c r="C3187" s="324"/>
      <c r="D3187" s="324"/>
      <c r="E3187" s="324"/>
      <c r="F3187" s="356"/>
    </row>
    <row r="3188" spans="1:6">
      <c r="A3188" s="324"/>
      <c r="B3188" s="324"/>
      <c r="C3188" s="324"/>
      <c r="D3188" s="324"/>
      <c r="E3188" s="324"/>
      <c r="F3188" s="356"/>
    </row>
    <row r="3189" spans="1:6">
      <c r="A3189" s="324"/>
      <c r="B3189" s="324"/>
      <c r="C3189" s="324"/>
      <c r="D3189" s="324"/>
      <c r="E3189" s="324"/>
      <c r="F3189" s="356"/>
    </row>
    <row r="3190" spans="1:6">
      <c r="A3190" s="324"/>
      <c r="B3190" s="324"/>
      <c r="C3190" s="324"/>
      <c r="D3190" s="324"/>
      <c r="E3190" s="324"/>
      <c r="F3190" s="356"/>
    </row>
    <row r="3191" spans="1:6">
      <c r="A3191" s="324"/>
      <c r="B3191" s="324"/>
      <c r="C3191" s="324"/>
      <c r="D3191" s="324"/>
      <c r="E3191" s="324"/>
      <c r="F3191" s="356"/>
    </row>
    <row r="3192" spans="1:6">
      <c r="A3192" s="324"/>
      <c r="B3192" s="324"/>
      <c r="C3192" s="324"/>
      <c r="D3192" s="324"/>
      <c r="E3192" s="324"/>
      <c r="F3192" s="356"/>
    </row>
    <row r="3193" spans="1:6">
      <c r="A3193" s="324"/>
      <c r="B3193" s="324"/>
      <c r="C3193" s="324"/>
      <c r="D3193" s="324"/>
      <c r="E3193" s="324"/>
      <c r="F3193" s="356"/>
    </row>
    <row r="3194" spans="1:6">
      <c r="A3194" s="324"/>
      <c r="B3194" s="324"/>
      <c r="C3194" s="324"/>
      <c r="D3194" s="324"/>
      <c r="E3194" s="324"/>
      <c r="F3194" s="356"/>
    </row>
    <row r="3195" spans="1:6">
      <c r="A3195" s="324"/>
      <c r="B3195" s="324"/>
      <c r="C3195" s="324"/>
      <c r="D3195" s="324"/>
      <c r="E3195" s="324"/>
      <c r="F3195" s="356"/>
    </row>
    <row r="3196" spans="1:6">
      <c r="A3196" s="324"/>
      <c r="B3196" s="324"/>
      <c r="C3196" s="324"/>
      <c r="D3196" s="324"/>
      <c r="E3196" s="324"/>
      <c r="F3196" s="356"/>
    </row>
    <row r="3197" spans="1:6">
      <c r="A3197" s="324"/>
      <c r="B3197" s="324"/>
      <c r="C3197" s="324"/>
      <c r="D3197" s="324"/>
      <c r="E3197" s="324"/>
      <c r="F3197" s="356"/>
    </row>
    <row r="3198" spans="1:6">
      <c r="A3198" s="324"/>
      <c r="B3198" s="324"/>
      <c r="C3198" s="324"/>
      <c r="D3198" s="324"/>
      <c r="E3198" s="324"/>
      <c r="F3198" s="356"/>
    </row>
    <row r="3199" spans="1:6">
      <c r="A3199" s="324"/>
      <c r="B3199" s="324"/>
      <c r="C3199" s="324"/>
      <c r="D3199" s="324"/>
      <c r="E3199" s="324"/>
      <c r="F3199" s="356"/>
    </row>
    <row r="3200" spans="1:6">
      <c r="A3200" s="324"/>
      <c r="B3200" s="324"/>
      <c r="C3200" s="324"/>
      <c r="D3200" s="324"/>
      <c r="E3200" s="324"/>
      <c r="F3200" s="356"/>
    </row>
    <row r="3201" spans="1:6">
      <c r="A3201" s="324"/>
      <c r="B3201" s="324"/>
      <c r="C3201" s="324"/>
      <c r="D3201" s="324"/>
      <c r="E3201" s="324"/>
      <c r="F3201" s="356"/>
    </row>
    <row r="3202" spans="1:6">
      <c r="A3202" s="324"/>
      <c r="B3202" s="324"/>
      <c r="C3202" s="324"/>
      <c r="D3202" s="324"/>
      <c r="E3202" s="324"/>
      <c r="F3202" s="356"/>
    </row>
    <row r="3203" spans="1:6">
      <c r="A3203" s="324"/>
      <c r="B3203" s="324"/>
      <c r="C3203" s="324"/>
      <c r="D3203" s="324"/>
      <c r="E3203" s="324"/>
      <c r="F3203" s="356"/>
    </row>
    <row r="3204" spans="1:6">
      <c r="A3204" s="324"/>
      <c r="B3204" s="324"/>
      <c r="C3204" s="324"/>
      <c r="D3204" s="324"/>
      <c r="E3204" s="324"/>
      <c r="F3204" s="356"/>
    </row>
    <row r="3205" spans="1:6">
      <c r="A3205" s="324"/>
      <c r="B3205" s="324"/>
      <c r="C3205" s="324"/>
      <c r="D3205" s="324"/>
      <c r="E3205" s="324"/>
      <c r="F3205" s="356"/>
    </row>
    <row r="3206" spans="1:6">
      <c r="A3206" s="324"/>
      <c r="B3206" s="324"/>
      <c r="C3206" s="324"/>
      <c r="D3206" s="324"/>
      <c r="E3206" s="324"/>
      <c r="F3206" s="356"/>
    </row>
    <row r="3207" spans="1:6">
      <c r="A3207" s="324"/>
      <c r="B3207" s="324"/>
      <c r="C3207" s="324"/>
      <c r="D3207" s="324"/>
      <c r="E3207" s="324"/>
      <c r="F3207" s="356"/>
    </row>
    <row r="3208" spans="1:6">
      <c r="A3208" s="324"/>
      <c r="B3208" s="324"/>
      <c r="C3208" s="324"/>
      <c r="D3208" s="324"/>
      <c r="E3208" s="324"/>
      <c r="F3208" s="356"/>
    </row>
    <row r="3209" spans="1:6">
      <c r="A3209" s="324"/>
      <c r="B3209" s="324"/>
      <c r="C3209" s="324"/>
      <c r="D3209" s="324"/>
      <c r="E3209" s="324"/>
      <c r="F3209" s="356"/>
    </row>
    <row r="3210" spans="1:6">
      <c r="A3210" s="324"/>
      <c r="B3210" s="324"/>
      <c r="C3210" s="324"/>
      <c r="D3210" s="324"/>
      <c r="E3210" s="324"/>
      <c r="F3210" s="356"/>
    </row>
    <row r="3211" spans="1:6">
      <c r="A3211" s="324"/>
      <c r="B3211" s="324"/>
      <c r="C3211" s="324"/>
      <c r="D3211" s="324"/>
      <c r="E3211" s="324"/>
      <c r="F3211" s="356"/>
    </row>
    <row r="3212" spans="1:6">
      <c r="A3212" s="324"/>
      <c r="B3212" s="324"/>
      <c r="C3212" s="324"/>
      <c r="D3212" s="324"/>
      <c r="E3212" s="324"/>
      <c r="F3212" s="356"/>
    </row>
    <row r="3213" spans="1:6">
      <c r="A3213" s="324"/>
      <c r="B3213" s="324"/>
      <c r="C3213" s="324"/>
      <c r="D3213" s="324"/>
      <c r="E3213" s="324"/>
      <c r="F3213" s="356"/>
    </row>
    <row r="3214" spans="1:6">
      <c r="A3214" s="324"/>
      <c r="B3214" s="324"/>
      <c r="C3214" s="324"/>
      <c r="D3214" s="324"/>
      <c r="E3214" s="324"/>
      <c r="F3214" s="356"/>
    </row>
    <row r="3215" spans="1:6">
      <c r="A3215" s="324"/>
      <c r="B3215" s="324"/>
      <c r="C3215" s="324"/>
      <c r="D3215" s="324"/>
      <c r="E3215" s="324"/>
      <c r="F3215" s="356"/>
    </row>
    <row r="3216" spans="1:6">
      <c r="A3216" s="324"/>
      <c r="B3216" s="324"/>
      <c r="C3216" s="324"/>
      <c r="D3216" s="324"/>
      <c r="E3216" s="324"/>
      <c r="F3216" s="356"/>
    </row>
    <row r="3217" spans="1:6">
      <c r="A3217" s="324"/>
      <c r="B3217" s="324"/>
      <c r="C3217" s="324"/>
      <c r="D3217" s="324"/>
      <c r="E3217" s="324"/>
      <c r="F3217" s="356"/>
    </row>
    <row r="3218" spans="1:6">
      <c r="A3218" s="324"/>
      <c r="B3218" s="324"/>
      <c r="C3218" s="324"/>
      <c r="D3218" s="324"/>
      <c r="E3218" s="324"/>
      <c r="F3218" s="356"/>
    </row>
    <row r="3219" spans="1:6">
      <c r="A3219" s="324"/>
      <c r="B3219" s="324"/>
      <c r="C3219" s="324"/>
      <c r="D3219" s="324"/>
      <c r="E3219" s="324"/>
      <c r="F3219" s="356"/>
    </row>
    <row r="3220" spans="1:6">
      <c r="A3220" s="324"/>
      <c r="B3220" s="324"/>
      <c r="C3220" s="324"/>
      <c r="D3220" s="324"/>
      <c r="E3220" s="324"/>
      <c r="F3220" s="356"/>
    </row>
    <row r="3221" spans="1:6">
      <c r="A3221" s="324"/>
      <c r="B3221" s="324"/>
      <c r="C3221" s="324"/>
      <c r="D3221" s="324"/>
      <c r="E3221" s="324"/>
      <c r="F3221" s="356"/>
    </row>
    <row r="3222" spans="1:6">
      <c r="A3222" s="324"/>
      <c r="B3222" s="324"/>
      <c r="C3222" s="324"/>
      <c r="D3222" s="324"/>
      <c r="E3222" s="324"/>
      <c r="F3222" s="356"/>
    </row>
    <row r="3223" spans="1:6">
      <c r="A3223" s="324"/>
      <c r="B3223" s="324"/>
      <c r="C3223" s="324"/>
      <c r="D3223" s="324"/>
      <c r="E3223" s="324"/>
      <c r="F3223" s="356"/>
    </row>
    <row r="3224" spans="1:6">
      <c r="A3224" s="324"/>
      <c r="B3224" s="324"/>
      <c r="C3224" s="324"/>
      <c r="D3224" s="324"/>
      <c r="E3224" s="324"/>
      <c r="F3224" s="356"/>
    </row>
    <row r="3225" spans="1:6">
      <c r="A3225" s="324"/>
      <c r="B3225" s="324"/>
      <c r="C3225" s="324"/>
      <c r="D3225" s="324"/>
      <c r="E3225" s="324"/>
      <c r="F3225" s="356"/>
    </row>
    <row r="3226" spans="1:6">
      <c r="A3226" s="324"/>
      <c r="B3226" s="324"/>
      <c r="C3226" s="324"/>
      <c r="D3226" s="324"/>
      <c r="E3226" s="324"/>
      <c r="F3226" s="356"/>
    </row>
    <row r="3227" spans="1:6">
      <c r="A3227" s="324"/>
      <c r="B3227" s="324"/>
      <c r="C3227" s="324"/>
      <c r="D3227" s="324"/>
      <c r="E3227" s="324"/>
      <c r="F3227" s="356"/>
    </row>
    <row r="3228" spans="1:6">
      <c r="A3228" s="324"/>
      <c r="B3228" s="324"/>
      <c r="C3228" s="324"/>
      <c r="D3228" s="324"/>
      <c r="E3228" s="324"/>
      <c r="F3228" s="356"/>
    </row>
    <row r="3229" spans="1:6">
      <c r="A3229" s="324"/>
      <c r="B3229" s="324"/>
      <c r="C3229" s="324"/>
      <c r="D3229" s="324"/>
      <c r="E3229" s="324"/>
      <c r="F3229" s="356"/>
    </row>
    <row r="3230" spans="1:6">
      <c r="A3230" s="324"/>
      <c r="B3230" s="324"/>
      <c r="C3230" s="324"/>
      <c r="D3230" s="324"/>
      <c r="E3230" s="324"/>
      <c r="F3230" s="356"/>
    </row>
    <row r="3231" spans="1:6">
      <c r="A3231" s="324"/>
      <c r="B3231" s="324"/>
      <c r="C3231" s="324"/>
      <c r="D3231" s="324"/>
      <c r="E3231" s="324"/>
      <c r="F3231" s="356"/>
    </row>
    <row r="3232" spans="1:6">
      <c r="A3232" s="324"/>
      <c r="B3232" s="324"/>
      <c r="C3232" s="324"/>
      <c r="D3232" s="324"/>
      <c r="E3232" s="324"/>
      <c r="F3232" s="356"/>
    </row>
    <row r="3233" spans="1:6">
      <c r="A3233" s="324"/>
      <c r="B3233" s="324"/>
      <c r="C3233" s="324"/>
      <c r="D3233" s="324"/>
      <c r="E3233" s="324"/>
      <c r="F3233" s="356"/>
    </row>
    <row r="3234" spans="1:6">
      <c r="A3234" s="324"/>
      <c r="B3234" s="324"/>
      <c r="C3234" s="324"/>
      <c r="D3234" s="324"/>
      <c r="E3234" s="324"/>
      <c r="F3234" s="356"/>
    </row>
    <row r="3235" spans="1:6">
      <c r="A3235" s="324"/>
      <c r="B3235" s="324"/>
      <c r="C3235" s="324"/>
      <c r="D3235" s="324"/>
      <c r="E3235" s="324"/>
      <c r="F3235" s="356"/>
    </row>
    <row r="3236" spans="1:6">
      <c r="A3236" s="324"/>
      <c r="B3236" s="324"/>
      <c r="C3236" s="324"/>
      <c r="D3236" s="324"/>
      <c r="E3236" s="324"/>
      <c r="F3236" s="356"/>
    </row>
    <row r="3237" spans="1:6">
      <c r="A3237" s="324"/>
      <c r="B3237" s="324"/>
      <c r="C3237" s="324"/>
      <c r="D3237" s="324"/>
      <c r="E3237" s="324"/>
      <c r="F3237" s="356"/>
    </row>
    <row r="3238" spans="1:6">
      <c r="A3238" s="324"/>
      <c r="B3238" s="324"/>
      <c r="C3238" s="324"/>
      <c r="D3238" s="324"/>
      <c r="E3238" s="324"/>
      <c r="F3238" s="356"/>
    </row>
    <row r="3239" spans="1:6">
      <c r="A3239" s="324"/>
      <c r="B3239" s="324"/>
      <c r="C3239" s="324"/>
      <c r="D3239" s="324"/>
      <c r="E3239" s="324"/>
      <c r="F3239" s="356"/>
    </row>
    <row r="3240" spans="1:6">
      <c r="A3240" s="324"/>
      <c r="B3240" s="324"/>
      <c r="C3240" s="324"/>
      <c r="D3240" s="324"/>
      <c r="E3240" s="324"/>
      <c r="F3240" s="356"/>
    </row>
    <row r="3241" spans="1:6">
      <c r="A3241" s="324"/>
      <c r="B3241" s="324"/>
      <c r="C3241" s="324"/>
      <c r="D3241" s="324"/>
      <c r="E3241" s="324"/>
      <c r="F3241" s="356"/>
    </row>
    <row r="3242" spans="1:6">
      <c r="A3242" s="324"/>
      <c r="B3242" s="324"/>
      <c r="C3242" s="324"/>
      <c r="D3242" s="324"/>
      <c r="E3242" s="324"/>
      <c r="F3242" s="356"/>
    </row>
    <row r="3243" spans="1:6">
      <c r="A3243" s="324"/>
      <c r="B3243" s="324"/>
      <c r="C3243" s="324"/>
      <c r="D3243" s="324"/>
      <c r="E3243" s="324"/>
      <c r="F3243" s="356"/>
    </row>
    <row r="3244" spans="1:6">
      <c r="A3244" s="324"/>
      <c r="B3244" s="324"/>
      <c r="C3244" s="324"/>
      <c r="D3244" s="324"/>
      <c r="E3244" s="324"/>
      <c r="F3244" s="356"/>
    </row>
    <row r="3245" spans="1:6">
      <c r="A3245" s="324"/>
      <c r="B3245" s="324"/>
      <c r="C3245" s="324"/>
      <c r="D3245" s="324"/>
      <c r="E3245" s="324"/>
      <c r="F3245" s="356"/>
    </row>
    <row r="3246" spans="1:6">
      <c r="A3246" s="324"/>
      <c r="B3246" s="324"/>
      <c r="C3246" s="324"/>
      <c r="D3246" s="324"/>
      <c r="E3246" s="324"/>
      <c r="F3246" s="356"/>
    </row>
    <row r="3247" spans="1:6">
      <c r="A3247" s="324"/>
      <c r="B3247" s="324"/>
      <c r="C3247" s="324"/>
      <c r="D3247" s="324"/>
      <c r="E3247" s="324"/>
      <c r="F3247" s="356"/>
    </row>
    <row r="3248" spans="1:6">
      <c r="A3248" s="324"/>
      <c r="B3248" s="324"/>
      <c r="C3248" s="324"/>
      <c r="D3248" s="324"/>
      <c r="E3248" s="324"/>
      <c r="F3248" s="356"/>
    </row>
    <row r="3249" spans="1:6">
      <c r="A3249" s="324"/>
      <c r="B3249" s="324"/>
      <c r="C3249" s="324"/>
      <c r="D3249" s="324"/>
      <c r="E3249" s="324"/>
      <c r="F3249" s="356"/>
    </row>
    <row r="3250" spans="1:6">
      <c r="A3250" s="324"/>
      <c r="B3250" s="324"/>
      <c r="C3250" s="324"/>
      <c r="D3250" s="324"/>
      <c r="E3250" s="324"/>
      <c r="F3250" s="356"/>
    </row>
    <row r="3251" spans="1:6">
      <c r="A3251" s="324"/>
      <c r="B3251" s="324"/>
      <c r="C3251" s="324"/>
      <c r="D3251" s="324"/>
      <c r="E3251" s="324"/>
      <c r="F3251" s="356"/>
    </row>
    <row r="3252" spans="1:6">
      <c r="A3252" s="324"/>
      <c r="B3252" s="324"/>
      <c r="C3252" s="324"/>
      <c r="D3252" s="324"/>
      <c r="E3252" s="324"/>
      <c r="F3252" s="356"/>
    </row>
    <row r="3253" spans="1:6">
      <c r="A3253" s="324"/>
      <c r="B3253" s="324"/>
      <c r="C3253" s="324"/>
      <c r="D3253" s="324"/>
      <c r="E3253" s="324"/>
      <c r="F3253" s="356"/>
    </row>
    <row r="3254" spans="1:6">
      <c r="A3254" s="324"/>
      <c r="B3254" s="324"/>
      <c r="C3254" s="324"/>
      <c r="D3254" s="324"/>
      <c r="E3254" s="324"/>
      <c r="F3254" s="356"/>
    </row>
    <row r="3255" spans="1:6">
      <c r="A3255" s="324"/>
      <c r="B3255" s="324"/>
      <c r="C3255" s="324"/>
      <c r="D3255" s="324"/>
      <c r="E3255" s="324"/>
      <c r="F3255" s="356"/>
    </row>
    <row r="3256" spans="1:6">
      <c r="A3256" s="324"/>
      <c r="B3256" s="324"/>
      <c r="C3256" s="324"/>
      <c r="D3256" s="324"/>
      <c r="E3256" s="324"/>
      <c r="F3256" s="356"/>
    </row>
    <row r="3257" spans="1:6">
      <c r="A3257" s="324"/>
      <c r="B3257" s="324"/>
      <c r="C3257" s="324"/>
      <c r="D3257" s="324"/>
      <c r="E3257" s="324"/>
      <c r="F3257" s="356"/>
    </row>
    <row r="3258" spans="1:6">
      <c r="A3258" s="324"/>
      <c r="B3258" s="324"/>
      <c r="C3258" s="324"/>
      <c r="D3258" s="324"/>
      <c r="E3258" s="324"/>
      <c r="F3258" s="356"/>
    </row>
    <row r="3259" spans="1:6">
      <c r="A3259" s="324"/>
      <c r="B3259" s="324"/>
      <c r="C3259" s="324"/>
      <c r="D3259" s="324"/>
      <c r="E3259" s="324"/>
      <c r="F3259" s="356"/>
    </row>
    <row r="3260" spans="1:6">
      <c r="A3260" s="324"/>
      <c r="B3260" s="324"/>
      <c r="C3260" s="324"/>
      <c r="D3260" s="324"/>
      <c r="E3260" s="324"/>
      <c r="F3260" s="356"/>
    </row>
    <row r="3261" spans="1:6">
      <c r="A3261" s="324"/>
      <c r="B3261" s="324"/>
      <c r="C3261" s="324"/>
      <c r="D3261" s="324"/>
      <c r="E3261" s="324"/>
      <c r="F3261" s="356"/>
    </row>
    <row r="3262" spans="1:6">
      <c r="A3262" s="324"/>
      <c r="B3262" s="324"/>
      <c r="C3262" s="324"/>
      <c r="D3262" s="324"/>
      <c r="E3262" s="324"/>
      <c r="F3262" s="356"/>
    </row>
    <row r="3263" spans="1:6">
      <c r="A3263" s="324"/>
      <c r="B3263" s="324"/>
      <c r="C3263" s="324"/>
      <c r="D3263" s="324"/>
      <c r="E3263" s="324"/>
      <c r="F3263" s="356"/>
    </row>
    <row r="3264" spans="1:6">
      <c r="A3264" s="324"/>
      <c r="B3264" s="324"/>
      <c r="C3264" s="324"/>
      <c r="D3264" s="324"/>
      <c r="E3264" s="324"/>
      <c r="F3264" s="356"/>
    </row>
    <row r="3265" spans="1:6">
      <c r="A3265" s="324"/>
      <c r="B3265" s="324"/>
      <c r="C3265" s="324"/>
      <c r="D3265" s="324"/>
      <c r="E3265" s="324"/>
      <c r="F3265" s="356"/>
    </row>
    <row r="3266" spans="1:6">
      <c r="A3266" s="324"/>
      <c r="B3266" s="324"/>
      <c r="C3266" s="324"/>
      <c r="D3266" s="324"/>
      <c r="E3266" s="324"/>
      <c r="F3266" s="356"/>
    </row>
    <row r="3267" spans="1:6">
      <c r="A3267" s="324"/>
      <c r="B3267" s="324"/>
      <c r="C3267" s="324"/>
      <c r="D3267" s="324"/>
      <c r="E3267" s="324"/>
      <c r="F3267" s="356"/>
    </row>
    <row r="3268" spans="1:6">
      <c r="A3268" s="324"/>
      <c r="B3268" s="324"/>
      <c r="C3268" s="324"/>
      <c r="D3268" s="324"/>
      <c r="E3268" s="324"/>
      <c r="F3268" s="356"/>
    </row>
    <row r="3269" spans="1:6">
      <c r="A3269" s="324"/>
      <c r="B3269" s="324"/>
      <c r="C3269" s="324"/>
      <c r="D3269" s="324"/>
      <c r="E3269" s="324"/>
      <c r="F3269" s="356"/>
    </row>
    <row r="3270" spans="1:6">
      <c r="A3270" s="324"/>
      <c r="B3270" s="324"/>
      <c r="C3270" s="324"/>
      <c r="D3270" s="324"/>
      <c r="E3270" s="324"/>
      <c r="F3270" s="356"/>
    </row>
    <row r="3271" spans="1:6">
      <c r="A3271" s="324"/>
      <c r="B3271" s="324"/>
      <c r="C3271" s="324"/>
      <c r="D3271" s="324"/>
      <c r="E3271" s="324"/>
      <c r="F3271" s="356"/>
    </row>
    <row r="3272" spans="1:6">
      <c r="A3272" s="324"/>
      <c r="B3272" s="324"/>
      <c r="C3272" s="324"/>
      <c r="D3272" s="324"/>
      <c r="E3272" s="324"/>
      <c r="F3272" s="356"/>
    </row>
    <row r="3273" spans="1:6">
      <c r="A3273" s="324"/>
      <c r="B3273" s="324"/>
      <c r="C3273" s="324"/>
      <c r="D3273" s="324"/>
      <c r="E3273" s="324"/>
      <c r="F3273" s="356"/>
    </row>
    <row r="3274" spans="1:6">
      <c r="A3274" s="324"/>
      <c r="B3274" s="324"/>
      <c r="C3274" s="324"/>
      <c r="D3274" s="324"/>
      <c r="E3274" s="324"/>
      <c r="F3274" s="356"/>
    </row>
    <row r="3275" spans="1:6">
      <c r="A3275" s="324"/>
      <c r="B3275" s="324"/>
      <c r="C3275" s="324"/>
      <c r="D3275" s="324"/>
      <c r="E3275" s="324"/>
      <c r="F3275" s="356"/>
    </row>
    <row r="3276" spans="1:6">
      <c r="A3276" s="324"/>
      <c r="B3276" s="324"/>
      <c r="C3276" s="324"/>
      <c r="D3276" s="324"/>
      <c r="E3276" s="324"/>
      <c r="F3276" s="356"/>
    </row>
    <row r="3277" spans="1:6">
      <c r="A3277" s="324"/>
      <c r="B3277" s="324"/>
      <c r="C3277" s="324"/>
      <c r="D3277" s="324"/>
      <c r="E3277" s="324"/>
      <c r="F3277" s="356"/>
    </row>
    <row r="3278" spans="1:6">
      <c r="A3278" s="324"/>
      <c r="B3278" s="324"/>
      <c r="C3278" s="324"/>
      <c r="D3278" s="324"/>
      <c r="E3278" s="324"/>
      <c r="F3278" s="356"/>
    </row>
    <row r="3279" spans="1:6">
      <c r="A3279" s="324"/>
      <c r="B3279" s="324"/>
      <c r="C3279" s="324"/>
      <c r="D3279" s="324"/>
      <c r="E3279" s="324"/>
      <c r="F3279" s="356"/>
    </row>
    <row r="3280" spans="1:6">
      <c r="A3280" s="324"/>
      <c r="B3280" s="324"/>
      <c r="C3280" s="324"/>
      <c r="D3280" s="324"/>
      <c r="E3280" s="324"/>
      <c r="F3280" s="356"/>
    </row>
    <row r="3281" spans="1:6">
      <c r="A3281" s="324"/>
      <c r="B3281" s="324"/>
      <c r="C3281" s="324"/>
      <c r="D3281" s="324"/>
      <c r="E3281" s="324"/>
      <c r="F3281" s="356"/>
    </row>
    <row r="3282" spans="1:6">
      <c r="A3282" s="324"/>
      <c r="B3282" s="324"/>
      <c r="C3282" s="324"/>
      <c r="D3282" s="324"/>
      <c r="E3282" s="324"/>
      <c r="F3282" s="356"/>
    </row>
    <row r="3283" spans="1:6">
      <c r="A3283" s="324"/>
      <c r="B3283" s="324"/>
      <c r="C3283" s="324"/>
      <c r="D3283" s="324"/>
      <c r="E3283" s="324"/>
      <c r="F3283" s="356"/>
    </row>
    <row r="3284" spans="1:6">
      <c r="A3284" s="324"/>
      <c r="B3284" s="324"/>
      <c r="C3284" s="324"/>
      <c r="D3284" s="324"/>
      <c r="E3284" s="324"/>
      <c r="F3284" s="356"/>
    </row>
    <row r="3285" spans="1:6">
      <c r="A3285" s="324"/>
      <c r="B3285" s="324"/>
      <c r="C3285" s="324"/>
      <c r="D3285" s="324"/>
      <c r="E3285" s="324"/>
      <c r="F3285" s="356"/>
    </row>
    <row r="3286" spans="1:6">
      <c r="A3286" s="324"/>
      <c r="B3286" s="324"/>
      <c r="C3286" s="324"/>
      <c r="D3286" s="324"/>
      <c r="E3286" s="324"/>
      <c r="F3286" s="356"/>
    </row>
    <row r="3287" spans="1:6">
      <c r="A3287" s="324"/>
      <c r="B3287" s="324"/>
      <c r="C3287" s="324"/>
      <c r="D3287" s="324"/>
      <c r="E3287" s="324"/>
      <c r="F3287" s="356"/>
    </row>
    <row r="3288" spans="1:6">
      <c r="A3288" s="324"/>
      <c r="B3288" s="324"/>
      <c r="C3288" s="324"/>
      <c r="D3288" s="324"/>
      <c r="E3288" s="324"/>
      <c r="F3288" s="356"/>
    </row>
    <row r="3289" spans="1:6">
      <c r="A3289" s="324"/>
      <c r="B3289" s="324"/>
      <c r="C3289" s="324"/>
      <c r="D3289" s="324"/>
      <c r="E3289" s="324"/>
      <c r="F3289" s="356"/>
    </row>
    <row r="3290" spans="1:6">
      <c r="A3290" s="324"/>
      <c r="B3290" s="324"/>
      <c r="C3290" s="324"/>
      <c r="D3290" s="324"/>
      <c r="E3290" s="324"/>
      <c r="F3290" s="356"/>
    </row>
    <row r="3291" spans="1:6">
      <c r="A3291" s="324"/>
      <c r="B3291" s="324"/>
      <c r="C3291" s="324"/>
      <c r="D3291" s="324"/>
      <c r="E3291" s="324"/>
      <c r="F3291" s="356"/>
    </row>
    <row r="3292" spans="1:6">
      <c r="A3292" s="324"/>
      <c r="B3292" s="324"/>
      <c r="C3292" s="324"/>
      <c r="D3292" s="324"/>
      <c r="E3292" s="324"/>
      <c r="F3292" s="356"/>
    </row>
    <row r="3293" spans="1:6">
      <c r="A3293" s="324"/>
      <c r="B3293" s="324"/>
      <c r="C3293" s="324"/>
      <c r="D3293" s="324"/>
      <c r="E3293" s="324"/>
      <c r="F3293" s="356"/>
    </row>
    <row r="3294" spans="1:6">
      <c r="A3294" s="324"/>
      <c r="B3294" s="324"/>
      <c r="C3294" s="324"/>
      <c r="D3294" s="324"/>
      <c r="E3294" s="324"/>
      <c r="F3294" s="356"/>
    </row>
    <row r="3295" spans="1:6">
      <c r="A3295" s="324"/>
      <c r="B3295" s="324"/>
      <c r="C3295" s="324"/>
      <c r="D3295" s="324"/>
      <c r="E3295" s="324"/>
      <c r="F3295" s="356"/>
    </row>
    <row r="3296" spans="1:6">
      <c r="A3296" s="324"/>
      <c r="B3296" s="324"/>
      <c r="C3296" s="324"/>
      <c r="D3296" s="324"/>
      <c r="E3296" s="324"/>
      <c r="F3296" s="356"/>
    </row>
    <row r="3297" spans="1:6">
      <c r="A3297" s="324"/>
      <c r="B3297" s="324"/>
      <c r="C3297" s="324"/>
      <c r="D3297" s="324"/>
      <c r="E3297" s="324"/>
      <c r="F3297" s="356"/>
    </row>
    <row r="3298" spans="1:6">
      <c r="A3298" s="324"/>
      <c r="B3298" s="324"/>
      <c r="C3298" s="324"/>
      <c r="D3298" s="324"/>
      <c r="E3298" s="324"/>
      <c r="F3298" s="356"/>
    </row>
    <row r="3299" spans="1:6">
      <c r="A3299" s="324"/>
      <c r="B3299" s="324"/>
      <c r="C3299" s="324"/>
      <c r="D3299" s="324"/>
      <c r="E3299" s="324"/>
      <c r="F3299" s="356"/>
    </row>
    <row r="3300" spans="1:6">
      <c r="A3300" s="324"/>
      <c r="B3300" s="324"/>
      <c r="C3300" s="324"/>
      <c r="D3300" s="324"/>
      <c r="E3300" s="324"/>
      <c r="F3300" s="356"/>
    </row>
    <row r="3301" spans="1:6">
      <c r="A3301" s="324"/>
      <c r="B3301" s="324"/>
      <c r="C3301" s="324"/>
      <c r="D3301" s="324"/>
      <c r="E3301" s="324"/>
      <c r="F3301" s="356"/>
    </row>
    <row r="3302" spans="1:6">
      <c r="A3302" s="324"/>
      <c r="B3302" s="324"/>
      <c r="C3302" s="324"/>
      <c r="D3302" s="324"/>
      <c r="E3302" s="324"/>
      <c r="F3302" s="356"/>
    </row>
    <row r="3303" spans="1:6">
      <c r="A3303" s="324"/>
      <c r="B3303" s="324"/>
      <c r="C3303" s="324"/>
      <c r="D3303" s="324"/>
      <c r="E3303" s="324"/>
      <c r="F3303" s="356"/>
    </row>
    <row r="3304" spans="1:6">
      <c r="A3304" s="324"/>
      <c r="B3304" s="324"/>
      <c r="C3304" s="324"/>
      <c r="D3304" s="324"/>
      <c r="E3304" s="324"/>
      <c r="F3304" s="356"/>
    </row>
    <row r="3305" spans="1:6">
      <c r="A3305" s="324"/>
      <c r="B3305" s="324"/>
      <c r="C3305" s="324"/>
      <c r="D3305" s="324"/>
      <c r="E3305" s="324"/>
      <c r="F3305" s="356"/>
    </row>
    <row r="3306" spans="1:6">
      <c r="A3306" s="324"/>
      <c r="B3306" s="324"/>
      <c r="C3306" s="324"/>
      <c r="D3306" s="324"/>
      <c r="E3306" s="324"/>
      <c r="F3306" s="356"/>
    </row>
    <row r="3307" spans="1:6">
      <c r="A3307" s="324"/>
      <c r="B3307" s="324"/>
      <c r="C3307" s="324"/>
      <c r="D3307" s="324"/>
      <c r="E3307" s="324"/>
      <c r="F3307" s="356"/>
    </row>
    <row r="3308" spans="1:6">
      <c r="A3308" s="324"/>
      <c r="B3308" s="324"/>
      <c r="C3308" s="324"/>
      <c r="D3308" s="324"/>
      <c r="E3308" s="324"/>
      <c r="F3308" s="356"/>
    </row>
    <row r="3309" spans="1:6">
      <c r="A3309" s="324"/>
      <c r="B3309" s="324"/>
      <c r="C3309" s="324"/>
      <c r="D3309" s="324"/>
      <c r="E3309" s="324"/>
      <c r="F3309" s="356"/>
    </row>
    <row r="3310" spans="1:6">
      <c r="A3310" s="324"/>
      <c r="B3310" s="324"/>
      <c r="C3310" s="324"/>
      <c r="D3310" s="324"/>
      <c r="E3310" s="324"/>
      <c r="F3310" s="356"/>
    </row>
    <row r="3311" spans="1:6">
      <c r="A3311" s="324"/>
      <c r="B3311" s="324"/>
      <c r="C3311" s="324"/>
      <c r="D3311" s="324"/>
      <c r="E3311" s="324"/>
      <c r="F3311" s="356"/>
    </row>
    <row r="3312" spans="1:6">
      <c r="A3312" s="324"/>
      <c r="B3312" s="324"/>
      <c r="C3312" s="324"/>
      <c r="D3312" s="324"/>
      <c r="E3312" s="324"/>
      <c r="F3312" s="356"/>
    </row>
    <row r="3313" spans="1:6">
      <c r="A3313" s="324"/>
      <c r="B3313" s="324"/>
      <c r="C3313" s="324"/>
      <c r="D3313" s="324"/>
      <c r="E3313" s="324"/>
      <c r="F3313" s="356"/>
    </row>
    <row r="3314" spans="1:6">
      <c r="A3314" s="324"/>
      <c r="B3314" s="324"/>
      <c r="C3314" s="324"/>
      <c r="D3314" s="324"/>
      <c r="E3314" s="324"/>
      <c r="F3314" s="356"/>
    </row>
    <row r="3315" spans="1:6">
      <c r="A3315" s="324"/>
      <c r="B3315" s="324"/>
      <c r="C3315" s="324"/>
      <c r="D3315" s="324"/>
      <c r="E3315" s="324"/>
      <c r="F3315" s="356"/>
    </row>
    <row r="3316" spans="1:6">
      <c r="A3316" s="324"/>
      <c r="B3316" s="324"/>
      <c r="C3316" s="324"/>
      <c r="D3316" s="324"/>
      <c r="E3316" s="324"/>
      <c r="F3316" s="356"/>
    </row>
    <row r="3317" spans="1:6">
      <c r="A3317" s="324"/>
      <c r="B3317" s="324"/>
      <c r="C3317" s="324"/>
      <c r="D3317" s="324"/>
      <c r="E3317" s="324"/>
      <c r="F3317" s="356"/>
    </row>
    <row r="3318" spans="1:6">
      <c r="A3318" s="324"/>
      <c r="B3318" s="324"/>
      <c r="C3318" s="324"/>
      <c r="D3318" s="324"/>
      <c r="E3318" s="324"/>
      <c r="F3318" s="356"/>
    </row>
    <row r="3319" spans="1:6">
      <c r="A3319" s="324"/>
      <c r="B3319" s="324"/>
      <c r="C3319" s="324"/>
      <c r="D3319" s="324"/>
      <c r="E3319" s="324"/>
      <c r="F3319" s="356"/>
    </row>
    <row r="3320" spans="1:6">
      <c r="A3320" s="324"/>
      <c r="B3320" s="324"/>
      <c r="C3320" s="324"/>
      <c r="D3320" s="324"/>
      <c r="E3320" s="324"/>
      <c r="F3320" s="356"/>
    </row>
    <row r="3321" spans="1:6">
      <c r="A3321" s="324"/>
      <c r="B3321" s="324"/>
      <c r="C3321" s="324"/>
      <c r="D3321" s="324"/>
      <c r="E3321" s="324"/>
      <c r="F3321" s="356"/>
    </row>
    <row r="3322" spans="1:6">
      <c r="A3322" s="324"/>
      <c r="B3322" s="324"/>
      <c r="C3322" s="324"/>
      <c r="D3322" s="324"/>
      <c r="E3322" s="324"/>
      <c r="F3322" s="356"/>
    </row>
    <row r="3323" spans="1:6">
      <c r="A3323" s="324"/>
      <c r="B3323" s="324"/>
      <c r="C3323" s="324"/>
      <c r="D3323" s="324"/>
      <c r="E3323" s="324"/>
      <c r="F3323" s="356"/>
    </row>
    <row r="3324" spans="1:6">
      <c r="A3324" s="324"/>
      <c r="B3324" s="324"/>
      <c r="C3324" s="324"/>
      <c r="D3324" s="324"/>
      <c r="E3324" s="324"/>
      <c r="F3324" s="356"/>
    </row>
    <row r="3325" spans="1:6">
      <c r="A3325" s="324"/>
      <c r="B3325" s="324"/>
      <c r="C3325" s="324"/>
      <c r="D3325" s="324"/>
      <c r="E3325" s="324"/>
      <c r="F3325" s="356"/>
    </row>
    <row r="3326" spans="1:6">
      <c r="A3326" s="324"/>
      <c r="B3326" s="324"/>
      <c r="C3326" s="324"/>
      <c r="D3326" s="324"/>
      <c r="E3326" s="324"/>
      <c r="F3326" s="356"/>
    </row>
    <row r="3327" spans="1:6">
      <c r="A3327" s="324"/>
      <c r="B3327" s="324"/>
      <c r="C3327" s="324"/>
      <c r="D3327" s="324"/>
      <c r="E3327" s="324"/>
      <c r="F3327" s="356"/>
    </row>
    <row r="3328" spans="1:6">
      <c r="A3328" s="324"/>
      <c r="B3328" s="324"/>
      <c r="C3328" s="324"/>
      <c r="D3328" s="324"/>
      <c r="E3328" s="324"/>
      <c r="F3328" s="356"/>
    </row>
    <row r="3329" spans="1:6">
      <c r="A3329" s="324"/>
      <c r="B3329" s="324"/>
      <c r="C3329" s="324"/>
      <c r="D3329" s="324"/>
      <c r="E3329" s="324"/>
      <c r="F3329" s="356"/>
    </row>
    <row r="3330" spans="1:6">
      <c r="A3330" s="324"/>
      <c r="B3330" s="324"/>
      <c r="C3330" s="324"/>
      <c r="D3330" s="324"/>
      <c r="E3330" s="324"/>
      <c r="F3330" s="356"/>
    </row>
    <row r="3331" spans="1:6">
      <c r="A3331" s="324"/>
      <c r="B3331" s="324"/>
      <c r="C3331" s="324"/>
      <c r="D3331" s="324"/>
      <c r="E3331" s="324"/>
      <c r="F3331" s="356"/>
    </row>
    <row r="3332" spans="1:6">
      <c r="A3332" s="324"/>
      <c r="B3332" s="324"/>
      <c r="C3332" s="324"/>
      <c r="D3332" s="324"/>
      <c r="E3332" s="324"/>
      <c r="F3332" s="356"/>
    </row>
    <row r="3333" spans="1:6">
      <c r="A3333" s="324"/>
      <c r="B3333" s="324"/>
      <c r="C3333" s="324"/>
      <c r="D3333" s="324"/>
      <c r="E3333" s="324"/>
      <c r="F3333" s="356"/>
    </row>
    <row r="3334" spans="1:6">
      <c r="A3334" s="324"/>
      <c r="B3334" s="324"/>
      <c r="C3334" s="324"/>
      <c r="D3334" s="324"/>
      <c r="E3334" s="324"/>
      <c r="F3334" s="356"/>
    </row>
    <row r="3335" spans="1:6">
      <c r="A3335" s="324"/>
      <c r="B3335" s="324"/>
      <c r="C3335" s="324"/>
      <c r="D3335" s="324"/>
      <c r="E3335" s="324"/>
      <c r="F3335" s="356"/>
    </row>
    <row r="3336" spans="1:6">
      <c r="A3336" s="324"/>
      <c r="B3336" s="324"/>
      <c r="C3336" s="324"/>
      <c r="D3336" s="324"/>
      <c r="E3336" s="324"/>
      <c r="F3336" s="356"/>
    </row>
    <row r="3337" spans="1:6">
      <c r="A3337" s="324"/>
      <c r="B3337" s="324"/>
      <c r="C3337" s="324"/>
      <c r="D3337" s="324"/>
      <c r="E3337" s="324"/>
      <c r="F3337" s="356"/>
    </row>
    <row r="3338" spans="1:6">
      <c r="A3338" s="324"/>
      <c r="B3338" s="324"/>
      <c r="C3338" s="324"/>
      <c r="D3338" s="324"/>
      <c r="E3338" s="324"/>
      <c r="F3338" s="356"/>
    </row>
    <row r="3339" spans="1:6">
      <c r="A3339" s="324"/>
      <c r="B3339" s="324"/>
      <c r="C3339" s="324"/>
      <c r="D3339" s="324"/>
      <c r="E3339" s="324"/>
      <c r="F3339" s="356"/>
    </row>
    <row r="3340" spans="1:6">
      <c r="A3340" s="324"/>
      <c r="B3340" s="324"/>
      <c r="C3340" s="324"/>
      <c r="D3340" s="324"/>
      <c r="E3340" s="324"/>
      <c r="F3340" s="356"/>
    </row>
    <row r="3341" spans="1:6">
      <c r="A3341" s="324"/>
      <c r="B3341" s="324"/>
      <c r="C3341" s="324"/>
      <c r="D3341" s="324"/>
      <c r="E3341" s="324"/>
      <c r="F3341" s="356"/>
    </row>
    <row r="3342" spans="1:6">
      <c r="A3342" s="324"/>
      <c r="B3342" s="324"/>
      <c r="C3342" s="324"/>
      <c r="D3342" s="324"/>
      <c r="E3342" s="324"/>
      <c r="F3342" s="356"/>
    </row>
    <row r="3343" spans="1:6">
      <c r="A3343" s="324"/>
      <c r="B3343" s="324"/>
      <c r="C3343" s="324"/>
      <c r="D3343" s="324"/>
      <c r="E3343" s="324"/>
      <c r="F3343" s="356"/>
    </row>
    <row r="3344" spans="1:6">
      <c r="A3344" s="324"/>
      <c r="B3344" s="324"/>
      <c r="C3344" s="324"/>
      <c r="D3344" s="324"/>
      <c r="E3344" s="324"/>
      <c r="F3344" s="356"/>
    </row>
    <row r="3345" spans="1:6">
      <c r="A3345" s="324"/>
      <c r="B3345" s="324"/>
      <c r="C3345" s="324"/>
      <c r="D3345" s="324"/>
      <c r="E3345" s="324"/>
      <c r="F3345" s="356"/>
    </row>
    <row r="3346" spans="1:6">
      <c r="A3346" s="324"/>
      <c r="B3346" s="324"/>
      <c r="C3346" s="324"/>
      <c r="D3346" s="324"/>
      <c r="E3346" s="324"/>
      <c r="F3346" s="356"/>
    </row>
    <row r="3347" spans="1:6">
      <c r="A3347" s="324"/>
      <c r="B3347" s="324"/>
      <c r="C3347" s="324"/>
      <c r="D3347" s="324"/>
      <c r="E3347" s="324"/>
      <c r="F3347" s="356"/>
    </row>
    <row r="3348" spans="1:6">
      <c r="A3348" s="324"/>
      <c r="B3348" s="324"/>
      <c r="C3348" s="324"/>
      <c r="D3348" s="324"/>
      <c r="E3348" s="324"/>
      <c r="F3348" s="356"/>
    </row>
    <row r="3349" spans="1:6">
      <c r="A3349" s="324"/>
      <c r="B3349" s="324"/>
      <c r="C3349" s="324"/>
      <c r="D3349" s="324"/>
      <c r="E3349" s="324"/>
      <c r="F3349" s="356"/>
    </row>
    <row r="3350" spans="1:6">
      <c r="A3350" s="324"/>
      <c r="B3350" s="324"/>
      <c r="C3350" s="324"/>
      <c r="D3350" s="324"/>
      <c r="E3350" s="324"/>
      <c r="F3350" s="356"/>
    </row>
    <row r="3351" spans="1:6">
      <c r="A3351" s="324"/>
      <c r="B3351" s="324"/>
      <c r="C3351" s="324"/>
      <c r="D3351" s="324"/>
      <c r="E3351" s="324"/>
      <c r="F3351" s="356"/>
    </row>
    <row r="3352" spans="1:6">
      <c r="A3352" s="324"/>
      <c r="B3352" s="324"/>
      <c r="C3352" s="324"/>
      <c r="D3352" s="324"/>
      <c r="E3352" s="324"/>
      <c r="F3352" s="356"/>
    </row>
    <row r="3353" spans="1:6">
      <c r="A3353" s="324"/>
      <c r="B3353" s="324"/>
      <c r="C3353" s="324"/>
      <c r="D3353" s="324"/>
      <c r="E3353" s="324"/>
      <c r="F3353" s="356"/>
    </row>
    <row r="3354" spans="1:6">
      <c r="A3354" s="324"/>
      <c r="B3354" s="324"/>
      <c r="C3354" s="324"/>
      <c r="D3354" s="324"/>
      <c r="E3354" s="324"/>
      <c r="F3354" s="356"/>
    </row>
    <row r="3355" spans="1:6">
      <c r="A3355" s="324"/>
      <c r="B3355" s="324"/>
      <c r="C3355" s="324"/>
      <c r="D3355" s="324"/>
      <c r="E3355" s="324"/>
      <c r="F3355" s="356"/>
    </row>
    <row r="3356" spans="1:6">
      <c r="A3356" s="324"/>
      <c r="B3356" s="324"/>
      <c r="C3356" s="324"/>
      <c r="D3356" s="324"/>
      <c r="E3356" s="324"/>
      <c r="F3356" s="356"/>
    </row>
    <row r="3357" spans="1:6">
      <c r="A3357" s="324"/>
      <c r="B3357" s="324"/>
      <c r="C3357" s="324"/>
      <c r="D3357" s="324"/>
      <c r="E3357" s="324"/>
      <c r="F3357" s="356"/>
    </row>
    <row r="3358" spans="1:6">
      <c r="A3358" s="324"/>
      <c r="B3358" s="324"/>
      <c r="C3358" s="324"/>
      <c r="D3358" s="324"/>
      <c r="E3358" s="324"/>
      <c r="F3358" s="356"/>
    </row>
    <row r="3359" spans="1:6">
      <c r="A3359" s="324"/>
      <c r="B3359" s="324"/>
      <c r="C3359" s="324"/>
      <c r="D3359" s="324"/>
      <c r="E3359" s="324"/>
      <c r="F3359" s="356"/>
    </row>
    <row r="3360" spans="1:6">
      <c r="A3360" s="324"/>
      <c r="B3360" s="324"/>
      <c r="C3360" s="324"/>
      <c r="D3360" s="324"/>
      <c r="E3360" s="324"/>
      <c r="F3360" s="356"/>
    </row>
    <row r="3361" spans="1:6">
      <c r="A3361" s="324"/>
      <c r="B3361" s="324"/>
      <c r="C3361" s="324"/>
      <c r="D3361" s="324"/>
      <c r="E3361" s="324"/>
      <c r="F3361" s="356"/>
    </row>
    <row r="3362" spans="1:6">
      <c r="A3362" s="324"/>
      <c r="B3362" s="324"/>
      <c r="C3362" s="324"/>
      <c r="D3362" s="324"/>
      <c r="E3362" s="324"/>
      <c r="F3362" s="356"/>
    </row>
    <row r="3363" spans="1:6">
      <c r="A3363" s="324"/>
      <c r="B3363" s="324"/>
      <c r="C3363" s="324"/>
      <c r="D3363" s="324"/>
      <c r="E3363" s="324"/>
      <c r="F3363" s="356"/>
    </row>
    <row r="3364" spans="1:6">
      <c r="A3364" s="324"/>
      <c r="B3364" s="324"/>
      <c r="C3364" s="324"/>
      <c r="D3364" s="324"/>
      <c r="E3364" s="324"/>
      <c r="F3364" s="356"/>
    </row>
    <row r="3365" spans="1:6">
      <c r="A3365" s="324"/>
      <c r="B3365" s="324"/>
      <c r="C3365" s="324"/>
      <c r="D3365" s="324"/>
      <c r="E3365" s="324"/>
      <c r="F3365" s="356"/>
    </row>
    <row r="3366" spans="1:6">
      <c r="A3366" s="324"/>
      <c r="B3366" s="324"/>
      <c r="C3366" s="324"/>
      <c r="D3366" s="324"/>
      <c r="E3366" s="324"/>
      <c r="F3366" s="356"/>
    </row>
    <row r="3367" spans="1:6">
      <c r="A3367" s="324"/>
      <c r="B3367" s="324"/>
      <c r="C3367" s="324"/>
      <c r="D3367" s="324"/>
      <c r="E3367" s="324"/>
      <c r="F3367" s="356"/>
    </row>
    <row r="3368" spans="1:6">
      <c r="A3368" s="324"/>
      <c r="B3368" s="324"/>
      <c r="C3368" s="324"/>
      <c r="D3368" s="324"/>
      <c r="E3368" s="324"/>
      <c r="F3368" s="356"/>
    </row>
    <row r="3369" spans="1:6">
      <c r="A3369" s="324"/>
      <c r="B3369" s="324"/>
      <c r="C3369" s="324"/>
      <c r="D3369" s="324"/>
      <c r="E3369" s="324"/>
      <c r="F3369" s="356"/>
    </row>
    <row r="3370" spans="1:6">
      <c r="A3370" s="324"/>
      <c r="B3370" s="324"/>
      <c r="C3370" s="324"/>
      <c r="D3370" s="324"/>
      <c r="E3370" s="324"/>
      <c r="F3370" s="356"/>
    </row>
    <row r="3371" spans="1:6">
      <c r="A3371" s="324"/>
      <c r="B3371" s="324"/>
      <c r="C3371" s="324"/>
      <c r="D3371" s="324"/>
      <c r="E3371" s="324"/>
      <c r="F3371" s="356"/>
    </row>
    <row r="3372" spans="1:6">
      <c r="A3372" s="324"/>
      <c r="B3372" s="324"/>
      <c r="C3372" s="324"/>
      <c r="D3372" s="324"/>
      <c r="E3372" s="324"/>
      <c r="F3372" s="356"/>
    </row>
    <row r="3373" spans="1:6">
      <c r="A3373" s="324"/>
      <c r="B3373" s="324"/>
      <c r="C3373" s="324"/>
      <c r="D3373" s="324"/>
      <c r="E3373" s="324"/>
      <c r="F3373" s="356"/>
    </row>
    <row r="3374" spans="1:6">
      <c r="A3374" s="324"/>
      <c r="B3374" s="324"/>
      <c r="C3374" s="324"/>
      <c r="D3374" s="324"/>
      <c r="E3374" s="324"/>
      <c r="F3374" s="356"/>
    </row>
    <row r="3375" spans="1:6">
      <c r="A3375" s="324"/>
      <c r="B3375" s="324"/>
      <c r="C3375" s="324"/>
      <c r="D3375" s="324"/>
      <c r="E3375" s="324"/>
      <c r="F3375" s="356"/>
    </row>
    <row r="3376" spans="1:6">
      <c r="A3376" s="324"/>
      <c r="B3376" s="324"/>
      <c r="C3376" s="324"/>
      <c r="D3376" s="324"/>
      <c r="E3376" s="324"/>
      <c r="F3376" s="356"/>
    </row>
    <row r="3377" spans="1:6">
      <c r="A3377" s="324"/>
      <c r="B3377" s="324"/>
      <c r="C3377" s="324"/>
      <c r="D3377" s="324"/>
      <c r="E3377" s="324"/>
      <c r="F3377" s="356"/>
    </row>
    <row r="3378" spans="1:6">
      <c r="A3378" s="324"/>
      <c r="B3378" s="324"/>
      <c r="C3378" s="324"/>
      <c r="D3378" s="324"/>
      <c r="E3378" s="324"/>
      <c r="F3378" s="356"/>
    </row>
    <row r="3379" spans="1:6">
      <c r="A3379" s="324"/>
      <c r="B3379" s="324"/>
      <c r="C3379" s="324"/>
      <c r="D3379" s="324"/>
      <c r="E3379" s="324"/>
      <c r="F3379" s="356"/>
    </row>
    <row r="3380" spans="1:6">
      <c r="A3380" s="324"/>
      <c r="B3380" s="324"/>
      <c r="C3380" s="324"/>
      <c r="D3380" s="324"/>
      <c r="E3380" s="324"/>
      <c r="F3380" s="356"/>
    </row>
    <row r="3381" spans="1:6">
      <c r="A3381" s="324"/>
      <c r="B3381" s="324"/>
      <c r="C3381" s="324"/>
      <c r="D3381" s="324"/>
      <c r="E3381" s="324"/>
      <c r="F3381" s="356"/>
    </row>
    <row r="3382" spans="1:6">
      <c r="A3382" s="324"/>
      <c r="B3382" s="324"/>
      <c r="C3382" s="324"/>
      <c r="D3382" s="324"/>
      <c r="E3382" s="324"/>
      <c r="F3382" s="356"/>
    </row>
    <row r="3383" spans="1:6">
      <c r="A3383" s="324"/>
      <c r="B3383" s="324"/>
      <c r="C3383" s="324"/>
      <c r="D3383" s="324"/>
      <c r="E3383" s="324"/>
      <c r="F3383" s="356"/>
    </row>
    <row r="3384" spans="1:6">
      <c r="A3384" s="324"/>
      <c r="B3384" s="324"/>
      <c r="C3384" s="324"/>
      <c r="D3384" s="324"/>
      <c r="E3384" s="324"/>
      <c r="F3384" s="356"/>
    </row>
    <row r="3385" spans="1:6">
      <c r="A3385" s="324"/>
      <c r="B3385" s="324"/>
      <c r="C3385" s="324"/>
      <c r="D3385" s="324"/>
      <c r="E3385" s="324"/>
      <c r="F3385" s="356"/>
    </row>
    <row r="3386" spans="1:6">
      <c r="A3386" s="324"/>
      <c r="B3386" s="324"/>
      <c r="C3386" s="324"/>
      <c r="D3386" s="324"/>
      <c r="E3386" s="324"/>
      <c r="F3386" s="356"/>
    </row>
    <row r="3387" spans="1:6">
      <c r="A3387" s="324"/>
      <c r="B3387" s="324"/>
      <c r="C3387" s="324"/>
      <c r="D3387" s="324"/>
      <c r="E3387" s="324"/>
      <c r="F3387" s="356"/>
    </row>
    <row r="3388" spans="1:6">
      <c r="A3388" s="324"/>
      <c r="B3388" s="324"/>
      <c r="C3388" s="324"/>
      <c r="D3388" s="324"/>
      <c r="E3388" s="324"/>
      <c r="F3388" s="356"/>
    </row>
    <row r="3389" spans="1:6">
      <c r="A3389" s="324"/>
      <c r="B3389" s="324"/>
      <c r="C3389" s="324"/>
      <c r="D3389" s="324"/>
      <c r="E3389" s="324"/>
      <c r="F3389" s="356"/>
    </row>
    <row r="3390" spans="1:6">
      <c r="A3390" s="324"/>
      <c r="B3390" s="324"/>
      <c r="C3390" s="324"/>
      <c r="D3390" s="324"/>
      <c r="E3390" s="324"/>
      <c r="F3390" s="356"/>
    </row>
    <row r="3391" spans="1:6">
      <c r="A3391" s="324"/>
      <c r="B3391" s="324"/>
      <c r="C3391" s="324"/>
      <c r="D3391" s="324"/>
      <c r="E3391" s="324"/>
      <c r="F3391" s="356"/>
    </row>
    <row r="3392" spans="1:6">
      <c r="A3392" s="324"/>
      <c r="B3392" s="324"/>
      <c r="C3392" s="324"/>
      <c r="D3392" s="324"/>
      <c r="E3392" s="324"/>
      <c r="F3392" s="356"/>
    </row>
    <row r="3393" spans="1:6">
      <c r="A3393" s="324"/>
      <c r="B3393" s="324"/>
      <c r="C3393" s="324"/>
      <c r="D3393" s="324"/>
      <c r="E3393" s="324"/>
      <c r="F3393" s="356"/>
    </row>
    <row r="3394" spans="1:6">
      <c r="A3394" s="324"/>
      <c r="B3394" s="324"/>
      <c r="C3394" s="324"/>
      <c r="D3394" s="324"/>
      <c r="E3394" s="324"/>
      <c r="F3394" s="356"/>
    </row>
    <row r="3395" spans="1:6">
      <c r="A3395" s="324"/>
      <c r="B3395" s="324"/>
      <c r="C3395" s="324"/>
      <c r="D3395" s="324"/>
      <c r="E3395" s="324"/>
      <c r="F3395" s="356"/>
    </row>
    <row r="3396" spans="1:6">
      <c r="A3396" s="324"/>
      <c r="B3396" s="324"/>
      <c r="C3396" s="324"/>
      <c r="D3396" s="324"/>
      <c r="E3396" s="324"/>
      <c r="F3396" s="356"/>
    </row>
    <row r="3397" spans="1:6">
      <c r="A3397" s="324"/>
      <c r="B3397" s="324"/>
      <c r="C3397" s="324"/>
      <c r="D3397" s="324"/>
      <c r="E3397" s="324"/>
      <c r="F3397" s="356"/>
    </row>
    <row r="3398" spans="1:6">
      <c r="A3398" s="324"/>
      <c r="B3398" s="324"/>
      <c r="C3398" s="324"/>
      <c r="D3398" s="324"/>
      <c r="E3398" s="324"/>
      <c r="F3398" s="356"/>
    </row>
    <row r="3399" spans="1:6">
      <c r="A3399" s="324"/>
      <c r="B3399" s="324"/>
      <c r="C3399" s="324"/>
      <c r="D3399" s="324"/>
      <c r="E3399" s="324"/>
      <c r="F3399" s="356"/>
    </row>
    <row r="3400" spans="1:6">
      <c r="A3400" s="324"/>
      <c r="B3400" s="324"/>
      <c r="C3400" s="324"/>
      <c r="D3400" s="324"/>
      <c r="E3400" s="324"/>
      <c r="F3400" s="356"/>
    </row>
    <row r="3401" spans="1:6">
      <c r="A3401" s="324"/>
      <c r="B3401" s="324"/>
      <c r="C3401" s="324"/>
      <c r="D3401" s="324"/>
      <c r="E3401" s="324"/>
      <c r="F3401" s="356"/>
    </row>
    <row r="3402" spans="1:6">
      <c r="A3402" s="324"/>
      <c r="B3402" s="324"/>
      <c r="C3402" s="324"/>
      <c r="D3402" s="324"/>
      <c r="E3402" s="324"/>
      <c r="F3402" s="356"/>
    </row>
    <row r="3403" spans="1:6">
      <c r="A3403" s="324"/>
      <c r="B3403" s="324"/>
      <c r="C3403" s="324"/>
      <c r="D3403" s="324"/>
      <c r="E3403" s="324"/>
      <c r="F3403" s="356"/>
    </row>
    <row r="3404" spans="1:6">
      <c r="A3404" s="324"/>
      <c r="B3404" s="324"/>
      <c r="C3404" s="324"/>
      <c r="D3404" s="324"/>
      <c r="E3404" s="324"/>
      <c r="F3404" s="356"/>
    </row>
    <row r="3405" spans="1:6">
      <c r="A3405" s="324"/>
      <c r="B3405" s="324"/>
      <c r="C3405" s="324"/>
      <c r="D3405" s="324"/>
      <c r="E3405" s="324"/>
      <c r="F3405" s="356"/>
    </row>
    <row r="3406" spans="1:6">
      <c r="A3406" s="324"/>
      <c r="B3406" s="324"/>
      <c r="C3406" s="324"/>
      <c r="D3406" s="324"/>
      <c r="E3406" s="324"/>
      <c r="F3406" s="356"/>
    </row>
    <row r="3407" spans="1:6">
      <c r="A3407" s="324"/>
      <c r="B3407" s="324"/>
      <c r="C3407" s="324"/>
      <c r="D3407" s="324"/>
      <c r="E3407" s="324"/>
      <c r="F3407" s="356"/>
    </row>
    <row r="3408" spans="1:6">
      <c r="A3408" s="324"/>
      <c r="B3408" s="324"/>
      <c r="C3408" s="324"/>
      <c r="D3408" s="324"/>
      <c r="E3408" s="324"/>
      <c r="F3408" s="356"/>
    </row>
    <row r="3409" spans="1:6">
      <c r="A3409" s="324"/>
      <c r="B3409" s="324"/>
      <c r="C3409" s="324"/>
      <c r="D3409" s="324"/>
      <c r="E3409" s="324"/>
      <c r="F3409" s="356"/>
    </row>
    <row r="3410" spans="1:6">
      <c r="A3410" s="324"/>
      <c r="B3410" s="324"/>
      <c r="C3410" s="324"/>
      <c r="D3410" s="324"/>
      <c r="E3410" s="324"/>
      <c r="F3410" s="356"/>
    </row>
    <row r="3411" spans="1:6">
      <c r="A3411" s="324"/>
      <c r="B3411" s="324"/>
      <c r="C3411" s="324"/>
      <c r="D3411" s="324"/>
      <c r="E3411" s="324"/>
      <c r="F3411" s="356"/>
    </row>
    <row r="3412" spans="1:6">
      <c r="A3412" s="324"/>
      <c r="B3412" s="324"/>
      <c r="C3412" s="324"/>
      <c r="D3412" s="324"/>
      <c r="E3412" s="324"/>
      <c r="F3412" s="356"/>
    </row>
    <row r="3413" spans="1:6">
      <c r="A3413" s="324"/>
      <c r="B3413" s="324"/>
      <c r="C3413" s="324"/>
      <c r="D3413" s="324"/>
      <c r="E3413" s="324"/>
      <c r="F3413" s="356"/>
    </row>
    <row r="3414" spans="1:6">
      <c r="A3414" s="324"/>
      <c r="B3414" s="324"/>
      <c r="C3414" s="324"/>
      <c r="D3414" s="324"/>
      <c r="E3414" s="324"/>
      <c r="F3414" s="356"/>
    </row>
    <row r="3415" spans="1:6">
      <c r="A3415" s="324"/>
      <c r="B3415" s="324"/>
      <c r="C3415" s="324"/>
      <c r="D3415" s="324"/>
      <c r="E3415" s="324"/>
      <c r="F3415" s="356"/>
    </row>
    <row r="3416" spans="1:6">
      <c r="A3416" s="324"/>
      <c r="B3416" s="324"/>
      <c r="C3416" s="324"/>
      <c r="D3416" s="324"/>
      <c r="E3416" s="324"/>
      <c r="F3416" s="356"/>
    </row>
    <row r="3417" spans="1:6">
      <c r="A3417" s="324"/>
      <c r="B3417" s="324"/>
      <c r="C3417" s="324"/>
      <c r="D3417" s="324"/>
      <c r="E3417" s="324"/>
      <c r="F3417" s="356"/>
    </row>
    <row r="3418" spans="1:6">
      <c r="A3418" s="324"/>
      <c r="B3418" s="324"/>
      <c r="C3418" s="324"/>
      <c r="D3418" s="324"/>
      <c r="E3418" s="324"/>
      <c r="F3418" s="356"/>
    </row>
    <row r="3419" spans="1:6">
      <c r="A3419" s="324"/>
      <c r="B3419" s="324"/>
      <c r="C3419" s="324"/>
      <c r="D3419" s="324"/>
      <c r="E3419" s="324"/>
      <c r="F3419" s="356"/>
    </row>
    <row r="3420" spans="1:6">
      <c r="A3420" s="324"/>
      <c r="B3420" s="324"/>
      <c r="C3420" s="324"/>
      <c r="D3420" s="324"/>
      <c r="E3420" s="324"/>
      <c r="F3420" s="356"/>
    </row>
    <row r="3421" spans="1:6">
      <c r="A3421" s="324"/>
      <c r="B3421" s="324"/>
      <c r="C3421" s="324"/>
      <c r="D3421" s="324"/>
      <c r="E3421" s="324"/>
      <c r="F3421" s="356"/>
    </row>
    <row r="3422" spans="1:6">
      <c r="A3422" s="324"/>
      <c r="B3422" s="324"/>
      <c r="C3422" s="324"/>
      <c r="D3422" s="324"/>
      <c r="E3422" s="324"/>
      <c r="F3422" s="356"/>
    </row>
    <row r="3423" spans="1:6">
      <c r="A3423" s="324"/>
      <c r="B3423" s="324"/>
      <c r="C3423" s="324"/>
      <c r="D3423" s="324"/>
      <c r="E3423" s="324"/>
      <c r="F3423" s="356"/>
    </row>
    <row r="3424" spans="1:6">
      <c r="A3424" s="324"/>
      <c r="B3424" s="324"/>
      <c r="C3424" s="324"/>
      <c r="D3424" s="324"/>
      <c r="E3424" s="324"/>
      <c r="F3424" s="356"/>
    </row>
    <row r="3425" spans="1:6">
      <c r="A3425" s="324"/>
      <c r="B3425" s="324"/>
      <c r="C3425" s="324"/>
      <c r="D3425" s="324"/>
      <c r="E3425" s="324"/>
      <c r="F3425" s="356"/>
    </row>
    <row r="3426" spans="1:6">
      <c r="A3426" s="324"/>
      <c r="B3426" s="324"/>
      <c r="C3426" s="324"/>
      <c r="D3426" s="324"/>
      <c r="E3426" s="324"/>
      <c r="F3426" s="356"/>
    </row>
    <row r="3427" spans="1:6">
      <c r="A3427" s="324"/>
      <c r="B3427" s="324"/>
      <c r="C3427" s="324"/>
      <c r="D3427" s="324"/>
      <c r="E3427" s="324"/>
      <c r="F3427" s="356"/>
    </row>
    <row r="3428" spans="1:6">
      <c r="A3428" s="324"/>
      <c r="B3428" s="324"/>
      <c r="C3428" s="324"/>
      <c r="D3428" s="324"/>
      <c r="E3428" s="324"/>
      <c r="F3428" s="356"/>
    </row>
    <row r="3429" spans="1:6">
      <c r="A3429" s="324"/>
      <c r="B3429" s="324"/>
      <c r="C3429" s="324"/>
      <c r="D3429" s="324"/>
      <c r="E3429" s="324"/>
      <c r="F3429" s="356"/>
    </row>
    <row r="3430" spans="1:6">
      <c r="A3430" s="324"/>
      <c r="B3430" s="324"/>
      <c r="C3430" s="324"/>
      <c r="D3430" s="324"/>
      <c r="E3430" s="324"/>
      <c r="F3430" s="356"/>
    </row>
    <row r="3431" spans="1:6">
      <c r="A3431" s="324"/>
      <c r="B3431" s="324"/>
      <c r="C3431" s="324"/>
      <c r="D3431" s="324"/>
      <c r="E3431" s="324"/>
      <c r="F3431" s="356"/>
    </row>
    <row r="3432" spans="1:6">
      <c r="A3432" s="324"/>
      <c r="B3432" s="324"/>
      <c r="C3432" s="324"/>
      <c r="D3432" s="324"/>
      <c r="E3432" s="324"/>
      <c r="F3432" s="356"/>
    </row>
    <row r="3433" spans="1:6">
      <c r="A3433" s="324"/>
      <c r="B3433" s="324"/>
      <c r="C3433" s="324"/>
      <c r="D3433" s="324"/>
      <c r="E3433" s="324"/>
      <c r="F3433" s="356"/>
    </row>
    <row r="3434" spans="1:6">
      <c r="A3434" s="324"/>
      <c r="B3434" s="324"/>
      <c r="C3434" s="324"/>
      <c r="D3434" s="324"/>
      <c r="E3434" s="324"/>
      <c r="F3434" s="356"/>
    </row>
    <row r="3435" spans="1:6">
      <c r="A3435" s="324"/>
      <c r="B3435" s="324"/>
      <c r="C3435" s="324"/>
      <c r="D3435" s="324"/>
      <c r="E3435" s="324"/>
      <c r="F3435" s="356"/>
    </row>
    <row r="3436" spans="1:6">
      <c r="A3436" s="324"/>
      <c r="B3436" s="324"/>
      <c r="C3436" s="324"/>
      <c r="D3436" s="324"/>
      <c r="E3436" s="324"/>
      <c r="F3436" s="356"/>
    </row>
    <row r="3437" spans="1:6">
      <c r="A3437" s="324"/>
      <c r="B3437" s="324"/>
      <c r="C3437" s="324"/>
      <c r="D3437" s="324"/>
      <c r="E3437" s="324"/>
      <c r="F3437" s="356"/>
    </row>
    <row r="3438" spans="1:6">
      <c r="A3438" s="324"/>
      <c r="B3438" s="324"/>
      <c r="C3438" s="324"/>
      <c r="D3438" s="324"/>
      <c r="E3438" s="324"/>
      <c r="F3438" s="356"/>
    </row>
    <row r="3439" spans="1:6">
      <c r="A3439" s="324"/>
      <c r="B3439" s="324"/>
      <c r="C3439" s="324"/>
      <c r="D3439" s="324"/>
      <c r="E3439" s="324"/>
      <c r="F3439" s="356"/>
    </row>
    <row r="3440" spans="1:6">
      <c r="A3440" s="324"/>
      <c r="B3440" s="324"/>
      <c r="C3440" s="324"/>
      <c r="D3440" s="324"/>
      <c r="E3440" s="324"/>
      <c r="F3440" s="356"/>
    </row>
    <row r="3441" spans="1:6">
      <c r="A3441" s="324"/>
      <c r="B3441" s="324"/>
      <c r="C3441" s="324"/>
      <c r="D3441" s="324"/>
      <c r="E3441" s="324"/>
      <c r="F3441" s="356"/>
    </row>
    <row r="3442" spans="1:6">
      <c r="A3442" s="324"/>
      <c r="B3442" s="324"/>
      <c r="C3442" s="324"/>
      <c r="D3442" s="324"/>
      <c r="E3442" s="324"/>
      <c r="F3442" s="356"/>
    </row>
    <row r="3443" spans="1:6">
      <c r="A3443" s="324"/>
      <c r="B3443" s="324"/>
      <c r="C3443" s="324"/>
      <c r="D3443" s="324"/>
      <c r="E3443" s="324"/>
      <c r="F3443" s="356"/>
    </row>
    <row r="3444" spans="1:6">
      <c r="A3444" s="324"/>
      <c r="B3444" s="324"/>
      <c r="C3444" s="324"/>
      <c r="D3444" s="324"/>
      <c r="E3444" s="324"/>
      <c r="F3444" s="356"/>
    </row>
    <row r="3445" spans="1:6">
      <c r="A3445" s="324"/>
      <c r="B3445" s="324"/>
      <c r="C3445" s="324"/>
      <c r="D3445" s="324"/>
      <c r="E3445" s="324"/>
      <c r="F3445" s="356"/>
    </row>
    <row r="3446" spans="1:6">
      <c r="A3446" s="324"/>
      <c r="B3446" s="324"/>
      <c r="C3446" s="324"/>
      <c r="D3446" s="324"/>
      <c r="E3446" s="324"/>
      <c r="F3446" s="356"/>
    </row>
    <row r="3447" spans="1:6">
      <c r="A3447" s="324"/>
      <c r="B3447" s="324"/>
      <c r="C3447" s="324"/>
      <c r="D3447" s="324"/>
      <c r="E3447" s="324"/>
      <c r="F3447" s="356"/>
    </row>
    <row r="3448" spans="1:6">
      <c r="A3448" s="324"/>
      <c r="B3448" s="324"/>
      <c r="C3448" s="324"/>
      <c r="D3448" s="324"/>
      <c r="E3448" s="324"/>
      <c r="F3448" s="356"/>
    </row>
    <row r="3449" spans="1:6">
      <c r="A3449" s="324"/>
      <c r="B3449" s="324"/>
      <c r="C3449" s="324"/>
      <c r="D3449" s="324"/>
      <c r="E3449" s="324"/>
      <c r="F3449" s="356"/>
    </row>
    <row r="3450" spans="1:6">
      <c r="A3450" s="324"/>
      <c r="B3450" s="324"/>
      <c r="C3450" s="324"/>
      <c r="D3450" s="324"/>
      <c r="E3450" s="324"/>
      <c r="F3450" s="356"/>
    </row>
    <row r="3451" spans="1:6">
      <c r="A3451" s="324"/>
      <c r="B3451" s="324"/>
      <c r="C3451" s="324"/>
      <c r="D3451" s="324"/>
      <c r="E3451" s="324"/>
      <c r="F3451" s="356"/>
    </row>
    <row r="3452" spans="1:6">
      <c r="A3452" s="324"/>
      <c r="B3452" s="324"/>
      <c r="C3452" s="324"/>
      <c r="D3452" s="324"/>
      <c r="E3452" s="324"/>
      <c r="F3452" s="356"/>
    </row>
    <row r="3453" spans="1:6">
      <c r="A3453" s="324"/>
      <c r="B3453" s="324"/>
      <c r="C3453" s="324"/>
      <c r="D3453" s="324"/>
      <c r="E3453" s="324"/>
      <c r="F3453" s="356"/>
    </row>
    <row r="3454" spans="1:6">
      <c r="A3454" s="324"/>
      <c r="B3454" s="324"/>
      <c r="C3454" s="324"/>
      <c r="D3454" s="324"/>
      <c r="E3454" s="324"/>
      <c r="F3454" s="356"/>
    </row>
    <row r="3455" spans="1:6">
      <c r="A3455" s="324"/>
      <c r="B3455" s="324"/>
      <c r="C3455" s="324"/>
      <c r="D3455" s="324"/>
      <c r="E3455" s="324"/>
      <c r="F3455" s="356"/>
    </row>
    <row r="3456" spans="1:6">
      <c r="A3456" s="324"/>
      <c r="B3456" s="324"/>
      <c r="C3456" s="324"/>
      <c r="D3456" s="324"/>
      <c r="E3456" s="324"/>
      <c r="F3456" s="356"/>
    </row>
    <row r="3457" spans="1:6">
      <c r="A3457" s="324"/>
      <c r="B3457" s="324"/>
      <c r="C3457" s="324"/>
      <c r="D3457" s="324"/>
      <c r="E3457" s="324"/>
      <c r="F3457" s="356"/>
    </row>
    <row r="3458" spans="1:6">
      <c r="A3458" s="324"/>
      <c r="B3458" s="324"/>
      <c r="C3458" s="324"/>
      <c r="D3458" s="324"/>
      <c r="E3458" s="324"/>
      <c r="F3458" s="356"/>
    </row>
    <row r="3459" spans="1:6">
      <c r="A3459" s="324"/>
      <c r="B3459" s="324"/>
      <c r="C3459" s="324"/>
      <c r="D3459" s="324"/>
      <c r="E3459" s="324"/>
      <c r="F3459" s="356"/>
    </row>
    <row r="3460" spans="1:6">
      <c r="A3460" s="324"/>
      <c r="B3460" s="324"/>
      <c r="C3460" s="324"/>
      <c r="D3460" s="324"/>
      <c r="E3460" s="324"/>
      <c r="F3460" s="356"/>
    </row>
    <row r="3461" spans="1:6">
      <c r="A3461" s="324"/>
      <c r="B3461" s="324"/>
      <c r="C3461" s="324"/>
      <c r="D3461" s="324"/>
      <c r="E3461" s="324"/>
      <c r="F3461" s="356"/>
    </row>
    <row r="3462" spans="1:6">
      <c r="A3462" s="324"/>
      <c r="B3462" s="324"/>
      <c r="C3462" s="324"/>
      <c r="D3462" s="324"/>
      <c r="E3462" s="324"/>
      <c r="F3462" s="356"/>
    </row>
    <row r="3463" spans="1:6">
      <c r="A3463" s="324"/>
      <c r="B3463" s="324"/>
      <c r="C3463" s="324"/>
      <c r="D3463" s="324"/>
      <c r="E3463" s="324"/>
      <c r="F3463" s="356"/>
    </row>
    <row r="3464" spans="1:6">
      <c r="A3464" s="324"/>
      <c r="B3464" s="324"/>
      <c r="C3464" s="324"/>
      <c r="D3464" s="324"/>
      <c r="E3464" s="324"/>
      <c r="F3464" s="356"/>
    </row>
    <row r="3465" spans="1:6">
      <c r="A3465" s="324"/>
      <c r="B3465" s="324"/>
      <c r="C3465" s="324"/>
      <c r="D3465" s="324"/>
      <c r="E3465" s="324"/>
      <c r="F3465" s="356"/>
    </row>
    <row r="3466" spans="1:6">
      <c r="A3466" s="324"/>
      <c r="B3466" s="324"/>
      <c r="C3466" s="324"/>
      <c r="D3466" s="324"/>
      <c r="E3466" s="324"/>
      <c r="F3466" s="356"/>
    </row>
    <row r="3467" spans="1:6">
      <c r="A3467" s="324"/>
      <c r="B3467" s="324"/>
      <c r="C3467" s="324"/>
      <c r="D3467" s="324"/>
      <c r="E3467" s="324"/>
      <c r="F3467" s="356"/>
    </row>
    <row r="3468" spans="1:6">
      <c r="A3468" s="324"/>
      <c r="B3468" s="324"/>
      <c r="C3468" s="324"/>
      <c r="D3468" s="324"/>
      <c r="E3468" s="324"/>
      <c r="F3468" s="356"/>
    </row>
    <row r="3469" spans="1:6">
      <c r="A3469" s="324"/>
      <c r="B3469" s="324"/>
      <c r="C3469" s="324"/>
      <c r="D3469" s="324"/>
      <c r="E3469" s="324"/>
      <c r="F3469" s="356"/>
    </row>
    <row r="3470" spans="1:6">
      <c r="A3470" s="324"/>
      <c r="B3470" s="324"/>
      <c r="C3470" s="324"/>
      <c r="D3470" s="324"/>
      <c r="E3470" s="324"/>
      <c r="F3470" s="356"/>
    </row>
    <row r="3471" spans="1:6">
      <c r="A3471" s="324"/>
      <c r="B3471" s="324"/>
      <c r="C3471" s="324"/>
      <c r="D3471" s="324"/>
      <c r="E3471" s="324"/>
      <c r="F3471" s="356"/>
    </row>
    <row r="3472" spans="1:6">
      <c r="A3472" s="324"/>
      <c r="B3472" s="324"/>
      <c r="C3472" s="324"/>
      <c r="D3472" s="324"/>
      <c r="E3472" s="324"/>
      <c r="F3472" s="356"/>
    </row>
    <row r="3473" spans="1:6">
      <c r="A3473" s="324"/>
      <c r="B3473" s="324"/>
      <c r="C3473" s="324"/>
      <c r="D3473" s="324"/>
      <c r="E3473" s="324"/>
      <c r="F3473" s="356"/>
    </row>
    <row r="3474" spans="1:6">
      <c r="A3474" s="324"/>
      <c r="B3474" s="324"/>
      <c r="C3474" s="324"/>
      <c r="D3474" s="324"/>
      <c r="E3474" s="324"/>
      <c r="F3474" s="356"/>
    </row>
    <row r="3475" spans="1:6">
      <c r="A3475" s="324"/>
      <c r="B3475" s="324"/>
      <c r="C3475" s="324"/>
      <c r="D3475" s="324"/>
      <c r="E3475" s="324"/>
      <c r="F3475" s="356"/>
    </row>
    <row r="3476" spans="1:6">
      <c r="A3476" s="324"/>
      <c r="B3476" s="324"/>
      <c r="C3476" s="324"/>
      <c r="D3476" s="324"/>
      <c r="E3476" s="324"/>
      <c r="F3476" s="356"/>
    </row>
    <row r="3477" spans="1:6">
      <c r="A3477" s="324"/>
      <c r="B3477" s="324"/>
      <c r="C3477" s="324"/>
      <c r="D3477" s="324"/>
      <c r="E3477" s="324"/>
      <c r="F3477" s="356"/>
    </row>
    <row r="3478" spans="1:6">
      <c r="A3478" s="324"/>
      <c r="B3478" s="324"/>
      <c r="C3478" s="324"/>
      <c r="D3478" s="324"/>
      <c r="E3478" s="324"/>
      <c r="F3478" s="356"/>
    </row>
    <row r="3479" spans="1:6">
      <c r="A3479" s="324"/>
      <c r="B3479" s="324"/>
      <c r="C3479" s="324"/>
      <c r="D3479" s="324"/>
      <c r="E3479" s="324"/>
      <c r="F3479" s="356"/>
    </row>
    <row r="3480" spans="1:6">
      <c r="A3480" s="324"/>
      <c r="B3480" s="324"/>
      <c r="C3480" s="324"/>
      <c r="D3480" s="324"/>
      <c r="E3480" s="324"/>
      <c r="F3480" s="356"/>
    </row>
    <row r="3481" spans="1:6">
      <c r="A3481" s="324"/>
      <c r="B3481" s="324"/>
      <c r="C3481" s="324"/>
      <c r="D3481" s="324"/>
      <c r="E3481" s="324"/>
      <c r="F3481" s="356"/>
    </row>
    <row r="3482" spans="1:6">
      <c r="A3482" s="324"/>
      <c r="B3482" s="324"/>
      <c r="C3482" s="324"/>
      <c r="D3482" s="324"/>
      <c r="E3482" s="324"/>
      <c r="F3482" s="356"/>
    </row>
    <row r="3483" spans="1:6">
      <c r="A3483" s="324"/>
      <c r="B3483" s="324"/>
      <c r="C3483" s="324"/>
      <c r="D3483" s="324"/>
      <c r="E3483" s="324"/>
      <c r="F3483" s="356"/>
    </row>
    <row r="3484" spans="1:6">
      <c r="A3484" s="324"/>
      <c r="B3484" s="324"/>
      <c r="C3484" s="324"/>
      <c r="D3484" s="324"/>
      <c r="E3484" s="324"/>
      <c r="F3484" s="356"/>
    </row>
    <row r="3485" spans="1:6">
      <c r="A3485" s="324"/>
      <c r="B3485" s="324"/>
      <c r="C3485" s="324"/>
      <c r="D3485" s="324"/>
      <c r="E3485" s="324"/>
      <c r="F3485" s="356"/>
    </row>
    <row r="3486" spans="1:6">
      <c r="A3486" s="324"/>
      <c r="B3486" s="324"/>
      <c r="C3486" s="324"/>
      <c r="D3486" s="324"/>
      <c r="E3486" s="324"/>
      <c r="F3486" s="356"/>
    </row>
    <row r="3487" spans="1:6">
      <c r="A3487" s="324"/>
      <c r="B3487" s="324"/>
      <c r="C3487" s="324"/>
      <c r="D3487" s="324"/>
      <c r="E3487" s="324"/>
      <c r="F3487" s="356"/>
    </row>
    <row r="3488" spans="1:6">
      <c r="A3488" s="324"/>
      <c r="B3488" s="324"/>
      <c r="C3488" s="324"/>
      <c r="D3488" s="324"/>
      <c r="E3488" s="324"/>
      <c r="F3488" s="356"/>
    </row>
    <row r="3489" spans="1:6">
      <c r="A3489" s="324"/>
      <c r="B3489" s="324"/>
      <c r="C3489" s="324"/>
      <c r="D3489" s="324"/>
      <c r="E3489" s="324"/>
      <c r="F3489" s="356"/>
    </row>
    <row r="3490" spans="1:6">
      <c r="A3490" s="324"/>
      <c r="B3490" s="324"/>
      <c r="C3490" s="324"/>
      <c r="D3490" s="324"/>
      <c r="E3490" s="324"/>
      <c r="F3490" s="356"/>
    </row>
    <row r="3491" spans="1:6">
      <c r="A3491" s="324"/>
      <c r="B3491" s="324"/>
      <c r="C3491" s="324"/>
      <c r="D3491" s="324"/>
      <c r="E3491" s="324"/>
      <c r="F3491" s="356"/>
    </row>
    <row r="3492" spans="1:6">
      <c r="A3492" s="324"/>
      <c r="B3492" s="324"/>
      <c r="C3492" s="324"/>
      <c r="D3492" s="324"/>
      <c r="E3492" s="324"/>
      <c r="F3492" s="356"/>
    </row>
    <row r="3493" spans="1:6">
      <c r="A3493" s="324"/>
      <c r="B3493" s="324"/>
      <c r="C3493" s="324"/>
      <c r="D3493" s="324"/>
      <c r="E3493" s="324"/>
      <c r="F3493" s="356"/>
    </row>
    <row r="3494" spans="1:6">
      <c r="A3494" s="324"/>
      <c r="B3494" s="324"/>
      <c r="C3494" s="324"/>
      <c r="D3494" s="324"/>
      <c r="E3494" s="324"/>
      <c r="F3494" s="356"/>
    </row>
    <row r="3495" spans="1:6">
      <c r="A3495" s="324"/>
      <c r="B3495" s="324"/>
      <c r="C3495" s="324"/>
      <c r="D3495" s="324"/>
      <c r="E3495" s="324"/>
      <c r="F3495" s="356"/>
    </row>
    <row r="3496" spans="1:6">
      <c r="A3496" s="324"/>
      <c r="B3496" s="324"/>
      <c r="C3496" s="324"/>
      <c r="D3496" s="324"/>
      <c r="E3496" s="324"/>
      <c r="F3496" s="356"/>
    </row>
    <row r="3497" spans="1:6">
      <c r="A3497" s="324"/>
      <c r="B3497" s="324"/>
      <c r="C3497" s="324"/>
      <c r="D3497" s="324"/>
      <c r="E3497" s="324"/>
      <c r="F3497" s="356"/>
    </row>
    <row r="3498" spans="1:6">
      <c r="A3498" s="324"/>
      <c r="B3498" s="324"/>
      <c r="C3498" s="324"/>
      <c r="D3498" s="324"/>
      <c r="E3498" s="324"/>
      <c r="F3498" s="356"/>
    </row>
    <row r="3499" spans="1:6">
      <c r="A3499" s="324"/>
      <c r="B3499" s="324"/>
      <c r="C3499" s="324"/>
      <c r="D3499" s="324"/>
      <c r="E3499" s="324"/>
      <c r="F3499" s="356"/>
    </row>
    <row r="3500" spans="1:6">
      <c r="A3500" s="324"/>
      <c r="B3500" s="324"/>
      <c r="C3500" s="324"/>
      <c r="D3500" s="324"/>
      <c r="E3500" s="324"/>
      <c r="F3500" s="356"/>
    </row>
    <row r="3501" spans="1:6">
      <c r="A3501" s="324"/>
      <c r="B3501" s="324"/>
      <c r="C3501" s="324"/>
      <c r="D3501" s="324"/>
      <c r="E3501" s="324"/>
      <c r="F3501" s="356"/>
    </row>
    <row r="3502" spans="1:6">
      <c r="A3502" s="324"/>
      <c r="B3502" s="324"/>
      <c r="C3502" s="324"/>
      <c r="D3502" s="324"/>
      <c r="E3502" s="324"/>
      <c r="F3502" s="356"/>
    </row>
    <row r="3503" spans="1:6">
      <c r="A3503" s="324"/>
      <c r="B3503" s="324"/>
      <c r="C3503" s="324"/>
      <c r="D3503" s="324"/>
      <c r="E3503" s="324"/>
      <c r="F3503" s="356"/>
    </row>
    <row r="3504" spans="1:6">
      <c r="A3504" s="324"/>
      <c r="B3504" s="324"/>
      <c r="C3504" s="324"/>
      <c r="D3504" s="324"/>
      <c r="E3504" s="324"/>
      <c r="F3504" s="356"/>
    </row>
    <row r="3505" spans="1:6">
      <c r="A3505" s="324"/>
      <c r="B3505" s="324"/>
      <c r="C3505" s="324"/>
      <c r="D3505" s="324"/>
      <c r="E3505" s="324"/>
      <c r="F3505" s="356"/>
    </row>
    <row r="3506" spans="1:6">
      <c r="A3506" s="324"/>
      <c r="B3506" s="324"/>
      <c r="C3506" s="324"/>
      <c r="D3506" s="324"/>
      <c r="E3506" s="324"/>
      <c r="F3506" s="356"/>
    </row>
    <row r="3507" spans="1:6">
      <c r="A3507" s="324"/>
      <c r="B3507" s="324"/>
      <c r="C3507" s="324"/>
      <c r="D3507" s="324"/>
      <c r="E3507" s="324"/>
      <c r="F3507" s="356"/>
    </row>
    <row r="3508" spans="1:6">
      <c r="A3508" s="324"/>
      <c r="B3508" s="324"/>
      <c r="C3508" s="324"/>
      <c r="D3508" s="324"/>
      <c r="E3508" s="324"/>
      <c r="F3508" s="356"/>
    </row>
    <row r="3509" spans="1:6">
      <c r="A3509" s="324"/>
      <c r="B3509" s="324"/>
      <c r="C3509" s="324"/>
      <c r="D3509" s="324"/>
      <c r="E3509" s="324"/>
      <c r="F3509" s="356"/>
    </row>
    <row r="3510" spans="1:6">
      <c r="A3510" s="324"/>
      <c r="B3510" s="324"/>
      <c r="C3510" s="324"/>
      <c r="D3510" s="324"/>
      <c r="E3510" s="324"/>
      <c r="F3510" s="356"/>
    </row>
    <row r="3511" spans="1:6">
      <c r="A3511" s="324"/>
      <c r="B3511" s="324"/>
      <c r="C3511" s="324"/>
      <c r="D3511" s="324"/>
      <c r="E3511" s="324"/>
      <c r="F3511" s="356"/>
    </row>
    <row r="3512" spans="1:6">
      <c r="A3512" s="324"/>
      <c r="B3512" s="324"/>
      <c r="C3512" s="324"/>
      <c r="D3512" s="324"/>
      <c r="E3512" s="324"/>
      <c r="F3512" s="356"/>
    </row>
    <row r="3513" spans="1:6">
      <c r="A3513" s="324"/>
      <c r="B3513" s="324"/>
      <c r="C3513" s="324"/>
      <c r="D3513" s="324"/>
      <c r="E3513" s="324"/>
      <c r="F3513" s="356"/>
    </row>
    <row r="3514" spans="1:6">
      <c r="A3514" s="324"/>
      <c r="B3514" s="324"/>
      <c r="C3514" s="324"/>
      <c r="D3514" s="324"/>
      <c r="E3514" s="324"/>
      <c r="F3514" s="356"/>
    </row>
    <row r="3515" spans="1:6">
      <c r="A3515" s="324"/>
      <c r="B3515" s="324"/>
      <c r="C3515" s="324"/>
      <c r="D3515" s="324"/>
      <c r="E3515" s="324"/>
      <c r="F3515" s="356"/>
    </row>
    <row r="3516" spans="1:6">
      <c r="A3516" s="324"/>
      <c r="B3516" s="324"/>
      <c r="C3516" s="324"/>
      <c r="D3516" s="324"/>
      <c r="E3516" s="324"/>
      <c r="F3516" s="356"/>
    </row>
    <row r="3517" spans="1:6">
      <c r="A3517" s="324"/>
      <c r="B3517" s="324"/>
      <c r="C3517" s="324"/>
      <c r="D3517" s="324"/>
      <c r="E3517" s="324"/>
      <c r="F3517" s="356"/>
    </row>
    <row r="3518" spans="1:6">
      <c r="A3518" s="324"/>
      <c r="B3518" s="324"/>
      <c r="C3518" s="324"/>
      <c r="D3518" s="324"/>
      <c r="E3518" s="324"/>
      <c r="F3518" s="356"/>
    </row>
    <row r="3519" spans="1:6">
      <c r="A3519" s="324"/>
      <c r="B3519" s="324"/>
      <c r="C3519" s="324"/>
      <c r="D3519" s="324"/>
      <c r="E3519" s="324"/>
      <c r="F3519" s="356"/>
    </row>
    <row r="3520" spans="1:6">
      <c r="A3520" s="324"/>
      <c r="B3520" s="324"/>
      <c r="C3520" s="324"/>
      <c r="D3520" s="324"/>
      <c r="E3520" s="324"/>
      <c r="F3520" s="356"/>
    </row>
    <row r="3521" spans="1:6">
      <c r="A3521" s="324"/>
      <c r="B3521" s="324"/>
      <c r="C3521" s="324"/>
      <c r="D3521" s="324"/>
      <c r="E3521" s="324"/>
      <c r="F3521" s="356"/>
    </row>
    <row r="3522" spans="1:6">
      <c r="A3522" s="324"/>
      <c r="B3522" s="324"/>
      <c r="C3522" s="324"/>
      <c r="D3522" s="324"/>
      <c r="E3522" s="324"/>
      <c r="F3522" s="356"/>
    </row>
    <row r="3523" spans="1:6">
      <c r="A3523" s="324"/>
      <c r="B3523" s="324"/>
      <c r="C3523" s="324"/>
      <c r="D3523" s="324"/>
      <c r="E3523" s="324"/>
      <c r="F3523" s="356"/>
    </row>
    <row r="3524" spans="1:6">
      <c r="A3524" s="324"/>
      <c r="B3524" s="324"/>
      <c r="C3524" s="324"/>
      <c r="D3524" s="324"/>
      <c r="E3524" s="324"/>
      <c r="F3524" s="356"/>
    </row>
    <row r="3525" spans="1:6">
      <c r="A3525" s="324"/>
      <c r="B3525" s="324"/>
      <c r="C3525" s="324"/>
      <c r="D3525" s="324"/>
      <c r="E3525" s="324"/>
      <c r="F3525" s="356"/>
    </row>
    <row r="3526" spans="1:6">
      <c r="A3526" s="324"/>
      <c r="B3526" s="324"/>
      <c r="C3526" s="324"/>
      <c r="D3526" s="324"/>
      <c r="E3526" s="324"/>
      <c r="F3526" s="356"/>
    </row>
    <row r="3527" spans="1:6">
      <c r="A3527" s="324"/>
      <c r="B3527" s="324"/>
      <c r="C3527" s="324"/>
      <c r="D3527" s="324"/>
      <c r="E3527" s="324"/>
      <c r="F3527" s="356"/>
    </row>
    <row r="3528" spans="1:6">
      <c r="A3528" s="324"/>
      <c r="B3528" s="324"/>
      <c r="C3528" s="324"/>
      <c r="D3528" s="324"/>
      <c r="E3528" s="324"/>
      <c r="F3528" s="356"/>
    </row>
    <row r="3529" spans="1:6">
      <c r="A3529" s="324"/>
      <c r="B3529" s="324"/>
      <c r="C3529" s="324"/>
      <c r="D3529" s="324"/>
      <c r="E3529" s="324"/>
      <c r="F3529" s="356"/>
    </row>
    <row r="3530" spans="1:6">
      <c r="A3530" s="324"/>
      <c r="B3530" s="324"/>
      <c r="C3530" s="324"/>
      <c r="D3530" s="324"/>
      <c r="E3530" s="324"/>
      <c r="F3530" s="356"/>
    </row>
    <row r="3531" spans="1:6">
      <c r="A3531" s="324"/>
      <c r="B3531" s="324"/>
      <c r="C3531" s="324"/>
      <c r="D3531" s="324"/>
      <c r="E3531" s="324"/>
      <c r="F3531" s="356"/>
    </row>
    <row r="3532" spans="1:6">
      <c r="A3532" s="324"/>
      <c r="B3532" s="324"/>
      <c r="C3532" s="324"/>
      <c r="D3532" s="324"/>
      <c r="E3532" s="324"/>
      <c r="F3532" s="356"/>
    </row>
    <row r="3533" spans="1:6">
      <c r="A3533" s="324"/>
      <c r="B3533" s="324"/>
      <c r="C3533" s="324"/>
      <c r="D3533" s="324"/>
      <c r="E3533" s="324"/>
      <c r="F3533" s="356"/>
    </row>
    <row r="3534" spans="1:6">
      <c r="A3534" s="324"/>
      <c r="B3534" s="324"/>
      <c r="C3534" s="324"/>
      <c r="D3534" s="324"/>
      <c r="E3534" s="324"/>
      <c r="F3534" s="356"/>
    </row>
    <row r="3535" spans="1:6">
      <c r="A3535" s="324"/>
      <c r="B3535" s="324"/>
      <c r="C3535" s="324"/>
      <c r="D3535" s="324"/>
      <c r="E3535" s="324"/>
      <c r="F3535" s="356"/>
    </row>
    <row r="3536" spans="1:6">
      <c r="A3536" s="324"/>
      <c r="B3536" s="324"/>
      <c r="C3536" s="324"/>
      <c r="D3536" s="324"/>
      <c r="E3536" s="324"/>
      <c r="F3536" s="356"/>
    </row>
    <row r="3537" spans="1:6">
      <c r="A3537" s="324"/>
      <c r="B3537" s="324"/>
      <c r="C3537" s="324"/>
      <c r="D3537" s="324"/>
      <c r="E3537" s="324"/>
      <c r="F3537" s="356"/>
    </row>
    <row r="3538" spans="1:6">
      <c r="A3538" s="324"/>
      <c r="B3538" s="324"/>
      <c r="C3538" s="324"/>
      <c r="D3538" s="324"/>
      <c r="E3538" s="324"/>
      <c r="F3538" s="356"/>
    </row>
    <row r="3539" spans="1:6">
      <c r="A3539" s="324"/>
      <c r="B3539" s="324"/>
      <c r="C3539" s="324"/>
      <c r="D3539" s="324"/>
      <c r="E3539" s="324"/>
      <c r="F3539" s="356"/>
    </row>
    <row r="3540" spans="1:6">
      <c r="A3540" s="324"/>
      <c r="B3540" s="324"/>
      <c r="C3540" s="324"/>
      <c r="D3540" s="324"/>
      <c r="E3540" s="324"/>
      <c r="F3540" s="356"/>
    </row>
    <row r="3541" spans="1:6">
      <c r="A3541" s="324"/>
      <c r="B3541" s="324"/>
      <c r="C3541" s="324"/>
      <c r="D3541" s="324"/>
      <c r="E3541" s="324"/>
      <c r="F3541" s="356"/>
    </row>
    <row r="3542" spans="1:6">
      <c r="A3542" s="324"/>
      <c r="B3542" s="324"/>
      <c r="C3542" s="324"/>
      <c r="D3542" s="324"/>
      <c r="E3542" s="324"/>
      <c r="F3542" s="356"/>
    </row>
    <row r="3543" spans="1:6">
      <c r="A3543" s="324"/>
      <c r="B3543" s="324"/>
      <c r="C3543" s="324"/>
      <c r="D3543" s="324"/>
      <c r="E3543" s="324"/>
      <c r="F3543" s="356"/>
    </row>
    <row r="3544" spans="1:6">
      <c r="A3544" s="324"/>
      <c r="B3544" s="324"/>
      <c r="C3544" s="324"/>
      <c r="D3544" s="324"/>
      <c r="E3544" s="324"/>
      <c r="F3544" s="356"/>
    </row>
    <row r="3545" spans="1:6">
      <c r="A3545" s="324"/>
      <c r="B3545" s="324"/>
      <c r="C3545" s="324"/>
      <c r="D3545" s="324"/>
      <c r="E3545" s="324"/>
      <c r="F3545" s="356"/>
    </row>
    <row r="3546" spans="1:6">
      <c r="A3546" s="324"/>
      <c r="B3546" s="324"/>
      <c r="C3546" s="324"/>
      <c r="D3546" s="324"/>
      <c r="E3546" s="324"/>
      <c r="F3546" s="356"/>
    </row>
    <row r="3547" spans="1:6">
      <c r="A3547" s="324"/>
      <c r="B3547" s="324"/>
      <c r="C3547" s="324"/>
      <c r="D3547" s="324"/>
      <c r="E3547" s="324"/>
      <c r="F3547" s="356"/>
    </row>
    <row r="3548" spans="1:6">
      <c r="A3548" s="324"/>
      <c r="B3548" s="324"/>
      <c r="C3548" s="324"/>
      <c r="D3548" s="324"/>
      <c r="E3548" s="324"/>
      <c r="F3548" s="356"/>
    </row>
    <row r="3549" spans="1:6">
      <c r="A3549" s="324"/>
      <c r="B3549" s="324"/>
      <c r="C3549" s="324"/>
      <c r="D3549" s="324"/>
      <c r="E3549" s="324"/>
      <c r="F3549" s="356"/>
    </row>
    <row r="3550" spans="1:6">
      <c r="A3550" s="324"/>
      <c r="B3550" s="324"/>
      <c r="C3550" s="324"/>
      <c r="D3550" s="324"/>
      <c r="E3550" s="324"/>
      <c r="F3550" s="356"/>
    </row>
    <row r="3551" spans="1:6">
      <c r="A3551" s="324"/>
      <c r="B3551" s="324"/>
      <c r="C3551" s="324"/>
      <c r="D3551" s="324"/>
      <c r="E3551" s="324"/>
      <c r="F3551" s="356"/>
    </row>
    <row r="3552" spans="1:6">
      <c r="A3552" s="324"/>
      <c r="B3552" s="324"/>
      <c r="C3552" s="324"/>
      <c r="D3552" s="324"/>
      <c r="E3552" s="324"/>
      <c r="F3552" s="356"/>
    </row>
    <row r="3553" spans="1:6">
      <c r="A3553" s="324"/>
      <c r="B3553" s="324"/>
      <c r="C3553" s="324"/>
      <c r="D3553" s="324"/>
      <c r="E3553" s="324"/>
      <c r="F3553" s="356"/>
    </row>
    <row r="3554" spans="1:6">
      <c r="A3554" s="324"/>
      <c r="B3554" s="324"/>
      <c r="C3554" s="324"/>
      <c r="D3554" s="324"/>
      <c r="E3554" s="324"/>
      <c r="F3554" s="356"/>
    </row>
    <row r="3555" spans="1:6">
      <c r="A3555" s="324"/>
      <c r="B3555" s="324"/>
      <c r="C3555" s="324"/>
      <c r="D3555" s="324"/>
      <c r="E3555" s="324"/>
      <c r="F3555" s="356"/>
    </row>
    <row r="3556" spans="1:6">
      <c r="A3556" s="324"/>
      <c r="B3556" s="324"/>
      <c r="C3556" s="324"/>
      <c r="D3556" s="324"/>
      <c r="E3556" s="324"/>
      <c r="F3556" s="356"/>
    </row>
    <row r="3557" spans="1:6">
      <c r="A3557" s="324"/>
      <c r="B3557" s="324"/>
      <c r="C3557" s="324"/>
      <c r="D3557" s="324"/>
      <c r="E3557" s="324"/>
      <c r="F3557" s="356"/>
    </row>
    <row r="3558" spans="1:6">
      <c r="A3558" s="324"/>
      <c r="B3558" s="324"/>
      <c r="C3558" s="324"/>
      <c r="D3558" s="324"/>
      <c r="E3558" s="324"/>
      <c r="F3558" s="356"/>
    </row>
    <row r="3559" spans="1:6">
      <c r="A3559" s="324"/>
      <c r="B3559" s="324"/>
      <c r="C3559" s="324"/>
      <c r="D3559" s="324"/>
      <c r="E3559" s="324"/>
      <c r="F3559" s="356"/>
    </row>
    <row r="3560" spans="1:6">
      <c r="A3560" s="324"/>
      <c r="B3560" s="324"/>
      <c r="C3560" s="324"/>
      <c r="D3560" s="324"/>
      <c r="E3560" s="324"/>
      <c r="F3560" s="356"/>
    </row>
    <row r="3561" spans="1:6">
      <c r="A3561" s="324"/>
      <c r="B3561" s="324"/>
      <c r="C3561" s="324"/>
      <c r="D3561" s="324"/>
      <c r="E3561" s="324"/>
      <c r="F3561" s="356"/>
    </row>
    <row r="3562" spans="1:6">
      <c r="A3562" s="324"/>
      <c r="B3562" s="324"/>
      <c r="C3562" s="324"/>
      <c r="D3562" s="324"/>
      <c r="E3562" s="324"/>
      <c r="F3562" s="356"/>
    </row>
    <row r="3563" spans="1:6">
      <c r="A3563" s="324"/>
      <c r="B3563" s="324"/>
      <c r="C3563" s="324"/>
      <c r="D3563" s="324"/>
      <c r="E3563" s="324"/>
      <c r="F3563" s="356"/>
    </row>
    <row r="3564" spans="1:6">
      <c r="A3564" s="324"/>
      <c r="B3564" s="324"/>
      <c r="C3564" s="324"/>
      <c r="D3564" s="324"/>
      <c r="E3564" s="324"/>
      <c r="F3564" s="356"/>
    </row>
    <row r="3565" spans="1:6">
      <c r="A3565" s="324"/>
      <c r="B3565" s="324"/>
      <c r="C3565" s="324"/>
      <c r="D3565" s="324"/>
      <c r="E3565" s="324"/>
      <c r="F3565" s="356"/>
    </row>
    <row r="3566" spans="1:6">
      <c r="A3566" s="324"/>
      <c r="B3566" s="324"/>
      <c r="C3566" s="324"/>
      <c r="D3566" s="324"/>
      <c r="E3566" s="324"/>
      <c r="F3566" s="356"/>
    </row>
    <row r="3567" spans="1:6">
      <c r="A3567" s="324"/>
      <c r="B3567" s="324"/>
      <c r="C3567" s="324"/>
      <c r="D3567" s="324"/>
      <c r="E3567" s="324"/>
      <c r="F3567" s="356"/>
    </row>
    <row r="3568" spans="1:6">
      <c r="A3568" s="324"/>
      <c r="B3568" s="324"/>
      <c r="C3568" s="324"/>
      <c r="D3568" s="324"/>
      <c r="E3568" s="324"/>
      <c r="F3568" s="356"/>
    </row>
    <row r="3569" spans="1:6">
      <c r="A3569" s="324"/>
      <c r="B3569" s="324"/>
      <c r="C3569" s="324"/>
      <c r="D3569" s="324"/>
      <c r="E3569" s="324"/>
      <c r="F3569" s="356"/>
    </row>
    <row r="3570" spans="1:6">
      <c r="A3570" s="324"/>
      <c r="B3570" s="324"/>
      <c r="C3570" s="324"/>
      <c r="D3570" s="324"/>
      <c r="E3570" s="324"/>
      <c r="F3570" s="356"/>
    </row>
    <row r="3571" spans="1:6">
      <c r="A3571" s="324"/>
      <c r="B3571" s="324"/>
      <c r="C3571" s="324"/>
      <c r="D3571" s="324"/>
      <c r="E3571" s="324"/>
      <c r="F3571" s="356"/>
    </row>
    <row r="3572" spans="1:6">
      <c r="A3572" s="324"/>
      <c r="B3572" s="324"/>
      <c r="C3572" s="324"/>
      <c r="D3572" s="324"/>
      <c r="E3572" s="324"/>
      <c r="F3572" s="356"/>
    </row>
    <row r="3573" spans="1:6">
      <c r="A3573" s="324"/>
      <c r="B3573" s="324"/>
      <c r="C3573" s="324"/>
      <c r="D3573" s="324"/>
      <c r="E3573" s="324"/>
      <c r="F3573" s="356"/>
    </row>
    <row r="3574" spans="1:6">
      <c r="A3574" s="324"/>
      <c r="B3574" s="324"/>
      <c r="C3574" s="324"/>
      <c r="D3574" s="324"/>
      <c r="E3574" s="324"/>
      <c r="F3574" s="356"/>
    </row>
    <row r="3575" spans="1:6">
      <c r="A3575" s="324"/>
      <c r="B3575" s="324"/>
      <c r="C3575" s="324"/>
      <c r="D3575" s="324"/>
      <c r="E3575" s="324"/>
      <c r="F3575" s="356"/>
    </row>
    <row r="3576" spans="1:6">
      <c r="A3576" s="324"/>
      <c r="B3576" s="324"/>
      <c r="C3576" s="324"/>
      <c r="D3576" s="324"/>
      <c r="E3576" s="324"/>
      <c r="F3576" s="356"/>
    </row>
    <row r="3577" spans="1:6">
      <c r="A3577" s="324"/>
      <c r="B3577" s="324"/>
      <c r="C3577" s="324"/>
      <c r="D3577" s="324"/>
      <c r="E3577" s="324"/>
      <c r="F3577" s="356"/>
    </row>
    <row r="3578" spans="1:6">
      <c r="A3578" s="324"/>
      <c r="B3578" s="324"/>
      <c r="C3578" s="324"/>
      <c r="D3578" s="324"/>
      <c r="E3578" s="324"/>
      <c r="F3578" s="356"/>
    </row>
    <row r="3579" spans="1:6">
      <c r="A3579" s="324"/>
      <c r="B3579" s="324"/>
      <c r="C3579" s="324"/>
      <c r="D3579" s="324"/>
      <c r="E3579" s="324"/>
      <c r="F3579" s="356"/>
    </row>
    <row r="3580" spans="1:6">
      <c r="A3580" s="324"/>
      <c r="B3580" s="324"/>
      <c r="C3580" s="324"/>
      <c r="D3580" s="324"/>
      <c r="E3580" s="324"/>
      <c r="F3580" s="356"/>
    </row>
    <row r="3581" spans="1:6">
      <c r="A3581" s="324"/>
      <c r="B3581" s="324"/>
      <c r="C3581" s="324"/>
      <c r="D3581" s="324"/>
      <c r="E3581" s="324"/>
      <c r="F3581" s="356"/>
    </row>
    <row r="3582" spans="1:6">
      <c r="A3582" s="324"/>
      <c r="B3582" s="324"/>
      <c r="C3582" s="324"/>
      <c r="D3582" s="324"/>
      <c r="E3582" s="324"/>
      <c r="F3582" s="356"/>
    </row>
    <row r="3583" spans="1:6">
      <c r="A3583" s="324"/>
      <c r="B3583" s="324"/>
      <c r="C3583" s="324"/>
      <c r="D3583" s="324"/>
      <c r="E3583" s="324"/>
      <c r="F3583" s="356"/>
    </row>
    <row r="3584" spans="1:6">
      <c r="A3584" s="324"/>
      <c r="B3584" s="324"/>
      <c r="C3584" s="324"/>
      <c r="D3584" s="324"/>
      <c r="E3584" s="324"/>
      <c r="F3584" s="356"/>
    </row>
    <row r="3585" spans="1:6">
      <c r="A3585" s="324"/>
      <c r="B3585" s="324"/>
      <c r="C3585" s="324"/>
      <c r="D3585" s="324"/>
      <c r="E3585" s="324"/>
      <c r="F3585" s="356"/>
    </row>
    <row r="3586" spans="1:6">
      <c r="A3586" s="324"/>
      <c r="B3586" s="324"/>
      <c r="C3586" s="324"/>
      <c r="D3586" s="324"/>
      <c r="E3586" s="324"/>
      <c r="F3586" s="356"/>
    </row>
    <row r="3587" spans="1:6">
      <c r="A3587" s="324"/>
      <c r="B3587" s="324"/>
      <c r="C3587" s="324"/>
      <c r="D3587" s="324"/>
      <c r="E3587" s="324"/>
      <c r="F3587" s="356"/>
    </row>
    <row r="3588" spans="1:6">
      <c r="A3588" s="324"/>
      <c r="B3588" s="324"/>
      <c r="C3588" s="324"/>
      <c r="D3588" s="324"/>
      <c r="E3588" s="324"/>
      <c r="F3588" s="356"/>
    </row>
    <row r="3589" spans="1:6">
      <c r="A3589" s="324"/>
      <c r="B3589" s="324"/>
      <c r="C3589" s="324"/>
      <c r="D3589" s="324"/>
      <c r="E3589" s="324"/>
      <c r="F3589" s="356"/>
    </row>
    <row r="3590" spans="1:6">
      <c r="A3590" s="324"/>
      <c r="B3590" s="324"/>
      <c r="C3590" s="324"/>
      <c r="D3590" s="324"/>
      <c r="E3590" s="324"/>
      <c r="F3590" s="356"/>
    </row>
    <row r="3591" spans="1:6">
      <c r="A3591" s="324"/>
      <c r="B3591" s="324"/>
      <c r="C3591" s="324"/>
      <c r="D3591" s="324"/>
      <c r="E3591" s="324"/>
      <c r="F3591" s="356"/>
    </row>
    <row r="3592" spans="1:6">
      <c r="A3592" s="324"/>
      <c r="B3592" s="324"/>
      <c r="C3592" s="324"/>
      <c r="D3592" s="324"/>
      <c r="E3592" s="324"/>
      <c r="F3592" s="356"/>
    </row>
    <row r="3593" spans="1:6">
      <c r="A3593" s="324"/>
      <c r="B3593" s="324"/>
      <c r="C3593" s="324"/>
      <c r="D3593" s="324"/>
      <c r="E3593" s="324"/>
      <c r="F3593" s="356"/>
    </row>
    <row r="3594" spans="1:6">
      <c r="A3594" s="324"/>
      <c r="B3594" s="324"/>
      <c r="C3594" s="324"/>
      <c r="D3594" s="324"/>
      <c r="E3594" s="324"/>
      <c r="F3594" s="356"/>
    </row>
    <row r="3595" spans="1:6">
      <c r="A3595" s="324"/>
      <c r="B3595" s="324"/>
      <c r="C3595" s="324"/>
      <c r="D3595" s="324"/>
      <c r="E3595" s="324"/>
      <c r="F3595" s="356"/>
    </row>
    <row r="3596" spans="1:6">
      <c r="A3596" s="324"/>
      <c r="B3596" s="324"/>
      <c r="C3596" s="324"/>
      <c r="D3596" s="324"/>
      <c r="E3596" s="324"/>
      <c r="F3596" s="356"/>
    </row>
    <row r="3597" spans="1:6">
      <c r="A3597" s="324"/>
      <c r="B3597" s="324"/>
      <c r="C3597" s="324"/>
      <c r="D3597" s="324"/>
      <c r="E3597" s="324"/>
      <c r="F3597" s="356"/>
    </row>
    <row r="3598" spans="1:6">
      <c r="A3598" s="324"/>
      <c r="B3598" s="324"/>
      <c r="C3598" s="324"/>
      <c r="D3598" s="324"/>
      <c r="E3598" s="324"/>
      <c r="F3598" s="356"/>
    </row>
    <row r="3599" spans="1:6">
      <c r="A3599" s="324"/>
      <c r="B3599" s="324"/>
      <c r="C3599" s="324"/>
      <c r="D3599" s="324"/>
      <c r="E3599" s="324"/>
      <c r="F3599" s="356"/>
    </row>
    <row r="3600" spans="1:6">
      <c r="A3600" s="324"/>
      <c r="B3600" s="324"/>
      <c r="C3600" s="324"/>
      <c r="D3600" s="324"/>
      <c r="E3600" s="324"/>
      <c r="F3600" s="356"/>
    </row>
    <row r="3601" spans="1:6">
      <c r="A3601" s="324"/>
      <c r="B3601" s="324"/>
      <c r="C3601" s="324"/>
      <c r="D3601" s="324"/>
      <c r="E3601" s="324"/>
      <c r="F3601" s="356"/>
    </row>
    <row r="3602" spans="1:6">
      <c r="A3602" s="324"/>
      <c r="B3602" s="324"/>
      <c r="C3602" s="324"/>
      <c r="D3602" s="324"/>
      <c r="E3602" s="324"/>
      <c r="F3602" s="356"/>
    </row>
    <row r="3603" spans="1:6">
      <c r="A3603" s="324"/>
      <c r="B3603" s="324"/>
      <c r="C3603" s="324"/>
      <c r="D3603" s="324"/>
      <c r="E3603" s="324"/>
      <c r="F3603" s="356"/>
    </row>
    <row r="3604" spans="1:6">
      <c r="A3604" s="324"/>
      <c r="B3604" s="324"/>
      <c r="C3604" s="324"/>
      <c r="D3604" s="324"/>
      <c r="E3604" s="324"/>
      <c r="F3604" s="356"/>
    </row>
    <row r="3605" spans="1:6">
      <c r="A3605" s="324"/>
      <c r="B3605" s="324"/>
      <c r="C3605" s="324"/>
      <c r="D3605" s="324"/>
      <c r="E3605" s="324"/>
      <c r="F3605" s="356"/>
    </row>
    <row r="3606" spans="1:6">
      <c r="A3606" s="324"/>
      <c r="B3606" s="324"/>
      <c r="C3606" s="324"/>
      <c r="D3606" s="324"/>
      <c r="E3606" s="324"/>
      <c r="F3606" s="356"/>
    </row>
    <row r="3607" spans="1:6">
      <c r="A3607" s="324"/>
      <c r="B3607" s="324"/>
      <c r="C3607" s="324"/>
      <c r="D3607" s="324"/>
      <c r="E3607" s="324"/>
      <c r="F3607" s="356"/>
    </row>
    <row r="3608" spans="1:6">
      <c r="A3608" s="324"/>
      <c r="B3608" s="324"/>
      <c r="C3608" s="324"/>
      <c r="D3608" s="324"/>
      <c r="E3608" s="324"/>
      <c r="F3608" s="356"/>
    </row>
    <row r="3609" spans="1:6">
      <c r="A3609" s="324"/>
      <c r="B3609" s="324"/>
      <c r="C3609" s="324"/>
      <c r="D3609" s="324"/>
      <c r="E3609" s="324"/>
      <c r="F3609" s="356"/>
    </row>
    <row r="3610" spans="1:6">
      <c r="A3610" s="324"/>
      <c r="B3610" s="324"/>
      <c r="C3610" s="324"/>
      <c r="D3610" s="324"/>
      <c r="E3610" s="324"/>
      <c r="F3610" s="356"/>
    </row>
    <row r="3611" spans="1:6">
      <c r="A3611" s="324"/>
      <c r="B3611" s="324"/>
      <c r="C3611" s="324"/>
      <c r="D3611" s="324"/>
      <c r="E3611" s="324"/>
      <c r="F3611" s="356"/>
    </row>
    <row r="3612" spans="1:6">
      <c r="A3612" s="324"/>
      <c r="B3612" s="324"/>
      <c r="C3612" s="324"/>
      <c r="D3612" s="324"/>
      <c r="E3612" s="324"/>
      <c r="F3612" s="356"/>
    </row>
    <row r="3613" spans="1:6">
      <c r="A3613" s="324"/>
      <c r="B3613" s="324"/>
      <c r="C3613" s="324"/>
      <c r="D3613" s="324"/>
      <c r="E3613" s="324"/>
      <c r="F3613" s="356"/>
    </row>
    <row r="3614" spans="1:6">
      <c r="A3614" s="324"/>
      <c r="B3614" s="324"/>
      <c r="C3614" s="324"/>
      <c r="D3614" s="324"/>
      <c r="E3614" s="324"/>
      <c r="F3614" s="356"/>
    </row>
    <row r="3615" spans="1:6">
      <c r="A3615" s="324"/>
      <c r="B3615" s="324"/>
      <c r="C3615" s="324"/>
      <c r="D3615" s="324"/>
      <c r="E3615" s="324"/>
      <c r="F3615" s="356"/>
    </row>
    <row r="3616" spans="1:6">
      <c r="A3616" s="324"/>
      <c r="B3616" s="324"/>
      <c r="C3616" s="324"/>
      <c r="D3616" s="324"/>
      <c r="E3616" s="324"/>
      <c r="F3616" s="356"/>
    </row>
    <row r="3617" spans="1:6">
      <c r="A3617" s="324"/>
      <c r="B3617" s="324"/>
      <c r="C3617" s="324"/>
      <c r="D3617" s="324"/>
      <c r="E3617" s="324"/>
      <c r="F3617" s="356"/>
    </row>
    <row r="3618" spans="1:6">
      <c r="A3618" s="324"/>
      <c r="B3618" s="324"/>
      <c r="C3618" s="324"/>
      <c r="D3618" s="324"/>
      <c r="E3618" s="324"/>
      <c r="F3618" s="356"/>
    </row>
    <row r="3619" spans="1:6">
      <c r="A3619" s="324"/>
      <c r="B3619" s="324"/>
      <c r="C3619" s="324"/>
      <c r="D3619" s="324"/>
      <c r="E3619" s="324"/>
      <c r="F3619" s="356"/>
    </row>
    <row r="3620" spans="1:6">
      <c r="A3620" s="324"/>
      <c r="B3620" s="324"/>
      <c r="C3620" s="324"/>
      <c r="D3620" s="324"/>
      <c r="E3620" s="324"/>
      <c r="F3620" s="356"/>
    </row>
    <row r="3621" spans="1:6">
      <c r="A3621" s="324"/>
      <c r="B3621" s="324"/>
      <c r="C3621" s="324"/>
      <c r="D3621" s="324"/>
      <c r="E3621" s="324"/>
      <c r="F3621" s="356"/>
    </row>
    <row r="3622" spans="1:6">
      <c r="A3622" s="324"/>
      <c r="B3622" s="324"/>
      <c r="C3622" s="324"/>
      <c r="D3622" s="324"/>
      <c r="E3622" s="324"/>
      <c r="F3622" s="356"/>
    </row>
    <row r="3623" spans="1:6">
      <c r="A3623" s="324"/>
      <c r="B3623" s="324"/>
      <c r="C3623" s="324"/>
      <c r="D3623" s="324"/>
      <c r="E3623" s="324"/>
      <c r="F3623" s="356"/>
    </row>
    <row r="3624" spans="1:6">
      <c r="A3624" s="324"/>
      <c r="B3624" s="324"/>
      <c r="C3624" s="324"/>
      <c r="D3624" s="324"/>
      <c r="E3624" s="324"/>
      <c r="F3624" s="356"/>
    </row>
    <row r="3625" spans="1:6">
      <c r="A3625" s="324"/>
      <c r="B3625" s="324"/>
      <c r="C3625" s="324"/>
      <c r="D3625" s="324"/>
      <c r="E3625" s="324"/>
      <c r="F3625" s="356"/>
    </row>
    <row r="3626" spans="1:6">
      <c r="A3626" s="324"/>
      <c r="B3626" s="324"/>
      <c r="C3626" s="324"/>
      <c r="D3626" s="324"/>
      <c r="E3626" s="324"/>
      <c r="F3626" s="356"/>
    </row>
    <row r="3627" spans="1:6">
      <c r="A3627" s="324"/>
      <c r="B3627" s="324"/>
      <c r="C3627" s="324"/>
      <c r="D3627" s="324"/>
      <c r="E3627" s="324"/>
      <c r="F3627" s="356"/>
    </row>
    <row r="3628" spans="1:6">
      <c r="A3628" s="324"/>
      <c r="B3628" s="324"/>
      <c r="C3628" s="324"/>
      <c r="D3628" s="324"/>
      <c r="E3628" s="324"/>
      <c r="F3628" s="356"/>
    </row>
    <row r="3629" spans="1:6">
      <c r="A3629" s="324"/>
      <c r="B3629" s="324"/>
      <c r="C3629" s="324"/>
      <c r="D3629" s="324"/>
      <c r="E3629" s="324"/>
      <c r="F3629" s="356"/>
    </row>
    <row r="3630" spans="1:6">
      <c r="A3630" s="324"/>
      <c r="B3630" s="324"/>
      <c r="C3630" s="324"/>
      <c r="D3630" s="324"/>
      <c r="E3630" s="324"/>
      <c r="F3630" s="356"/>
    </row>
    <row r="3631" spans="1:6">
      <c r="A3631" s="324"/>
      <c r="B3631" s="324"/>
      <c r="C3631" s="324"/>
      <c r="D3631" s="324"/>
      <c r="E3631" s="324"/>
      <c r="F3631" s="356"/>
    </row>
    <row r="3632" spans="1:6">
      <c r="A3632" s="324"/>
      <c r="B3632" s="324"/>
      <c r="C3632" s="324"/>
      <c r="D3632" s="324"/>
      <c r="E3632" s="324"/>
      <c r="F3632" s="356"/>
    </row>
    <row r="3633" spans="1:6">
      <c r="A3633" s="324"/>
      <c r="B3633" s="324"/>
      <c r="C3633" s="324"/>
      <c r="D3633" s="324"/>
      <c r="E3633" s="324"/>
      <c r="F3633" s="356"/>
    </row>
    <row r="3634" spans="1:6">
      <c r="A3634" s="324"/>
      <c r="B3634" s="324"/>
      <c r="C3634" s="324"/>
      <c r="D3634" s="324"/>
      <c r="E3634" s="324"/>
      <c r="F3634" s="356"/>
    </row>
    <row r="3635" spans="1:6">
      <c r="A3635" s="324"/>
      <c r="B3635" s="324"/>
      <c r="C3635" s="324"/>
      <c r="D3635" s="324"/>
      <c r="E3635" s="324"/>
      <c r="F3635" s="356"/>
    </row>
    <row r="3636" spans="1:6">
      <c r="A3636" s="324"/>
      <c r="B3636" s="324"/>
      <c r="C3636" s="324"/>
      <c r="D3636" s="324"/>
      <c r="E3636" s="324"/>
      <c r="F3636" s="356"/>
    </row>
    <row r="3637" spans="1:6">
      <c r="A3637" s="324"/>
      <c r="B3637" s="324"/>
      <c r="C3637" s="324"/>
      <c r="D3637" s="324"/>
      <c r="E3637" s="324"/>
      <c r="F3637" s="356"/>
    </row>
    <row r="3638" spans="1:6">
      <c r="A3638" s="324"/>
      <c r="B3638" s="324"/>
      <c r="C3638" s="324"/>
      <c r="D3638" s="324"/>
      <c r="E3638" s="324"/>
      <c r="F3638" s="356"/>
    </row>
    <row r="3639" spans="1:6">
      <c r="A3639" s="324"/>
      <c r="B3639" s="324"/>
      <c r="C3639" s="324"/>
      <c r="D3639" s="324"/>
      <c r="E3639" s="324"/>
      <c r="F3639" s="356"/>
    </row>
    <row r="3640" spans="1:6">
      <c r="A3640" s="324"/>
      <c r="B3640" s="324"/>
      <c r="C3640" s="324"/>
      <c r="D3640" s="324"/>
      <c r="E3640" s="324"/>
      <c r="F3640" s="356"/>
    </row>
    <row r="3641" spans="1:6">
      <c r="A3641" s="324"/>
      <c r="B3641" s="324"/>
      <c r="C3641" s="324"/>
      <c r="D3641" s="324"/>
      <c r="E3641" s="324"/>
      <c r="F3641" s="356"/>
    </row>
    <row r="3642" spans="1:6">
      <c r="A3642" s="324"/>
      <c r="B3642" s="324"/>
      <c r="C3642" s="324"/>
      <c r="D3642" s="324"/>
      <c r="E3642" s="324"/>
      <c r="F3642" s="356"/>
    </row>
    <row r="3643" spans="1:6">
      <c r="A3643" s="324"/>
      <c r="B3643" s="324"/>
      <c r="C3643" s="324"/>
      <c r="D3643" s="324"/>
      <c r="E3643" s="324"/>
      <c r="F3643" s="356"/>
    </row>
    <row r="3644" spans="1:6">
      <c r="A3644" s="324"/>
      <c r="B3644" s="324"/>
      <c r="C3644" s="324"/>
      <c r="D3644" s="324"/>
      <c r="E3644" s="324"/>
      <c r="F3644" s="356"/>
    </row>
    <row r="3645" spans="1:6">
      <c r="A3645" s="324"/>
      <c r="B3645" s="324"/>
      <c r="C3645" s="324"/>
      <c r="D3645" s="324"/>
      <c r="E3645" s="324"/>
      <c r="F3645" s="356"/>
    </row>
    <row r="3646" spans="1:6">
      <c r="A3646" s="324"/>
      <c r="B3646" s="324"/>
      <c r="C3646" s="324"/>
      <c r="D3646" s="324"/>
      <c r="E3646" s="324"/>
      <c r="F3646" s="356"/>
    </row>
    <row r="3647" spans="1:6">
      <c r="A3647" s="324"/>
      <c r="B3647" s="324"/>
      <c r="C3647" s="324"/>
      <c r="D3647" s="324"/>
      <c r="E3647" s="324"/>
      <c r="F3647" s="356"/>
    </row>
    <row r="3648" spans="1:6">
      <c r="A3648" s="324"/>
      <c r="B3648" s="324"/>
      <c r="C3648" s="324"/>
      <c r="D3648" s="324"/>
      <c r="E3648" s="324"/>
      <c r="F3648" s="356"/>
    </row>
    <row r="3649" spans="1:6">
      <c r="A3649" s="324"/>
      <c r="B3649" s="324"/>
      <c r="C3649" s="324"/>
      <c r="D3649" s="324"/>
      <c r="E3649" s="324"/>
      <c r="F3649" s="356"/>
    </row>
    <row r="3650" spans="1:6">
      <c r="A3650" s="324"/>
      <c r="B3650" s="324"/>
      <c r="C3650" s="324"/>
      <c r="D3650" s="324"/>
      <c r="E3650" s="324"/>
      <c r="F3650" s="356"/>
    </row>
    <row r="3651" spans="1:6">
      <c r="A3651" s="324"/>
      <c r="B3651" s="324"/>
      <c r="C3651" s="324"/>
      <c r="D3651" s="324"/>
      <c r="E3651" s="324"/>
      <c r="F3651" s="356"/>
    </row>
    <row r="3652" spans="1:6">
      <c r="A3652" s="324"/>
      <c r="B3652" s="324"/>
      <c r="C3652" s="324"/>
      <c r="D3652" s="324"/>
      <c r="E3652" s="324"/>
      <c r="F3652" s="356"/>
    </row>
    <row r="3653" spans="1:6">
      <c r="A3653" s="324"/>
      <c r="B3653" s="324"/>
      <c r="C3653" s="324"/>
      <c r="D3653" s="324"/>
      <c r="E3653" s="324"/>
      <c r="F3653" s="356"/>
    </row>
    <row r="3654" spans="1:6">
      <c r="A3654" s="324"/>
      <c r="B3654" s="324"/>
      <c r="C3654" s="324"/>
      <c r="D3654" s="324"/>
      <c r="E3654" s="324"/>
      <c r="F3654" s="356"/>
    </row>
    <row r="3655" spans="1:6">
      <c r="A3655" s="324"/>
      <c r="B3655" s="324"/>
      <c r="C3655" s="324"/>
      <c r="D3655" s="324"/>
      <c r="E3655" s="324"/>
      <c r="F3655" s="356"/>
    </row>
    <row r="3656" spans="1:6">
      <c r="A3656" s="324"/>
      <c r="B3656" s="324"/>
      <c r="C3656" s="324"/>
      <c r="D3656" s="324"/>
      <c r="E3656" s="324"/>
      <c r="F3656" s="356"/>
    </row>
    <row r="3657" spans="1:6">
      <c r="A3657" s="324"/>
      <c r="B3657" s="324"/>
      <c r="C3657" s="324"/>
      <c r="D3657" s="324"/>
      <c r="E3657" s="324"/>
      <c r="F3657" s="356"/>
    </row>
    <row r="3658" spans="1:6">
      <c r="A3658" s="324"/>
      <c r="B3658" s="324"/>
      <c r="C3658" s="324"/>
      <c r="D3658" s="324"/>
      <c r="E3658" s="324"/>
      <c r="F3658" s="356"/>
    </row>
    <row r="3659" spans="1:6">
      <c r="A3659" s="324"/>
      <c r="B3659" s="324"/>
      <c r="C3659" s="324"/>
      <c r="D3659" s="324"/>
      <c r="E3659" s="324"/>
      <c r="F3659" s="356"/>
    </row>
    <row r="3660" spans="1:6">
      <c r="A3660" s="324"/>
      <c r="B3660" s="324"/>
      <c r="C3660" s="324"/>
      <c r="D3660" s="324"/>
      <c r="E3660" s="324"/>
      <c r="F3660" s="356"/>
    </row>
    <row r="3661" spans="1:6">
      <c r="A3661" s="324"/>
      <c r="B3661" s="324"/>
      <c r="C3661" s="324"/>
      <c r="D3661" s="324"/>
      <c r="E3661" s="324"/>
      <c r="F3661" s="356"/>
    </row>
    <row r="3662" spans="1:6">
      <c r="A3662" s="324"/>
      <c r="B3662" s="324"/>
      <c r="C3662" s="324"/>
      <c r="D3662" s="324"/>
      <c r="E3662" s="324"/>
      <c r="F3662" s="356"/>
    </row>
    <row r="3663" spans="1:6">
      <c r="A3663" s="324"/>
      <c r="B3663" s="324"/>
      <c r="C3663" s="324"/>
      <c r="D3663" s="324"/>
      <c r="E3663" s="324"/>
      <c r="F3663" s="356"/>
    </row>
    <row r="3664" spans="1:6">
      <c r="A3664" s="324"/>
      <c r="B3664" s="324"/>
      <c r="C3664" s="324"/>
      <c r="D3664" s="324"/>
      <c r="E3664" s="324"/>
      <c r="F3664" s="356"/>
    </row>
    <row r="3665" spans="1:6">
      <c r="A3665" s="324"/>
      <c r="B3665" s="324"/>
      <c r="C3665" s="324"/>
      <c r="D3665" s="324"/>
      <c r="E3665" s="324"/>
      <c r="F3665" s="356"/>
    </row>
    <row r="3666" spans="1:6">
      <c r="A3666" s="324"/>
      <c r="B3666" s="324"/>
      <c r="C3666" s="324"/>
      <c r="D3666" s="324"/>
      <c r="E3666" s="324"/>
      <c r="F3666" s="356"/>
    </row>
    <row r="3667" spans="1:6">
      <c r="A3667" s="324"/>
      <c r="B3667" s="324"/>
      <c r="C3667" s="324"/>
      <c r="D3667" s="324"/>
      <c r="E3667" s="324"/>
      <c r="F3667" s="356"/>
    </row>
    <row r="3668" spans="1:6">
      <c r="A3668" s="324"/>
      <c r="B3668" s="324"/>
      <c r="C3668" s="324"/>
      <c r="D3668" s="324"/>
      <c r="E3668" s="324"/>
      <c r="F3668" s="356"/>
    </row>
    <row r="3669" spans="1:6">
      <c r="A3669" s="324"/>
      <c r="B3669" s="324"/>
      <c r="C3669" s="324"/>
      <c r="D3669" s="324"/>
      <c r="E3669" s="324"/>
      <c r="F3669" s="356"/>
    </row>
    <row r="3670" spans="1:6">
      <c r="A3670" s="324"/>
      <c r="B3670" s="324"/>
      <c r="C3670" s="324"/>
      <c r="D3670" s="324"/>
      <c r="E3670" s="324"/>
      <c r="F3670" s="356"/>
    </row>
    <row r="3671" spans="1:6">
      <c r="A3671" s="324"/>
      <c r="B3671" s="324"/>
      <c r="C3671" s="324"/>
      <c r="D3671" s="324"/>
      <c r="E3671" s="324"/>
      <c r="F3671" s="356"/>
    </row>
    <row r="3672" spans="1:6">
      <c r="A3672" s="324"/>
      <c r="B3672" s="324"/>
      <c r="C3672" s="324"/>
      <c r="D3672" s="324"/>
      <c r="E3672" s="324"/>
      <c r="F3672" s="356"/>
    </row>
    <row r="3673" spans="1:6">
      <c r="A3673" s="324"/>
      <c r="B3673" s="324"/>
      <c r="C3673" s="324"/>
      <c r="D3673" s="324"/>
      <c r="E3673" s="324"/>
      <c r="F3673" s="356"/>
    </row>
    <row r="3674" spans="1:6">
      <c r="A3674" s="324"/>
      <c r="B3674" s="324"/>
      <c r="C3674" s="324"/>
      <c r="D3674" s="324"/>
      <c r="E3674" s="324"/>
      <c r="F3674" s="356"/>
    </row>
    <row r="3675" spans="1:6">
      <c r="A3675" s="324"/>
      <c r="B3675" s="324"/>
      <c r="C3675" s="324"/>
      <c r="D3675" s="324"/>
      <c r="E3675" s="324"/>
      <c r="F3675" s="356"/>
    </row>
    <row r="3676" spans="1:6">
      <c r="A3676" s="324"/>
      <c r="B3676" s="324"/>
      <c r="C3676" s="324"/>
      <c r="D3676" s="324"/>
      <c r="E3676" s="324"/>
      <c r="F3676" s="356"/>
    </row>
    <row r="3677" spans="1:6">
      <c r="A3677" s="324"/>
      <c r="B3677" s="324"/>
      <c r="C3677" s="324"/>
      <c r="D3677" s="324"/>
      <c r="E3677" s="324"/>
      <c r="F3677" s="356"/>
    </row>
    <row r="3678" spans="1:6">
      <c r="A3678" s="324"/>
      <c r="B3678" s="324"/>
      <c r="C3678" s="324"/>
      <c r="D3678" s="324"/>
      <c r="E3678" s="324"/>
      <c r="F3678" s="356"/>
    </row>
    <row r="3679" spans="1:6">
      <c r="A3679" s="324"/>
      <c r="B3679" s="324"/>
      <c r="C3679" s="324"/>
      <c r="D3679" s="324"/>
      <c r="E3679" s="324"/>
      <c r="F3679" s="356"/>
    </row>
    <row r="3680" spans="1:6">
      <c r="A3680" s="324"/>
      <c r="B3680" s="324"/>
      <c r="C3680" s="324"/>
      <c r="D3680" s="324"/>
      <c r="E3680" s="324"/>
      <c r="F3680" s="356"/>
    </row>
    <row r="3681" spans="1:6">
      <c r="A3681" s="324"/>
      <c r="B3681" s="324"/>
      <c r="C3681" s="324"/>
      <c r="D3681" s="324"/>
      <c r="E3681" s="324"/>
      <c r="F3681" s="356"/>
    </row>
    <row r="3682" spans="1:6">
      <c r="A3682" s="324"/>
      <c r="B3682" s="324"/>
      <c r="C3682" s="324"/>
      <c r="D3682" s="324"/>
      <c r="E3682" s="324"/>
      <c r="F3682" s="356"/>
    </row>
    <row r="3683" spans="1:6">
      <c r="A3683" s="324"/>
      <c r="B3683" s="324"/>
      <c r="C3683" s="324"/>
      <c r="D3683" s="324"/>
      <c r="E3683" s="324"/>
      <c r="F3683" s="356"/>
    </row>
    <row r="3684" spans="1:6">
      <c r="A3684" s="324"/>
      <c r="B3684" s="324"/>
      <c r="C3684" s="324"/>
      <c r="D3684" s="324"/>
      <c r="E3684" s="324"/>
      <c r="F3684" s="356"/>
    </row>
    <row r="3685" spans="1:6">
      <c r="A3685" s="324"/>
      <c r="B3685" s="324"/>
      <c r="C3685" s="324"/>
      <c r="D3685" s="324"/>
      <c r="E3685" s="324"/>
      <c r="F3685" s="356"/>
    </row>
    <row r="3686" spans="1:6">
      <c r="A3686" s="324"/>
      <c r="B3686" s="324"/>
      <c r="C3686" s="324"/>
      <c r="D3686" s="324"/>
      <c r="E3686" s="324"/>
      <c r="F3686" s="356"/>
    </row>
    <row r="3687" spans="1:6">
      <c r="A3687" s="324"/>
      <c r="B3687" s="324"/>
      <c r="C3687" s="324"/>
      <c r="D3687" s="324"/>
      <c r="E3687" s="324"/>
      <c r="F3687" s="356"/>
    </row>
    <row r="3688" spans="1:6">
      <c r="A3688" s="324"/>
      <c r="B3688" s="324"/>
      <c r="C3688" s="324"/>
      <c r="D3688" s="324"/>
      <c r="E3688" s="324"/>
      <c r="F3688" s="356"/>
    </row>
    <row r="3689" spans="1:6">
      <c r="A3689" s="324"/>
      <c r="B3689" s="324"/>
      <c r="C3689" s="324"/>
      <c r="D3689" s="324"/>
      <c r="E3689" s="324"/>
      <c r="F3689" s="356"/>
    </row>
    <row r="3690" spans="1:6">
      <c r="A3690" s="324"/>
      <c r="B3690" s="324"/>
      <c r="C3690" s="324"/>
      <c r="D3690" s="324"/>
      <c r="E3690" s="324"/>
      <c r="F3690" s="356"/>
    </row>
    <row r="3691" spans="1:6">
      <c r="A3691" s="324"/>
      <c r="B3691" s="324"/>
      <c r="C3691" s="324"/>
      <c r="D3691" s="324"/>
      <c r="E3691" s="324"/>
      <c r="F3691" s="356"/>
    </row>
    <row r="3692" spans="1:6">
      <c r="A3692" s="324"/>
      <c r="B3692" s="324"/>
      <c r="C3692" s="324"/>
      <c r="D3692" s="324"/>
      <c r="E3692" s="324"/>
      <c r="F3692" s="356"/>
    </row>
    <row r="3693" spans="1:6">
      <c r="A3693" s="324"/>
      <c r="B3693" s="324"/>
      <c r="C3693" s="324"/>
      <c r="D3693" s="324"/>
      <c r="E3693" s="324"/>
      <c r="F3693" s="356"/>
    </row>
    <row r="3694" spans="1:6">
      <c r="A3694" s="324"/>
      <c r="B3694" s="324"/>
      <c r="C3694" s="324"/>
      <c r="D3694" s="324"/>
      <c r="E3694" s="324"/>
      <c r="F3694" s="356"/>
    </row>
    <row r="3695" spans="1:6">
      <c r="A3695" s="324"/>
      <c r="B3695" s="324"/>
      <c r="C3695" s="324"/>
      <c r="D3695" s="324"/>
      <c r="E3695" s="324"/>
      <c r="F3695" s="356"/>
    </row>
    <row r="3696" spans="1:6">
      <c r="A3696" s="324"/>
      <c r="B3696" s="324"/>
      <c r="C3696" s="324"/>
      <c r="D3696" s="324"/>
      <c r="E3696" s="324"/>
      <c r="F3696" s="356"/>
    </row>
    <row r="3697" spans="1:6">
      <c r="A3697" s="324"/>
      <c r="B3697" s="324"/>
      <c r="C3697" s="324"/>
      <c r="D3697" s="324"/>
      <c r="E3697" s="324"/>
      <c r="F3697" s="356"/>
    </row>
    <row r="3698" spans="1:6">
      <c r="A3698" s="324"/>
      <c r="B3698" s="324"/>
      <c r="C3698" s="324"/>
      <c r="D3698" s="324"/>
      <c r="E3698" s="324"/>
      <c r="F3698" s="356"/>
    </row>
    <row r="3699" spans="1:6">
      <c r="A3699" s="324"/>
      <c r="B3699" s="324"/>
      <c r="C3699" s="324"/>
      <c r="D3699" s="324"/>
      <c r="E3699" s="324"/>
      <c r="F3699" s="356"/>
    </row>
    <row r="3700" spans="1:6">
      <c r="A3700" s="324"/>
      <c r="B3700" s="324"/>
      <c r="C3700" s="324"/>
      <c r="D3700" s="324"/>
      <c r="E3700" s="324"/>
      <c r="F3700" s="356"/>
    </row>
    <row r="3701" spans="1:6">
      <c r="A3701" s="324"/>
      <c r="B3701" s="324"/>
      <c r="C3701" s="324"/>
      <c r="D3701" s="324"/>
      <c r="E3701" s="324"/>
      <c r="F3701" s="356"/>
    </row>
    <row r="3702" spans="1:6">
      <c r="A3702" s="324"/>
      <c r="B3702" s="324"/>
      <c r="C3702" s="324"/>
      <c r="D3702" s="324"/>
      <c r="E3702" s="324"/>
      <c r="F3702" s="356"/>
    </row>
    <row r="3703" spans="1:6">
      <c r="A3703" s="324"/>
      <c r="B3703" s="324"/>
      <c r="C3703" s="324"/>
      <c r="D3703" s="324"/>
      <c r="E3703" s="324"/>
      <c r="F3703" s="356"/>
    </row>
    <row r="3704" spans="1:6">
      <c r="A3704" s="324"/>
      <c r="B3704" s="324"/>
      <c r="C3704" s="324"/>
      <c r="D3704" s="324"/>
      <c r="E3704" s="324"/>
      <c r="F3704" s="356"/>
    </row>
    <row r="3705" spans="1:6">
      <c r="A3705" s="324"/>
      <c r="B3705" s="324"/>
      <c r="C3705" s="324"/>
      <c r="D3705" s="324"/>
      <c r="E3705" s="324"/>
      <c r="F3705" s="356"/>
    </row>
    <row r="3706" spans="1:6">
      <c r="A3706" s="324"/>
      <c r="B3706" s="324"/>
      <c r="C3706" s="324"/>
      <c r="D3706" s="324"/>
      <c r="E3706" s="324"/>
      <c r="F3706" s="356"/>
    </row>
    <row r="3707" spans="1:6">
      <c r="A3707" s="324"/>
      <c r="B3707" s="324"/>
      <c r="C3707" s="324"/>
      <c r="D3707" s="324"/>
      <c r="E3707" s="324"/>
      <c r="F3707" s="356"/>
    </row>
    <row r="3708" spans="1:6">
      <c r="A3708" s="324"/>
      <c r="B3708" s="324"/>
      <c r="C3708" s="324"/>
      <c r="D3708" s="324"/>
      <c r="E3708" s="324"/>
      <c r="F3708" s="356"/>
    </row>
    <row r="3709" spans="1:6">
      <c r="A3709" s="324"/>
      <c r="B3709" s="324"/>
      <c r="C3709" s="324"/>
      <c r="D3709" s="324"/>
      <c r="E3709" s="324"/>
      <c r="F3709" s="356"/>
    </row>
    <row r="3710" spans="1:6">
      <c r="A3710" s="324"/>
      <c r="B3710" s="324"/>
      <c r="C3710" s="324"/>
      <c r="D3710" s="324"/>
      <c r="E3710" s="324"/>
      <c r="F3710" s="356"/>
    </row>
    <row r="3711" spans="1:6">
      <c r="A3711" s="324"/>
      <c r="B3711" s="324"/>
      <c r="C3711" s="324"/>
      <c r="D3711" s="324"/>
      <c r="E3711" s="324"/>
      <c r="F3711" s="356"/>
    </row>
    <row r="3712" spans="1:6">
      <c r="A3712" s="324"/>
      <c r="B3712" s="324"/>
      <c r="C3712" s="324"/>
      <c r="D3712" s="324"/>
      <c r="E3712" s="324"/>
      <c r="F3712" s="356"/>
    </row>
    <row r="3713" spans="1:6">
      <c r="A3713" s="324"/>
      <c r="B3713" s="324"/>
      <c r="C3713" s="324"/>
      <c r="D3713" s="324"/>
      <c r="E3713" s="324"/>
      <c r="F3713" s="356"/>
    </row>
    <row r="3714" spans="1:6">
      <c r="A3714" s="324"/>
      <c r="B3714" s="324"/>
      <c r="C3714" s="324"/>
      <c r="D3714" s="324"/>
      <c r="E3714" s="324"/>
      <c r="F3714" s="356"/>
    </row>
    <row r="3715" spans="1:6">
      <c r="A3715" s="324"/>
      <c r="B3715" s="324"/>
      <c r="C3715" s="324"/>
      <c r="D3715" s="324"/>
      <c r="E3715" s="324"/>
      <c r="F3715" s="356"/>
    </row>
    <row r="3716" spans="1:6">
      <c r="A3716" s="324"/>
      <c r="B3716" s="324"/>
      <c r="C3716" s="324"/>
      <c r="D3716" s="324"/>
      <c r="E3716" s="324"/>
      <c r="F3716" s="356"/>
    </row>
    <row r="3717" spans="1:6">
      <c r="A3717" s="324"/>
      <c r="B3717" s="324"/>
      <c r="C3717" s="324"/>
      <c r="D3717" s="324"/>
      <c r="E3717" s="324"/>
      <c r="F3717" s="356"/>
    </row>
    <row r="3718" spans="1:6">
      <c r="A3718" s="324"/>
      <c r="B3718" s="324"/>
      <c r="C3718" s="324"/>
      <c r="D3718" s="324"/>
      <c r="E3718" s="324"/>
      <c r="F3718" s="356"/>
    </row>
    <row r="3719" spans="1:6">
      <c r="A3719" s="324"/>
      <c r="B3719" s="324"/>
      <c r="C3719" s="324"/>
      <c r="D3719" s="324"/>
      <c r="E3719" s="324"/>
      <c r="F3719" s="356"/>
    </row>
    <row r="3720" spans="1:6">
      <c r="A3720" s="324"/>
      <c r="B3720" s="324"/>
      <c r="C3720" s="324"/>
      <c r="D3720" s="324"/>
      <c r="E3720" s="324"/>
      <c r="F3720" s="356"/>
    </row>
    <row r="3721" spans="1:6">
      <c r="A3721" s="324"/>
      <c r="B3721" s="324"/>
      <c r="C3721" s="324"/>
      <c r="D3721" s="324"/>
      <c r="E3721" s="324"/>
      <c r="F3721" s="356"/>
    </row>
    <row r="3722" spans="1:6">
      <c r="A3722" s="324"/>
      <c r="B3722" s="324"/>
      <c r="C3722" s="324"/>
      <c r="D3722" s="324"/>
      <c r="E3722" s="324"/>
      <c r="F3722" s="356"/>
    </row>
    <row r="3723" spans="1:6">
      <c r="A3723" s="324"/>
      <c r="B3723" s="324"/>
      <c r="C3723" s="324"/>
      <c r="D3723" s="324"/>
      <c r="E3723" s="324"/>
      <c r="F3723" s="356"/>
    </row>
    <row r="3724" spans="1:6">
      <c r="A3724" s="324"/>
      <c r="B3724" s="324"/>
      <c r="C3724" s="324"/>
      <c r="D3724" s="324"/>
      <c r="E3724" s="324"/>
      <c r="F3724" s="356"/>
    </row>
    <row r="3725" spans="1:6">
      <c r="A3725" s="324"/>
      <c r="B3725" s="324"/>
      <c r="C3725" s="324"/>
      <c r="D3725" s="324"/>
      <c r="E3725" s="324"/>
      <c r="F3725" s="356"/>
    </row>
    <row r="3726" spans="1:6">
      <c r="A3726" s="324"/>
      <c r="B3726" s="324"/>
      <c r="C3726" s="324"/>
      <c r="D3726" s="324"/>
      <c r="E3726" s="324"/>
      <c r="F3726" s="356"/>
    </row>
    <row r="3727" spans="1:6">
      <c r="A3727" s="324"/>
      <c r="B3727" s="324"/>
      <c r="C3727" s="324"/>
      <c r="D3727" s="324"/>
      <c r="E3727" s="324"/>
      <c r="F3727" s="356"/>
    </row>
    <row r="3728" spans="1:6">
      <c r="A3728" s="324"/>
      <c r="B3728" s="324"/>
      <c r="C3728" s="324"/>
      <c r="D3728" s="324"/>
      <c r="E3728" s="324"/>
      <c r="F3728" s="356"/>
    </row>
    <row r="3729" spans="1:6">
      <c r="A3729" s="324"/>
      <c r="B3729" s="324"/>
      <c r="C3729" s="324"/>
      <c r="D3729" s="324"/>
      <c r="E3729" s="324"/>
      <c r="F3729" s="356"/>
    </row>
    <row r="3730" spans="1:6">
      <c r="A3730" s="324"/>
      <c r="B3730" s="324"/>
      <c r="C3730" s="324"/>
      <c r="D3730" s="324"/>
      <c r="E3730" s="324"/>
      <c r="F3730" s="356"/>
    </row>
    <row r="3731" spans="1:6">
      <c r="A3731" s="324"/>
      <c r="B3731" s="324"/>
      <c r="C3731" s="324"/>
      <c r="D3731" s="324"/>
      <c r="E3731" s="324"/>
      <c r="F3731" s="356"/>
    </row>
    <row r="3732" spans="1:6">
      <c r="A3732" s="324"/>
      <c r="B3732" s="324"/>
      <c r="C3732" s="324"/>
      <c r="D3732" s="324"/>
      <c r="E3732" s="324"/>
      <c r="F3732" s="356"/>
    </row>
    <row r="3733" spans="1:6">
      <c r="A3733" s="324"/>
      <c r="B3733" s="324"/>
      <c r="C3733" s="324"/>
      <c r="D3733" s="324"/>
      <c r="E3733" s="324"/>
      <c r="F3733" s="356"/>
    </row>
    <row r="3734" spans="1:6">
      <c r="A3734" s="324"/>
      <c r="B3734" s="324"/>
      <c r="C3734" s="324"/>
      <c r="D3734" s="324"/>
      <c r="E3734" s="324"/>
      <c r="F3734" s="356"/>
    </row>
    <row r="3735" spans="1:6">
      <c r="A3735" s="324"/>
      <c r="B3735" s="324"/>
      <c r="C3735" s="324"/>
      <c r="D3735" s="324"/>
      <c r="E3735" s="324"/>
      <c r="F3735" s="356"/>
    </row>
    <row r="3736" spans="1:6">
      <c r="A3736" s="324"/>
      <c r="B3736" s="324"/>
      <c r="C3736" s="324"/>
      <c r="D3736" s="324"/>
      <c r="E3736" s="324"/>
      <c r="F3736" s="356"/>
    </row>
    <row r="3737" spans="1:6">
      <c r="A3737" s="324"/>
      <c r="B3737" s="324"/>
      <c r="C3737" s="324"/>
      <c r="D3737" s="324"/>
      <c r="E3737" s="324"/>
      <c r="F3737" s="356"/>
    </row>
    <row r="3738" spans="1:6">
      <c r="A3738" s="324"/>
      <c r="B3738" s="324"/>
      <c r="C3738" s="324"/>
      <c r="D3738" s="324"/>
      <c r="E3738" s="324"/>
      <c r="F3738" s="356"/>
    </row>
    <row r="3739" spans="1:6">
      <c r="A3739" s="324"/>
      <c r="B3739" s="324"/>
      <c r="C3739" s="324"/>
      <c r="D3739" s="324"/>
      <c r="E3739" s="324"/>
      <c r="F3739" s="356"/>
    </row>
    <row r="3740" spans="1:6">
      <c r="A3740" s="324"/>
      <c r="B3740" s="324"/>
      <c r="C3740" s="324"/>
      <c r="D3740" s="324"/>
      <c r="E3740" s="324"/>
      <c r="F3740" s="356"/>
    </row>
    <row r="3741" spans="1:6">
      <c r="A3741" s="324"/>
      <c r="B3741" s="324"/>
      <c r="C3741" s="324"/>
      <c r="D3741" s="324"/>
      <c r="E3741" s="324"/>
      <c r="F3741" s="356"/>
    </row>
    <row r="3742" spans="1:6">
      <c r="A3742" s="324"/>
      <c r="B3742" s="324"/>
      <c r="C3742" s="324"/>
      <c r="D3742" s="324"/>
      <c r="E3742" s="324"/>
      <c r="F3742" s="356"/>
    </row>
    <row r="3743" spans="1:6">
      <c r="A3743" s="324"/>
      <c r="B3743" s="324"/>
      <c r="C3743" s="324"/>
      <c r="D3743" s="324"/>
      <c r="E3743" s="324"/>
      <c r="F3743" s="356"/>
    </row>
    <row r="3744" spans="1:6">
      <c r="A3744" s="324"/>
      <c r="B3744" s="324"/>
      <c r="C3744" s="324"/>
      <c r="D3744" s="324"/>
      <c r="E3744" s="324"/>
      <c r="F3744" s="356"/>
    </row>
    <row r="3745" spans="1:6">
      <c r="A3745" s="324"/>
      <c r="B3745" s="324"/>
      <c r="C3745" s="324"/>
      <c r="D3745" s="324"/>
      <c r="E3745" s="324"/>
      <c r="F3745" s="356"/>
    </row>
    <row r="3746" spans="1:6">
      <c r="A3746" s="324"/>
      <c r="B3746" s="324"/>
      <c r="C3746" s="324"/>
      <c r="D3746" s="324"/>
      <c r="E3746" s="324"/>
      <c r="F3746" s="356"/>
    </row>
    <row r="3747" spans="1:6">
      <c r="A3747" s="324"/>
      <c r="B3747" s="324"/>
      <c r="C3747" s="324"/>
      <c r="D3747" s="324"/>
      <c r="E3747" s="324"/>
      <c r="F3747" s="356"/>
    </row>
    <row r="3748" spans="1:6">
      <c r="A3748" s="324"/>
      <c r="B3748" s="324"/>
      <c r="C3748" s="324"/>
      <c r="D3748" s="324"/>
      <c r="E3748" s="324"/>
      <c r="F3748" s="356"/>
    </row>
    <row r="3749" spans="1:6">
      <c r="A3749" s="324"/>
      <c r="B3749" s="324"/>
      <c r="C3749" s="324"/>
      <c r="D3749" s="324"/>
      <c r="E3749" s="324"/>
      <c r="F3749" s="356"/>
    </row>
    <row r="3750" spans="1:6">
      <c r="A3750" s="324"/>
      <c r="B3750" s="324"/>
      <c r="C3750" s="324"/>
      <c r="D3750" s="324"/>
      <c r="E3750" s="324"/>
      <c r="F3750" s="356"/>
    </row>
    <row r="3751" spans="1:6">
      <c r="A3751" s="324"/>
      <c r="B3751" s="324"/>
      <c r="C3751" s="324"/>
      <c r="D3751" s="324"/>
      <c r="E3751" s="324"/>
      <c r="F3751" s="356"/>
    </row>
    <row r="3752" spans="1:6">
      <c r="A3752" s="324"/>
      <c r="B3752" s="324"/>
      <c r="C3752" s="324"/>
      <c r="D3752" s="324"/>
      <c r="E3752" s="324"/>
      <c r="F3752" s="356"/>
    </row>
    <row r="3753" spans="1:6">
      <c r="A3753" s="324"/>
      <c r="B3753" s="324"/>
      <c r="C3753" s="324"/>
      <c r="D3753" s="324"/>
      <c r="E3753" s="324"/>
      <c r="F3753" s="356"/>
    </row>
    <row r="3754" spans="1:6">
      <c r="A3754" s="324"/>
      <c r="B3754" s="324"/>
      <c r="C3754" s="324"/>
      <c r="D3754" s="324"/>
      <c r="E3754" s="324"/>
      <c r="F3754" s="356"/>
    </row>
    <row r="3755" spans="1:6">
      <c r="A3755" s="324"/>
      <c r="B3755" s="324"/>
      <c r="C3755" s="324"/>
      <c r="D3755" s="324"/>
      <c r="E3755" s="324"/>
      <c r="F3755" s="356"/>
    </row>
    <row r="3756" spans="1:6">
      <c r="A3756" s="324"/>
      <c r="B3756" s="324"/>
      <c r="C3756" s="324"/>
      <c r="D3756" s="324"/>
      <c r="E3756" s="324"/>
      <c r="F3756" s="356"/>
    </row>
    <row r="3757" spans="1:6">
      <c r="A3757" s="324"/>
      <c r="B3757" s="324"/>
      <c r="C3757" s="324"/>
      <c r="D3757" s="324"/>
      <c r="E3757" s="324"/>
      <c r="F3757" s="356"/>
    </row>
    <row r="3758" spans="1:6">
      <c r="A3758" s="324"/>
      <c r="B3758" s="324"/>
      <c r="C3758" s="324"/>
      <c r="D3758" s="324"/>
      <c r="E3758" s="324"/>
      <c r="F3758" s="356"/>
    </row>
    <row r="3759" spans="1:6">
      <c r="A3759" s="324"/>
      <c r="B3759" s="324"/>
      <c r="C3759" s="324"/>
      <c r="D3759" s="324"/>
      <c r="E3759" s="324"/>
      <c r="F3759" s="356"/>
    </row>
    <row r="3760" spans="1:6">
      <c r="A3760" s="324"/>
      <c r="B3760" s="324"/>
      <c r="C3760" s="324"/>
      <c r="D3760" s="324"/>
      <c r="E3760" s="324"/>
      <c r="F3760" s="356"/>
    </row>
    <row r="3761" spans="1:6">
      <c r="A3761" s="324"/>
      <c r="B3761" s="324"/>
      <c r="C3761" s="324"/>
      <c r="D3761" s="324"/>
      <c r="E3761" s="324"/>
      <c r="F3761" s="356"/>
    </row>
    <row r="3762" spans="1:6">
      <c r="A3762" s="324"/>
      <c r="B3762" s="324"/>
      <c r="C3762" s="324"/>
      <c r="D3762" s="324"/>
      <c r="E3762" s="324"/>
      <c r="F3762" s="356"/>
    </row>
    <row r="3763" spans="1:6">
      <c r="A3763" s="324"/>
      <c r="B3763" s="324"/>
      <c r="C3763" s="324"/>
      <c r="D3763" s="324"/>
      <c r="E3763" s="324"/>
      <c r="F3763" s="356"/>
    </row>
    <row r="3764" spans="1:6">
      <c r="A3764" s="324"/>
      <c r="B3764" s="324"/>
      <c r="C3764" s="324"/>
      <c r="D3764" s="324"/>
      <c r="E3764" s="324"/>
      <c r="F3764" s="356"/>
    </row>
    <row r="3765" spans="1:6">
      <c r="A3765" s="324"/>
      <c r="B3765" s="324"/>
      <c r="C3765" s="324"/>
      <c r="D3765" s="324"/>
      <c r="E3765" s="324"/>
      <c r="F3765" s="356"/>
    </row>
    <row r="3766" spans="1:6">
      <c r="A3766" s="324"/>
      <c r="B3766" s="324"/>
      <c r="C3766" s="324"/>
      <c r="D3766" s="324"/>
      <c r="E3766" s="324"/>
      <c r="F3766" s="356"/>
    </row>
    <row r="3767" spans="1:6">
      <c r="A3767" s="324"/>
      <c r="B3767" s="324"/>
      <c r="C3767" s="324"/>
      <c r="D3767" s="324"/>
      <c r="E3767" s="324"/>
      <c r="F3767" s="356"/>
    </row>
    <row r="3768" spans="1:6">
      <c r="A3768" s="324"/>
      <c r="B3768" s="324"/>
      <c r="C3768" s="324"/>
      <c r="D3768" s="324"/>
      <c r="E3768" s="324"/>
      <c r="F3768" s="356"/>
    </row>
    <row r="3769" spans="1:6">
      <c r="A3769" s="324"/>
      <c r="B3769" s="324"/>
      <c r="C3769" s="324"/>
      <c r="D3769" s="324"/>
      <c r="E3769" s="324"/>
      <c r="F3769" s="356"/>
    </row>
    <row r="3770" spans="1:6">
      <c r="A3770" s="324"/>
      <c r="B3770" s="324"/>
      <c r="C3770" s="324"/>
      <c r="D3770" s="324"/>
      <c r="E3770" s="324"/>
      <c r="F3770" s="356"/>
    </row>
    <row r="3771" spans="1:6">
      <c r="A3771" s="324"/>
      <c r="B3771" s="324"/>
      <c r="C3771" s="324"/>
      <c r="D3771" s="324"/>
      <c r="E3771" s="324"/>
      <c r="F3771" s="356"/>
    </row>
    <row r="3772" spans="1:6">
      <c r="A3772" s="324"/>
      <c r="B3772" s="324"/>
      <c r="C3772" s="324"/>
      <c r="D3772" s="324"/>
      <c r="E3772" s="324"/>
      <c r="F3772" s="356"/>
    </row>
    <row r="3773" spans="1:6">
      <c r="A3773" s="324"/>
      <c r="B3773" s="324"/>
      <c r="C3773" s="324"/>
      <c r="D3773" s="324"/>
      <c r="E3773" s="324"/>
      <c r="F3773" s="356"/>
    </row>
    <row r="3774" spans="1:6">
      <c r="A3774" s="324"/>
      <c r="B3774" s="324"/>
      <c r="C3774" s="324"/>
      <c r="D3774" s="324"/>
      <c r="E3774" s="324"/>
      <c r="F3774" s="356"/>
    </row>
    <row r="3775" spans="1:6">
      <c r="A3775" s="324"/>
      <c r="B3775" s="324"/>
      <c r="C3775" s="324"/>
      <c r="D3775" s="324"/>
      <c r="E3775" s="324"/>
      <c r="F3775" s="356"/>
    </row>
    <row r="3776" spans="1:6">
      <c r="A3776" s="324"/>
      <c r="B3776" s="324"/>
      <c r="C3776" s="324"/>
      <c r="D3776" s="324"/>
      <c r="E3776" s="324"/>
      <c r="F3776" s="356"/>
    </row>
    <row r="3777" spans="1:6">
      <c r="A3777" s="324"/>
      <c r="B3777" s="324"/>
      <c r="C3777" s="324"/>
      <c r="D3777" s="324"/>
      <c r="E3777" s="324"/>
      <c r="F3777" s="356"/>
    </row>
    <row r="3778" spans="1:6">
      <c r="A3778" s="324"/>
      <c r="B3778" s="324"/>
      <c r="C3778" s="324"/>
      <c r="D3778" s="324"/>
      <c r="E3778" s="324"/>
      <c r="F3778" s="356"/>
    </row>
    <row r="3779" spans="1:6">
      <c r="A3779" s="324"/>
      <c r="B3779" s="324"/>
      <c r="C3779" s="324"/>
      <c r="D3779" s="324"/>
      <c r="E3779" s="324"/>
      <c r="F3779" s="356"/>
    </row>
    <row r="3780" spans="1:6">
      <c r="A3780" s="324"/>
      <c r="B3780" s="324"/>
      <c r="C3780" s="324"/>
      <c r="D3780" s="324"/>
      <c r="E3780" s="324"/>
      <c r="F3780" s="356"/>
    </row>
    <row r="3781" spans="1:6">
      <c r="A3781" s="324"/>
      <c r="B3781" s="324"/>
      <c r="C3781" s="324"/>
      <c r="D3781" s="324"/>
      <c r="E3781" s="324"/>
      <c r="F3781" s="356"/>
    </row>
    <row r="3782" spans="1:6">
      <c r="A3782" s="324"/>
      <c r="B3782" s="324"/>
      <c r="C3782" s="324"/>
      <c r="D3782" s="324"/>
      <c r="E3782" s="324"/>
      <c r="F3782" s="356"/>
    </row>
    <row r="3783" spans="1:6">
      <c r="A3783" s="324"/>
      <c r="B3783" s="324"/>
      <c r="C3783" s="324"/>
      <c r="D3783" s="324"/>
      <c r="E3783" s="324"/>
      <c r="F3783" s="356"/>
    </row>
    <row r="3784" spans="1:6">
      <c r="A3784" s="324"/>
      <c r="B3784" s="324"/>
      <c r="C3784" s="324"/>
      <c r="D3784" s="324"/>
      <c r="E3784" s="324"/>
      <c r="F3784" s="356"/>
    </row>
    <row r="3785" spans="1:6">
      <c r="A3785" s="324"/>
      <c r="B3785" s="324"/>
      <c r="C3785" s="324"/>
      <c r="D3785" s="324"/>
      <c r="E3785" s="324"/>
      <c r="F3785" s="356"/>
    </row>
    <row r="3786" spans="1:6">
      <c r="A3786" s="324"/>
      <c r="B3786" s="324"/>
      <c r="C3786" s="324"/>
      <c r="D3786" s="324"/>
      <c r="E3786" s="324"/>
      <c r="F3786" s="356"/>
    </row>
    <row r="3787" spans="1:6">
      <c r="A3787" s="324"/>
      <c r="B3787" s="324"/>
      <c r="C3787" s="324"/>
      <c r="D3787" s="324"/>
      <c r="E3787" s="324"/>
      <c r="F3787" s="356"/>
    </row>
    <row r="3788" spans="1:6">
      <c r="A3788" s="324"/>
      <c r="B3788" s="324"/>
      <c r="C3788" s="324"/>
      <c r="D3788" s="324"/>
      <c r="E3788" s="324"/>
      <c r="F3788" s="356"/>
    </row>
    <row r="3789" spans="1:6">
      <c r="A3789" s="324"/>
      <c r="B3789" s="324"/>
      <c r="C3789" s="324"/>
      <c r="D3789" s="324"/>
      <c r="E3789" s="324"/>
      <c r="F3789" s="356"/>
    </row>
    <row r="3790" spans="1:6">
      <c r="A3790" s="324"/>
      <c r="B3790" s="324"/>
      <c r="C3790" s="324"/>
      <c r="D3790" s="324"/>
      <c r="E3790" s="324"/>
      <c r="F3790" s="356"/>
    </row>
    <row r="3791" spans="1:6">
      <c r="A3791" s="324"/>
      <c r="B3791" s="324"/>
      <c r="C3791" s="324"/>
      <c r="D3791" s="324"/>
      <c r="E3791" s="324"/>
      <c r="F3791" s="356"/>
    </row>
    <row r="3792" spans="1:6">
      <c r="A3792" s="324"/>
      <c r="B3792" s="324"/>
      <c r="C3792" s="324"/>
      <c r="D3792" s="324"/>
      <c r="E3792" s="324"/>
      <c r="F3792" s="356"/>
    </row>
    <row r="3793" spans="1:6">
      <c r="A3793" s="324"/>
      <c r="B3793" s="324"/>
      <c r="C3793" s="324"/>
      <c r="D3793" s="324"/>
      <c r="E3793" s="324"/>
      <c r="F3793" s="356"/>
    </row>
    <row r="3794" spans="1:6">
      <c r="A3794" s="324"/>
      <c r="B3794" s="324"/>
      <c r="C3794" s="324"/>
      <c r="D3794" s="324"/>
      <c r="E3794" s="324"/>
      <c r="F3794" s="356"/>
    </row>
    <row r="3795" spans="1:6">
      <c r="A3795" s="324"/>
      <c r="B3795" s="324"/>
      <c r="C3795" s="324"/>
      <c r="D3795" s="324"/>
      <c r="E3795" s="324"/>
      <c r="F3795" s="356"/>
    </row>
    <row r="3796" spans="1:6">
      <c r="A3796" s="324"/>
      <c r="B3796" s="324"/>
      <c r="C3796" s="324"/>
      <c r="D3796" s="324"/>
      <c r="E3796" s="324"/>
      <c r="F3796" s="356"/>
    </row>
    <row r="3797" spans="1:6">
      <c r="A3797" s="324"/>
      <c r="B3797" s="324"/>
      <c r="C3797" s="324"/>
      <c r="D3797" s="324"/>
      <c r="E3797" s="324"/>
      <c r="F3797" s="356"/>
    </row>
    <row r="3798" spans="1:6">
      <c r="A3798" s="324"/>
      <c r="B3798" s="324"/>
      <c r="C3798" s="324"/>
      <c r="D3798" s="324"/>
      <c r="E3798" s="324"/>
      <c r="F3798" s="356"/>
    </row>
    <row r="3799" spans="1:6">
      <c r="A3799" s="324"/>
      <c r="B3799" s="324"/>
      <c r="C3799" s="324"/>
      <c r="D3799" s="324"/>
      <c r="E3799" s="324"/>
      <c r="F3799" s="356"/>
    </row>
    <row r="3800" spans="1:6">
      <c r="A3800" s="324"/>
      <c r="B3800" s="324"/>
      <c r="C3800" s="324"/>
      <c r="D3800" s="324"/>
      <c r="E3800" s="324"/>
      <c r="F3800" s="356"/>
    </row>
    <row r="3801" spans="1:6">
      <c r="A3801" s="324"/>
      <c r="B3801" s="324"/>
      <c r="C3801" s="324"/>
      <c r="D3801" s="324"/>
      <c r="E3801" s="324"/>
      <c r="F3801" s="356"/>
    </row>
    <row r="3802" spans="1:6">
      <c r="A3802" s="324"/>
      <c r="B3802" s="324"/>
      <c r="C3802" s="324"/>
      <c r="D3802" s="324"/>
      <c r="E3802" s="324"/>
      <c r="F3802" s="356"/>
    </row>
    <row r="3803" spans="1:6">
      <c r="A3803" s="324"/>
      <c r="B3803" s="324"/>
      <c r="C3803" s="324"/>
      <c r="D3803" s="324"/>
      <c r="E3803" s="324"/>
      <c r="F3803" s="356"/>
    </row>
    <row r="3804" spans="1:6">
      <c r="A3804" s="324"/>
      <c r="B3804" s="324"/>
      <c r="C3804" s="324"/>
      <c r="D3804" s="324"/>
      <c r="E3804" s="324"/>
      <c r="F3804" s="356"/>
    </row>
    <row r="3805" spans="1:6">
      <c r="A3805" s="324"/>
      <c r="B3805" s="324"/>
      <c r="C3805" s="324"/>
      <c r="D3805" s="324"/>
      <c r="E3805" s="324"/>
      <c r="F3805" s="356"/>
    </row>
    <row r="3806" spans="1:6">
      <c r="A3806" s="324"/>
      <c r="B3806" s="324"/>
      <c r="C3806" s="324"/>
      <c r="D3806" s="324"/>
      <c r="E3806" s="324"/>
      <c r="F3806" s="356"/>
    </row>
    <row r="3807" spans="1:6">
      <c r="A3807" s="324"/>
      <c r="B3807" s="324"/>
      <c r="C3807" s="324"/>
      <c r="D3807" s="324"/>
      <c r="E3807" s="324"/>
      <c r="F3807" s="356"/>
    </row>
    <row r="3808" spans="1:6">
      <c r="A3808" s="324"/>
      <c r="B3808" s="324"/>
      <c r="C3808" s="324"/>
      <c r="D3808" s="324"/>
      <c r="E3808" s="324"/>
      <c r="F3808" s="356"/>
    </row>
    <row r="3809" spans="1:6">
      <c r="A3809" s="324"/>
      <c r="B3809" s="324"/>
      <c r="C3809" s="324"/>
      <c r="D3809" s="324"/>
      <c r="E3809" s="324"/>
      <c r="F3809" s="356"/>
    </row>
    <row r="3810" spans="1:6">
      <c r="A3810" s="324"/>
      <c r="B3810" s="324"/>
      <c r="C3810" s="324"/>
      <c r="D3810" s="324"/>
      <c r="E3810" s="324"/>
      <c r="F3810" s="356"/>
    </row>
    <row r="3811" spans="1:6">
      <c r="A3811" s="324"/>
      <c r="B3811" s="324"/>
      <c r="C3811" s="324"/>
      <c r="D3811" s="324"/>
      <c r="E3811" s="324"/>
      <c r="F3811" s="356"/>
    </row>
    <row r="3812" spans="1:6">
      <c r="A3812" s="324"/>
      <c r="B3812" s="324"/>
      <c r="C3812" s="324"/>
      <c r="D3812" s="324"/>
      <c r="E3812" s="324"/>
      <c r="F3812" s="356"/>
    </row>
    <row r="3813" spans="1:6">
      <c r="A3813" s="324"/>
      <c r="B3813" s="324"/>
      <c r="C3813" s="324"/>
      <c r="D3813" s="324"/>
      <c r="E3813" s="324"/>
      <c r="F3813" s="356"/>
    </row>
    <row r="3814" spans="1:6">
      <c r="A3814" s="324"/>
      <c r="B3814" s="324"/>
      <c r="C3814" s="324"/>
      <c r="D3814" s="324"/>
      <c r="E3814" s="324"/>
      <c r="F3814" s="356"/>
    </row>
    <row r="3815" spans="1:6">
      <c r="A3815" s="324"/>
      <c r="B3815" s="324"/>
      <c r="C3815" s="324"/>
      <c r="D3815" s="324"/>
      <c r="E3815" s="324"/>
      <c r="F3815" s="356"/>
    </row>
    <row r="3816" spans="1:6">
      <c r="A3816" s="324"/>
      <c r="B3816" s="324"/>
      <c r="C3816" s="324"/>
      <c r="D3816" s="324"/>
      <c r="E3816" s="324"/>
      <c r="F3816" s="356"/>
    </row>
    <row r="3817" spans="1:6">
      <c r="A3817" s="324"/>
      <c r="B3817" s="324"/>
      <c r="C3817" s="324"/>
      <c r="D3817" s="324"/>
      <c r="E3817" s="324"/>
      <c r="F3817" s="356"/>
    </row>
    <row r="3818" spans="1:6">
      <c r="A3818" s="324"/>
      <c r="B3818" s="324"/>
      <c r="C3818" s="324"/>
      <c r="D3818" s="324"/>
      <c r="E3818" s="324"/>
      <c r="F3818" s="356"/>
    </row>
    <row r="3819" spans="1:6">
      <c r="A3819" s="324"/>
      <c r="B3819" s="324"/>
      <c r="C3819" s="324"/>
      <c r="D3819" s="324"/>
      <c r="E3819" s="324"/>
      <c r="F3819" s="356"/>
    </row>
    <row r="3820" spans="1:6">
      <c r="A3820" s="324"/>
      <c r="B3820" s="324"/>
      <c r="C3820" s="324"/>
      <c r="D3820" s="324"/>
      <c r="E3820" s="324"/>
      <c r="F3820" s="356"/>
    </row>
    <row r="3821" spans="1:6">
      <c r="A3821" s="324"/>
      <c r="B3821" s="324"/>
      <c r="C3821" s="324"/>
      <c r="D3821" s="324"/>
      <c r="E3821" s="324"/>
      <c r="F3821" s="356"/>
    </row>
    <row r="3822" spans="1:6">
      <c r="A3822" s="324"/>
      <c r="B3822" s="324"/>
      <c r="C3822" s="324"/>
      <c r="D3822" s="324"/>
      <c r="E3822" s="324"/>
      <c r="F3822" s="356"/>
    </row>
    <row r="3823" spans="1:6">
      <c r="A3823" s="324"/>
      <c r="B3823" s="324"/>
      <c r="C3823" s="324"/>
      <c r="D3823" s="324"/>
      <c r="E3823" s="324"/>
      <c r="F3823" s="356"/>
    </row>
    <row r="3824" spans="1:6">
      <c r="A3824" s="324"/>
      <c r="B3824" s="324"/>
      <c r="C3824" s="324"/>
      <c r="D3824" s="324"/>
      <c r="E3824" s="324"/>
      <c r="F3824" s="356"/>
    </row>
    <row r="3825" spans="1:6">
      <c r="A3825" s="324"/>
      <c r="B3825" s="324"/>
      <c r="C3825" s="324"/>
      <c r="D3825" s="324"/>
      <c r="E3825" s="324"/>
      <c r="F3825" s="356"/>
    </row>
    <row r="3826" spans="1:6">
      <c r="A3826" s="324"/>
      <c r="B3826" s="324"/>
      <c r="C3826" s="324"/>
      <c r="D3826" s="324"/>
      <c r="E3826" s="324"/>
      <c r="F3826" s="356"/>
    </row>
    <row r="3827" spans="1:6">
      <c r="A3827" s="324"/>
      <c r="B3827" s="324"/>
      <c r="C3827" s="324"/>
      <c r="D3827" s="324"/>
      <c r="E3827" s="324"/>
      <c r="F3827" s="356"/>
    </row>
    <row r="3828" spans="1:6">
      <c r="A3828" s="324"/>
      <c r="B3828" s="324"/>
      <c r="C3828" s="324"/>
      <c r="D3828" s="324"/>
      <c r="E3828" s="324"/>
      <c r="F3828" s="356"/>
    </row>
    <row r="3829" spans="1:6">
      <c r="A3829" s="324"/>
      <c r="B3829" s="324"/>
      <c r="C3829" s="324"/>
      <c r="D3829" s="324"/>
      <c r="E3829" s="324"/>
      <c r="F3829" s="356"/>
    </row>
    <row r="3830" spans="1:6">
      <c r="A3830" s="324"/>
      <c r="B3830" s="324"/>
      <c r="C3830" s="324"/>
      <c r="D3830" s="324"/>
      <c r="E3830" s="324"/>
      <c r="F3830" s="356"/>
    </row>
    <row r="3831" spans="1:6">
      <c r="A3831" s="324"/>
      <c r="B3831" s="324"/>
      <c r="C3831" s="324"/>
      <c r="D3831" s="324"/>
      <c r="E3831" s="324"/>
      <c r="F3831" s="356"/>
    </row>
    <row r="3832" spans="1:6">
      <c r="A3832" s="324"/>
      <c r="B3832" s="324"/>
      <c r="C3832" s="324"/>
      <c r="D3832" s="324"/>
      <c r="E3832" s="324"/>
      <c r="F3832" s="356"/>
    </row>
    <row r="3833" spans="1:6">
      <c r="A3833" s="324"/>
      <c r="B3833" s="324"/>
      <c r="C3833" s="324"/>
      <c r="D3833" s="324"/>
      <c r="E3833" s="324"/>
      <c r="F3833" s="356"/>
    </row>
    <row r="3834" spans="1:6">
      <c r="A3834" s="324"/>
      <c r="B3834" s="324"/>
      <c r="C3834" s="324"/>
      <c r="D3834" s="324"/>
      <c r="E3834" s="324"/>
      <c r="F3834" s="356"/>
    </row>
    <row r="3835" spans="1:6">
      <c r="A3835" s="324"/>
      <c r="B3835" s="324"/>
      <c r="C3835" s="324"/>
      <c r="D3835" s="324"/>
      <c r="E3835" s="324"/>
      <c r="F3835" s="356"/>
    </row>
    <row r="3836" spans="1:6">
      <c r="A3836" s="324"/>
      <c r="B3836" s="324"/>
      <c r="C3836" s="324"/>
      <c r="D3836" s="324"/>
      <c r="E3836" s="324"/>
      <c r="F3836" s="356"/>
    </row>
    <row r="3837" spans="1:6">
      <c r="A3837" s="324"/>
      <c r="B3837" s="324"/>
      <c r="C3837" s="324"/>
      <c r="D3837" s="324"/>
      <c r="E3837" s="324"/>
      <c r="F3837" s="356"/>
    </row>
    <row r="3838" spans="1:6">
      <c r="A3838" s="324"/>
      <c r="B3838" s="324"/>
      <c r="C3838" s="324"/>
      <c r="D3838" s="324"/>
      <c r="E3838" s="324"/>
      <c r="F3838" s="356"/>
    </row>
    <row r="3839" spans="1:6">
      <c r="A3839" s="324"/>
      <c r="B3839" s="324"/>
      <c r="C3839" s="324"/>
      <c r="D3839" s="324"/>
      <c r="E3839" s="324"/>
      <c r="F3839" s="356"/>
    </row>
    <row r="3840" spans="1:6">
      <c r="A3840" s="324"/>
      <c r="B3840" s="324"/>
      <c r="C3840" s="324"/>
      <c r="D3840" s="324"/>
      <c r="E3840" s="324"/>
      <c r="F3840" s="356"/>
    </row>
    <row r="3841" spans="1:6">
      <c r="A3841" s="324"/>
      <c r="B3841" s="324"/>
      <c r="C3841" s="324"/>
      <c r="D3841" s="324"/>
      <c r="E3841" s="324"/>
      <c r="F3841" s="356"/>
    </row>
    <row r="3842" spans="1:6">
      <c r="A3842" s="324"/>
      <c r="B3842" s="324"/>
      <c r="C3842" s="324"/>
      <c r="D3842" s="324"/>
      <c r="E3842" s="324"/>
      <c r="F3842" s="356"/>
    </row>
    <row r="3843" spans="1:6">
      <c r="A3843" s="324"/>
      <c r="B3843" s="324"/>
      <c r="C3843" s="324"/>
      <c r="D3843" s="324"/>
      <c r="E3843" s="324"/>
      <c r="F3843" s="356"/>
    </row>
    <row r="3844" spans="1:6">
      <c r="A3844" s="324"/>
      <c r="B3844" s="324"/>
      <c r="C3844" s="324"/>
      <c r="D3844" s="324"/>
      <c r="E3844" s="324"/>
      <c r="F3844" s="356"/>
    </row>
    <row r="3845" spans="1:6">
      <c r="A3845" s="324"/>
      <c r="B3845" s="324"/>
      <c r="C3845" s="324"/>
      <c r="D3845" s="324"/>
      <c r="E3845" s="324"/>
      <c r="F3845" s="356"/>
    </row>
    <row r="3846" spans="1:6">
      <c r="A3846" s="324"/>
      <c r="B3846" s="324"/>
      <c r="C3846" s="324"/>
      <c r="D3846" s="324"/>
      <c r="E3846" s="324"/>
      <c r="F3846" s="356"/>
    </row>
    <row r="3847" spans="1:6">
      <c r="A3847" s="324"/>
      <c r="B3847" s="324"/>
      <c r="C3847" s="324"/>
      <c r="D3847" s="324"/>
      <c r="E3847" s="324"/>
      <c r="F3847" s="356"/>
    </row>
    <row r="3848" spans="1:6">
      <c r="A3848" s="324"/>
      <c r="B3848" s="324"/>
      <c r="C3848" s="324"/>
      <c r="D3848" s="324"/>
      <c r="E3848" s="324"/>
      <c r="F3848" s="356"/>
    </row>
    <row r="3849" spans="1:6">
      <c r="A3849" s="324"/>
      <c r="B3849" s="324"/>
      <c r="C3849" s="324"/>
      <c r="D3849" s="324"/>
      <c r="E3849" s="324"/>
      <c r="F3849" s="356"/>
    </row>
    <row r="3850" spans="1:6">
      <c r="A3850" s="324"/>
      <c r="B3850" s="324"/>
      <c r="C3850" s="324"/>
      <c r="D3850" s="324"/>
      <c r="E3850" s="324"/>
      <c r="F3850" s="356"/>
    </row>
    <row r="3851" spans="1:6">
      <c r="A3851" s="324"/>
      <c r="B3851" s="324"/>
      <c r="C3851" s="324"/>
      <c r="D3851" s="324"/>
      <c r="E3851" s="324"/>
      <c r="F3851" s="356"/>
    </row>
    <row r="3852" spans="1:6">
      <c r="A3852" s="324"/>
      <c r="B3852" s="324"/>
      <c r="C3852" s="324"/>
      <c r="D3852" s="324"/>
      <c r="E3852" s="324"/>
      <c r="F3852" s="356"/>
    </row>
    <row r="3853" spans="1:6">
      <c r="A3853" s="324"/>
      <c r="B3853" s="324"/>
      <c r="C3853" s="324"/>
      <c r="D3853" s="324"/>
      <c r="E3853" s="324"/>
      <c r="F3853" s="356"/>
    </row>
    <row r="3854" spans="1:6">
      <c r="A3854" s="324"/>
      <c r="B3854" s="324"/>
      <c r="C3854" s="324"/>
      <c r="D3854" s="324"/>
      <c r="E3854" s="324"/>
      <c r="F3854" s="356"/>
    </row>
    <row r="3855" spans="1:6">
      <c r="A3855" s="324"/>
      <c r="B3855" s="324"/>
      <c r="C3855" s="324"/>
      <c r="D3855" s="324"/>
      <c r="E3855" s="324"/>
      <c r="F3855" s="356"/>
    </row>
    <row r="3856" spans="1:6">
      <c r="A3856" s="324"/>
      <c r="B3856" s="324"/>
      <c r="C3856" s="324"/>
      <c r="D3856" s="324"/>
      <c r="E3856" s="324"/>
      <c r="F3856" s="356"/>
    </row>
    <row r="3857" spans="1:6">
      <c r="A3857" s="324"/>
      <c r="B3857" s="324"/>
      <c r="C3857" s="324"/>
      <c r="D3857" s="324"/>
      <c r="E3857" s="324"/>
      <c r="F3857" s="356"/>
    </row>
    <row r="3858" spans="1:6">
      <c r="A3858" s="324"/>
      <c r="B3858" s="324"/>
      <c r="C3858" s="324"/>
      <c r="D3858" s="324"/>
      <c r="E3858" s="324"/>
      <c r="F3858" s="356"/>
    </row>
    <row r="3859" spans="1:6">
      <c r="A3859" s="324"/>
      <c r="B3859" s="324"/>
      <c r="C3859" s="324"/>
      <c r="D3859" s="324"/>
      <c r="E3859" s="324"/>
      <c r="F3859" s="356"/>
    </row>
    <row r="3860" spans="1:6">
      <c r="A3860" s="324"/>
      <c r="B3860" s="324"/>
      <c r="C3860" s="324"/>
      <c r="D3860" s="324"/>
      <c r="E3860" s="324"/>
      <c r="F3860" s="356"/>
    </row>
    <row r="3861" spans="1:6">
      <c r="A3861" s="324"/>
      <c r="B3861" s="324"/>
      <c r="C3861" s="324"/>
      <c r="D3861" s="324"/>
      <c r="E3861" s="324"/>
      <c r="F3861" s="356"/>
    </row>
    <row r="3862" spans="1:6">
      <c r="A3862" s="324"/>
      <c r="B3862" s="324"/>
      <c r="C3862" s="324"/>
      <c r="D3862" s="324"/>
      <c r="E3862" s="324"/>
      <c r="F3862" s="356"/>
    </row>
    <row r="3863" spans="1:6">
      <c r="A3863" s="324"/>
      <c r="B3863" s="324"/>
      <c r="C3863" s="324"/>
      <c r="D3863" s="324"/>
      <c r="E3863" s="324"/>
      <c r="F3863" s="356"/>
    </row>
    <row r="3864" spans="1:6">
      <c r="A3864" s="324"/>
      <c r="B3864" s="324"/>
      <c r="C3864" s="324"/>
      <c r="D3864" s="324"/>
      <c r="E3864" s="324"/>
      <c r="F3864" s="356"/>
    </row>
    <row r="3865" spans="1:6">
      <c r="A3865" s="324"/>
      <c r="B3865" s="324"/>
      <c r="C3865" s="324"/>
      <c r="D3865" s="324"/>
      <c r="E3865" s="324"/>
      <c r="F3865" s="356"/>
    </row>
    <row r="3866" spans="1:6">
      <c r="A3866" s="324"/>
      <c r="B3866" s="324"/>
      <c r="C3866" s="324"/>
      <c r="D3866" s="324"/>
      <c r="E3866" s="324"/>
      <c r="F3866" s="356"/>
    </row>
    <row r="3867" spans="1:6">
      <c r="A3867" s="324"/>
      <c r="B3867" s="324"/>
      <c r="C3867" s="324"/>
      <c r="D3867" s="324"/>
      <c r="E3867" s="324"/>
      <c r="F3867" s="356"/>
    </row>
    <row r="3868" spans="1:6">
      <c r="A3868" s="324"/>
      <c r="B3868" s="324"/>
      <c r="C3868" s="324"/>
      <c r="D3868" s="324"/>
      <c r="E3868" s="324"/>
      <c r="F3868" s="356"/>
    </row>
    <row r="3869" spans="1:6">
      <c r="A3869" s="324"/>
      <c r="B3869" s="324"/>
      <c r="C3869" s="324"/>
      <c r="D3869" s="324"/>
      <c r="E3869" s="324"/>
      <c r="F3869" s="356"/>
    </row>
    <row r="3870" spans="1:6">
      <c r="A3870" s="324"/>
      <c r="B3870" s="324"/>
      <c r="C3870" s="324"/>
      <c r="D3870" s="324"/>
      <c r="E3870" s="324"/>
      <c r="F3870" s="356"/>
    </row>
    <row r="3871" spans="1:6">
      <c r="A3871" s="324"/>
      <c r="B3871" s="324"/>
      <c r="C3871" s="324"/>
      <c r="D3871" s="324"/>
      <c r="E3871" s="324"/>
      <c r="F3871" s="356"/>
    </row>
    <row r="3872" spans="1:6">
      <c r="A3872" s="324"/>
      <c r="B3872" s="324"/>
      <c r="C3872" s="324"/>
      <c r="D3872" s="324"/>
      <c r="E3872" s="324"/>
      <c r="F3872" s="356"/>
    </row>
    <row r="3873" spans="1:6">
      <c r="A3873" s="324"/>
      <c r="B3873" s="324"/>
      <c r="C3873" s="324"/>
      <c r="D3873" s="324"/>
      <c r="E3873" s="324"/>
      <c r="F3873" s="356"/>
    </row>
    <row r="3874" spans="1:6">
      <c r="A3874" s="324"/>
      <c r="B3874" s="324"/>
      <c r="C3874" s="324"/>
      <c r="D3874" s="324"/>
      <c r="E3874" s="324"/>
      <c r="F3874" s="356"/>
    </row>
    <row r="3875" spans="1:6">
      <c r="A3875" s="324"/>
      <c r="B3875" s="324"/>
      <c r="C3875" s="324"/>
      <c r="D3875" s="324"/>
      <c r="E3875" s="324"/>
      <c r="F3875" s="356"/>
    </row>
    <row r="3876" spans="1:6">
      <c r="A3876" s="324"/>
      <c r="B3876" s="324"/>
      <c r="C3876" s="324"/>
      <c r="D3876" s="324"/>
      <c r="E3876" s="324"/>
      <c r="F3876" s="356"/>
    </row>
    <row r="3877" spans="1:6">
      <c r="A3877" s="324"/>
      <c r="B3877" s="324"/>
      <c r="C3877" s="324"/>
      <c r="D3877" s="324"/>
      <c r="E3877" s="324"/>
      <c r="F3877" s="356"/>
    </row>
    <row r="3878" spans="1:6">
      <c r="A3878" s="324"/>
      <c r="B3878" s="324"/>
      <c r="C3878" s="324"/>
      <c r="D3878" s="324"/>
      <c r="E3878" s="324"/>
      <c r="F3878" s="356"/>
    </row>
    <row r="3879" spans="1:6">
      <c r="A3879" s="324"/>
      <c r="B3879" s="324"/>
      <c r="C3879" s="324"/>
      <c r="D3879" s="324"/>
      <c r="E3879" s="324"/>
      <c r="F3879" s="356"/>
    </row>
    <row r="3880" spans="1:6">
      <c r="A3880" s="324"/>
      <c r="B3880" s="324"/>
      <c r="C3880" s="324"/>
      <c r="D3880" s="324"/>
      <c r="E3880" s="324"/>
      <c r="F3880" s="356"/>
    </row>
    <row r="3881" spans="1:6">
      <c r="A3881" s="324"/>
      <c r="B3881" s="324"/>
      <c r="C3881" s="324"/>
      <c r="D3881" s="324"/>
      <c r="E3881" s="324"/>
      <c r="F3881" s="356"/>
    </row>
    <row r="3882" spans="1:6">
      <c r="A3882" s="324"/>
      <c r="B3882" s="324"/>
      <c r="C3882" s="324"/>
      <c r="D3882" s="324"/>
      <c r="E3882" s="324"/>
      <c r="F3882" s="356"/>
    </row>
    <row r="3883" spans="1:6">
      <c r="A3883" s="324"/>
      <c r="B3883" s="324"/>
      <c r="C3883" s="324"/>
      <c r="D3883" s="324"/>
      <c r="E3883" s="324"/>
      <c r="F3883" s="356"/>
    </row>
    <row r="3884" spans="1:6">
      <c r="A3884" s="324"/>
      <c r="B3884" s="324"/>
      <c r="C3884" s="324"/>
      <c r="D3884" s="324"/>
      <c r="E3884" s="324"/>
      <c r="F3884" s="356"/>
    </row>
    <row r="3885" spans="1:6">
      <c r="A3885" s="324"/>
      <c r="B3885" s="324"/>
      <c r="C3885" s="324"/>
      <c r="D3885" s="324"/>
      <c r="E3885" s="324"/>
      <c r="F3885" s="356"/>
    </row>
    <row r="3886" spans="1:6">
      <c r="A3886" s="324"/>
      <c r="B3886" s="324"/>
      <c r="C3886" s="324"/>
      <c r="D3886" s="324"/>
      <c r="E3886" s="324"/>
      <c r="F3886" s="356"/>
    </row>
    <row r="3887" spans="1:6">
      <c r="A3887" s="324"/>
      <c r="B3887" s="324"/>
      <c r="C3887" s="324"/>
      <c r="D3887" s="324"/>
      <c r="E3887" s="324"/>
      <c r="F3887" s="356"/>
    </row>
    <row r="3888" spans="1:6">
      <c r="A3888" s="324"/>
      <c r="B3888" s="324"/>
      <c r="C3888" s="324"/>
      <c r="D3888" s="324"/>
      <c r="E3888" s="324"/>
      <c r="F3888" s="356"/>
    </row>
    <row r="3889" spans="1:6">
      <c r="A3889" s="324"/>
      <c r="B3889" s="324"/>
      <c r="C3889" s="324"/>
      <c r="D3889" s="324"/>
      <c r="E3889" s="324"/>
      <c r="F3889" s="356"/>
    </row>
    <row r="3890" spans="1:6">
      <c r="A3890" s="324"/>
      <c r="B3890" s="324"/>
      <c r="C3890" s="324"/>
      <c r="D3890" s="324"/>
      <c r="E3890" s="324"/>
      <c r="F3890" s="356"/>
    </row>
    <row r="3891" spans="1:6">
      <c r="A3891" s="324"/>
      <c r="B3891" s="324"/>
      <c r="C3891" s="324"/>
      <c r="D3891" s="324"/>
      <c r="E3891" s="324"/>
      <c r="F3891" s="356"/>
    </row>
    <row r="3892" spans="1:6">
      <c r="A3892" s="324"/>
      <c r="B3892" s="324"/>
      <c r="C3892" s="324"/>
      <c r="D3892" s="324"/>
      <c r="E3892" s="324"/>
      <c r="F3892" s="356"/>
    </row>
    <row r="3893" spans="1:6">
      <c r="A3893" s="324"/>
      <c r="B3893" s="324"/>
      <c r="C3893" s="324"/>
      <c r="D3893" s="324"/>
      <c r="E3893" s="324"/>
      <c r="F3893" s="356"/>
    </row>
    <row r="3894" spans="1:6">
      <c r="A3894" s="324"/>
      <c r="B3894" s="324"/>
      <c r="C3894" s="324"/>
      <c r="D3894" s="324"/>
      <c r="E3894" s="324"/>
      <c r="F3894" s="356"/>
    </row>
    <row r="3895" spans="1:6">
      <c r="A3895" s="324"/>
      <c r="B3895" s="324"/>
      <c r="C3895" s="324"/>
      <c r="D3895" s="324"/>
      <c r="E3895" s="324"/>
      <c r="F3895" s="356"/>
    </row>
    <row r="3896" spans="1:6">
      <c r="A3896" s="324"/>
      <c r="B3896" s="324"/>
      <c r="C3896" s="324"/>
      <c r="D3896" s="324"/>
      <c r="E3896" s="324"/>
      <c r="F3896" s="356"/>
    </row>
    <row r="3897" spans="1:6">
      <c r="A3897" s="324"/>
      <c r="B3897" s="324"/>
      <c r="C3897" s="324"/>
      <c r="D3897" s="324"/>
      <c r="E3897" s="324"/>
      <c r="F3897" s="356"/>
    </row>
    <row r="3898" spans="1:6">
      <c r="A3898" s="324"/>
      <c r="B3898" s="324"/>
      <c r="C3898" s="324"/>
      <c r="D3898" s="324"/>
      <c r="E3898" s="324"/>
      <c r="F3898" s="356"/>
    </row>
    <row r="3899" spans="1:6">
      <c r="A3899" s="324"/>
      <c r="B3899" s="324"/>
      <c r="C3899" s="324"/>
      <c r="D3899" s="324"/>
      <c r="E3899" s="324"/>
      <c r="F3899" s="356"/>
    </row>
    <row r="3900" spans="1:6">
      <c r="A3900" s="324"/>
      <c r="B3900" s="324"/>
      <c r="C3900" s="324"/>
      <c r="D3900" s="324"/>
      <c r="E3900" s="324"/>
      <c r="F3900" s="356"/>
    </row>
    <row r="3901" spans="1:6">
      <c r="A3901" s="324"/>
      <c r="B3901" s="324"/>
      <c r="C3901" s="324"/>
      <c r="D3901" s="324"/>
      <c r="E3901" s="324"/>
      <c r="F3901" s="356"/>
    </row>
    <row r="3902" spans="1:6">
      <c r="A3902" s="324"/>
      <c r="B3902" s="324"/>
      <c r="C3902" s="324"/>
      <c r="D3902" s="324"/>
      <c r="E3902" s="324"/>
      <c r="F3902" s="356"/>
    </row>
    <row r="3903" spans="1:6">
      <c r="A3903" s="324"/>
      <c r="B3903" s="324"/>
      <c r="C3903" s="324"/>
      <c r="D3903" s="324"/>
      <c r="E3903" s="324"/>
      <c r="F3903" s="356"/>
    </row>
    <row r="3904" spans="1:6">
      <c r="A3904" s="324"/>
      <c r="B3904" s="324"/>
      <c r="C3904" s="324"/>
      <c r="D3904" s="324"/>
      <c r="E3904" s="324"/>
      <c r="F3904" s="356"/>
    </row>
    <row r="3905" spans="1:6">
      <c r="A3905" s="324"/>
      <c r="B3905" s="324"/>
      <c r="C3905" s="324"/>
      <c r="D3905" s="324"/>
      <c r="E3905" s="324"/>
      <c r="F3905" s="356"/>
    </row>
    <row r="3906" spans="1:6">
      <c r="A3906" s="324"/>
      <c r="B3906" s="324"/>
      <c r="C3906" s="324"/>
      <c r="D3906" s="324"/>
      <c r="E3906" s="324"/>
      <c r="F3906" s="356"/>
    </row>
    <row r="3907" spans="1:6">
      <c r="A3907" s="324"/>
      <c r="B3907" s="324"/>
      <c r="C3907" s="324"/>
      <c r="D3907" s="324"/>
      <c r="E3907" s="324"/>
      <c r="F3907" s="356"/>
    </row>
    <row r="3908" spans="1:6">
      <c r="A3908" s="324"/>
      <c r="B3908" s="324"/>
      <c r="C3908" s="324"/>
      <c r="D3908" s="324"/>
      <c r="E3908" s="324"/>
      <c r="F3908" s="356"/>
    </row>
    <row r="3909" spans="1:6">
      <c r="A3909" s="324"/>
      <c r="B3909" s="324"/>
      <c r="C3909" s="324"/>
      <c r="D3909" s="324"/>
      <c r="E3909" s="324"/>
      <c r="F3909" s="356"/>
    </row>
    <row r="3910" spans="1:6">
      <c r="A3910" s="324"/>
      <c r="B3910" s="324"/>
      <c r="C3910" s="324"/>
      <c r="D3910" s="324"/>
      <c r="E3910" s="324"/>
      <c r="F3910" s="356"/>
    </row>
    <row r="3911" spans="1:6">
      <c r="A3911" s="324"/>
      <c r="B3911" s="324"/>
      <c r="C3911" s="324"/>
      <c r="D3911" s="324"/>
      <c r="E3911" s="324"/>
      <c r="F3911" s="356"/>
    </row>
    <row r="3912" spans="1:6">
      <c r="A3912" s="324"/>
      <c r="B3912" s="324"/>
      <c r="C3912" s="324"/>
      <c r="D3912" s="324"/>
      <c r="E3912" s="324"/>
      <c r="F3912" s="356"/>
    </row>
    <row r="3913" spans="1:6">
      <c r="A3913" s="324"/>
      <c r="B3913" s="324"/>
      <c r="C3913" s="324"/>
      <c r="D3913" s="324"/>
      <c r="E3913" s="324"/>
      <c r="F3913" s="356"/>
    </row>
    <row r="3914" spans="1:6">
      <c r="A3914" s="324"/>
      <c r="B3914" s="324"/>
      <c r="C3914" s="324"/>
      <c r="D3914" s="324"/>
      <c r="E3914" s="324"/>
      <c r="F3914" s="356"/>
    </row>
    <row r="3915" spans="1:6">
      <c r="A3915" s="324"/>
      <c r="B3915" s="324"/>
      <c r="C3915" s="324"/>
      <c r="D3915" s="324"/>
      <c r="E3915" s="324"/>
      <c r="F3915" s="356"/>
    </row>
    <row r="3916" spans="1:6">
      <c r="A3916" s="324"/>
      <c r="B3916" s="324"/>
      <c r="C3916" s="324"/>
      <c r="D3916" s="324"/>
      <c r="E3916" s="324"/>
      <c r="F3916" s="356"/>
    </row>
    <row r="3917" spans="1:6">
      <c r="A3917" s="324"/>
      <c r="B3917" s="324"/>
      <c r="C3917" s="324"/>
      <c r="D3917" s="324"/>
      <c r="E3917" s="324"/>
      <c r="F3917" s="356"/>
    </row>
    <row r="3918" spans="1:6">
      <c r="A3918" s="324"/>
      <c r="B3918" s="324"/>
      <c r="C3918" s="324"/>
      <c r="D3918" s="324"/>
      <c r="E3918" s="324"/>
      <c r="F3918" s="356"/>
    </row>
    <row r="3919" spans="1:6">
      <c r="A3919" s="324"/>
      <c r="B3919" s="324"/>
      <c r="C3919" s="324"/>
      <c r="D3919" s="324"/>
      <c r="E3919" s="324"/>
      <c r="F3919" s="356"/>
    </row>
    <row r="3920" spans="1:6">
      <c r="A3920" s="324"/>
      <c r="B3920" s="324"/>
      <c r="C3920" s="324"/>
      <c r="D3920" s="324"/>
      <c r="E3920" s="324"/>
      <c r="F3920" s="356"/>
    </row>
    <row r="3921" spans="1:6">
      <c r="A3921" s="324"/>
      <c r="B3921" s="324"/>
      <c r="C3921" s="324"/>
      <c r="D3921" s="324"/>
      <c r="E3921" s="324"/>
      <c r="F3921" s="356"/>
    </row>
    <row r="3922" spans="1:6">
      <c r="A3922" s="324"/>
      <c r="B3922" s="324"/>
      <c r="C3922" s="324"/>
      <c r="D3922" s="324"/>
      <c r="E3922" s="324"/>
      <c r="F3922" s="356"/>
    </row>
    <row r="3923" spans="1:6">
      <c r="A3923" s="324"/>
      <c r="B3923" s="324"/>
      <c r="C3923" s="324"/>
      <c r="D3923" s="324"/>
      <c r="E3923" s="324"/>
      <c r="F3923" s="356"/>
    </row>
    <row r="3924" spans="1:6">
      <c r="A3924" s="324"/>
      <c r="B3924" s="324"/>
      <c r="C3924" s="324"/>
      <c r="D3924" s="324"/>
      <c r="E3924" s="324"/>
      <c r="F3924" s="356"/>
    </row>
    <row r="3925" spans="1:6">
      <c r="A3925" s="324"/>
      <c r="B3925" s="324"/>
      <c r="C3925" s="324"/>
      <c r="D3925" s="324"/>
      <c r="E3925" s="324"/>
      <c r="F3925" s="356"/>
    </row>
    <row r="3926" spans="1:6">
      <c r="A3926" s="324"/>
      <c r="B3926" s="324"/>
      <c r="C3926" s="324"/>
      <c r="D3926" s="324"/>
      <c r="E3926" s="324"/>
      <c r="F3926" s="356"/>
    </row>
    <row r="3927" spans="1:6">
      <c r="A3927" s="324"/>
      <c r="B3927" s="324"/>
      <c r="C3927" s="324"/>
      <c r="D3927" s="324"/>
      <c r="E3927" s="324"/>
      <c r="F3927" s="356"/>
    </row>
    <row r="3928" spans="1:6">
      <c r="A3928" s="324"/>
      <c r="B3928" s="324"/>
      <c r="C3928" s="324"/>
      <c r="D3928" s="324"/>
      <c r="E3928" s="324"/>
      <c r="F3928" s="356"/>
    </row>
    <row r="3929" spans="1:6">
      <c r="A3929" s="324"/>
      <c r="B3929" s="324"/>
      <c r="C3929" s="324"/>
      <c r="D3929" s="324"/>
      <c r="E3929" s="324"/>
      <c r="F3929" s="356"/>
    </row>
    <row r="3930" spans="1:6">
      <c r="A3930" s="324"/>
      <c r="B3930" s="324"/>
      <c r="C3930" s="324"/>
      <c r="D3930" s="324"/>
      <c r="E3930" s="324"/>
      <c r="F3930" s="356"/>
    </row>
    <row r="3931" spans="1:6">
      <c r="A3931" s="324"/>
      <c r="B3931" s="324"/>
      <c r="C3931" s="324"/>
      <c r="D3931" s="324"/>
      <c r="E3931" s="324"/>
      <c r="F3931" s="356"/>
    </row>
    <row r="3932" spans="1:6">
      <c r="A3932" s="324"/>
      <c r="B3932" s="324"/>
      <c r="C3932" s="324"/>
      <c r="D3932" s="324"/>
      <c r="E3932" s="324"/>
      <c r="F3932" s="356"/>
    </row>
    <row r="3933" spans="1:6">
      <c r="A3933" s="324"/>
      <c r="B3933" s="324"/>
      <c r="C3933" s="324"/>
      <c r="D3933" s="324"/>
      <c r="E3933" s="324"/>
      <c r="F3933" s="356"/>
    </row>
    <row r="3934" spans="1:6">
      <c r="A3934" s="324"/>
      <c r="B3934" s="324"/>
      <c r="C3934" s="324"/>
      <c r="D3934" s="324"/>
      <c r="E3934" s="324"/>
      <c r="F3934" s="356"/>
    </row>
    <row r="3935" spans="1:6">
      <c r="A3935" s="324"/>
      <c r="B3935" s="324"/>
      <c r="C3935" s="324"/>
      <c r="D3935" s="324"/>
      <c r="E3935" s="324"/>
      <c r="F3935" s="356"/>
    </row>
    <row r="3936" spans="1:6">
      <c r="A3936" s="324"/>
      <c r="B3936" s="324"/>
      <c r="C3936" s="324"/>
      <c r="D3936" s="324"/>
      <c r="E3936" s="324"/>
      <c r="F3936" s="356"/>
    </row>
    <row r="3937" spans="1:6">
      <c r="A3937" s="324"/>
      <c r="B3937" s="324"/>
      <c r="C3937" s="324"/>
      <c r="D3937" s="324"/>
      <c r="E3937" s="324"/>
      <c r="F3937" s="356"/>
    </row>
    <row r="3938" spans="1:6">
      <c r="A3938" s="324"/>
      <c r="B3938" s="324"/>
      <c r="C3938" s="324"/>
      <c r="D3938" s="324"/>
      <c r="E3938" s="324"/>
      <c r="F3938" s="356"/>
    </row>
    <row r="3939" spans="1:6">
      <c r="A3939" s="324"/>
      <c r="B3939" s="324"/>
      <c r="C3939" s="324"/>
      <c r="D3939" s="324"/>
      <c r="E3939" s="324"/>
      <c r="F3939" s="356"/>
    </row>
    <row r="3940" spans="1:6">
      <c r="A3940" s="324"/>
      <c r="B3940" s="324"/>
      <c r="C3940" s="324"/>
      <c r="D3940" s="324"/>
      <c r="E3940" s="324"/>
      <c r="F3940" s="356"/>
    </row>
    <row r="3941" spans="1:6">
      <c r="A3941" s="324"/>
      <c r="B3941" s="324"/>
      <c r="C3941" s="324"/>
      <c r="D3941" s="324"/>
      <c r="E3941" s="324"/>
      <c r="F3941" s="356"/>
    </row>
    <row r="3942" spans="1:6">
      <c r="A3942" s="324"/>
      <c r="B3942" s="324"/>
      <c r="C3942" s="324"/>
      <c r="D3942" s="324"/>
      <c r="E3942" s="324"/>
      <c r="F3942" s="356"/>
    </row>
    <row r="3943" spans="1:6">
      <c r="A3943" s="324"/>
      <c r="B3943" s="324"/>
      <c r="C3943" s="324"/>
      <c r="D3943" s="324"/>
      <c r="E3943" s="324"/>
      <c r="F3943" s="356"/>
    </row>
    <row r="3944" spans="1:6">
      <c r="A3944" s="324"/>
      <c r="B3944" s="324"/>
      <c r="C3944" s="324"/>
      <c r="D3944" s="324"/>
      <c r="E3944" s="324"/>
      <c r="F3944" s="356"/>
    </row>
    <row r="3945" spans="1:6">
      <c r="A3945" s="324"/>
      <c r="B3945" s="324"/>
      <c r="C3945" s="324"/>
      <c r="D3945" s="324"/>
      <c r="E3945" s="324"/>
      <c r="F3945" s="356"/>
    </row>
    <row r="3946" spans="1:6">
      <c r="A3946" s="324"/>
      <c r="B3946" s="324"/>
      <c r="C3946" s="324"/>
      <c r="D3946" s="324"/>
      <c r="E3946" s="324"/>
      <c r="F3946" s="356"/>
    </row>
    <row r="3947" spans="1:6">
      <c r="A3947" s="324"/>
      <c r="B3947" s="324"/>
      <c r="C3947" s="324"/>
      <c r="D3947" s="324"/>
      <c r="E3947" s="324"/>
      <c r="F3947" s="356"/>
    </row>
    <row r="3948" spans="1:6">
      <c r="A3948" s="324"/>
      <c r="B3948" s="324"/>
      <c r="C3948" s="324"/>
      <c r="D3948" s="324"/>
      <c r="E3948" s="324"/>
      <c r="F3948" s="356"/>
    </row>
    <row r="3949" spans="1:6">
      <c r="A3949" s="324"/>
      <c r="B3949" s="324"/>
      <c r="C3949" s="324"/>
      <c r="D3949" s="324"/>
      <c r="E3949" s="324"/>
      <c r="F3949" s="356"/>
    </row>
    <row r="3950" spans="1:6">
      <c r="A3950" s="324"/>
      <c r="B3950" s="324"/>
      <c r="C3950" s="324"/>
      <c r="D3950" s="324"/>
      <c r="E3950" s="324"/>
      <c r="F3950" s="356"/>
    </row>
    <row r="3951" spans="1:6">
      <c r="A3951" s="324"/>
      <c r="B3951" s="324"/>
      <c r="C3951" s="324"/>
      <c r="D3951" s="324"/>
      <c r="E3951" s="324"/>
      <c r="F3951" s="356"/>
    </row>
    <row r="3952" spans="1:6">
      <c r="A3952" s="324"/>
      <c r="B3952" s="324"/>
      <c r="C3952" s="324"/>
      <c r="D3952" s="324"/>
      <c r="E3952" s="324"/>
      <c r="F3952" s="356"/>
    </row>
    <row r="3953" spans="1:6">
      <c r="A3953" s="324"/>
      <c r="B3953" s="324"/>
      <c r="C3953" s="324"/>
      <c r="D3953" s="324"/>
      <c r="E3953" s="324"/>
      <c r="F3953" s="356"/>
    </row>
    <row r="3954" spans="1:6">
      <c r="A3954" s="324"/>
      <c r="B3954" s="324"/>
      <c r="C3954" s="324"/>
      <c r="D3954" s="324"/>
      <c r="E3954" s="324"/>
      <c r="F3954" s="356"/>
    </row>
    <row r="3955" spans="1:6">
      <c r="A3955" s="324"/>
      <c r="B3955" s="324"/>
      <c r="C3955" s="324"/>
      <c r="D3955" s="324"/>
      <c r="E3955" s="324"/>
      <c r="F3955" s="356"/>
    </row>
    <row r="3956" spans="1:6">
      <c r="A3956" s="324"/>
      <c r="B3956" s="324"/>
      <c r="C3956" s="324"/>
      <c r="D3956" s="324"/>
      <c r="E3956" s="324"/>
      <c r="F3956" s="356"/>
    </row>
    <row r="3957" spans="1:6">
      <c r="A3957" s="324"/>
      <c r="B3957" s="324"/>
      <c r="C3957" s="324"/>
      <c r="D3957" s="324"/>
      <c r="E3957" s="324"/>
      <c r="F3957" s="356"/>
    </row>
    <row r="3958" spans="1:6">
      <c r="A3958" s="324"/>
      <c r="B3958" s="324"/>
      <c r="C3958" s="324"/>
      <c r="D3958" s="324"/>
      <c r="E3958" s="324"/>
      <c r="F3958" s="356"/>
    </row>
    <row r="3959" spans="1:6">
      <c r="A3959" s="324"/>
      <c r="B3959" s="324"/>
      <c r="C3959" s="324"/>
      <c r="D3959" s="324"/>
      <c r="E3959" s="324"/>
      <c r="F3959" s="356"/>
    </row>
    <row r="3960" spans="1:6">
      <c r="A3960" s="324"/>
      <c r="B3960" s="324"/>
      <c r="C3960" s="324"/>
      <c r="D3960" s="324"/>
      <c r="E3960" s="324"/>
      <c r="F3960" s="356"/>
    </row>
    <row r="3961" spans="1:6">
      <c r="A3961" s="324"/>
      <c r="B3961" s="324"/>
      <c r="C3961" s="324"/>
      <c r="D3961" s="324"/>
      <c r="E3961" s="324"/>
      <c r="F3961" s="356"/>
    </row>
    <row r="3962" spans="1:6">
      <c r="A3962" s="324"/>
      <c r="B3962" s="324"/>
      <c r="C3962" s="324"/>
      <c r="D3962" s="324"/>
      <c r="E3962" s="324"/>
      <c r="F3962" s="356"/>
    </row>
    <row r="3963" spans="1:6">
      <c r="A3963" s="324"/>
      <c r="B3963" s="324"/>
      <c r="C3963" s="324"/>
      <c r="D3963" s="324"/>
      <c r="E3963" s="324"/>
      <c r="F3963" s="356"/>
    </row>
    <row r="3964" spans="1:6">
      <c r="A3964" s="324"/>
      <c r="B3964" s="324"/>
      <c r="C3964" s="324"/>
      <c r="D3964" s="324"/>
      <c r="E3964" s="324"/>
      <c r="F3964" s="356"/>
    </row>
    <row r="3965" spans="1:6">
      <c r="A3965" s="324"/>
      <c r="B3965" s="324"/>
      <c r="C3965" s="324"/>
      <c r="D3965" s="324"/>
      <c r="E3965" s="324"/>
      <c r="F3965" s="356"/>
    </row>
    <row r="3966" spans="1:6">
      <c r="A3966" s="324"/>
      <c r="B3966" s="324"/>
      <c r="C3966" s="324"/>
      <c r="D3966" s="324"/>
      <c r="E3966" s="324"/>
      <c r="F3966" s="356"/>
    </row>
    <row r="3967" spans="1:6">
      <c r="A3967" s="324"/>
      <c r="B3967" s="324"/>
      <c r="C3967" s="324"/>
      <c r="D3967" s="324"/>
      <c r="E3967" s="324"/>
      <c r="F3967" s="356"/>
    </row>
    <row r="3968" spans="1:6">
      <c r="A3968" s="324"/>
      <c r="B3968" s="324"/>
      <c r="C3968" s="324"/>
      <c r="D3968" s="324"/>
      <c r="E3968" s="324"/>
      <c r="F3968" s="356"/>
    </row>
    <row r="3969" spans="1:6">
      <c r="A3969" s="324"/>
      <c r="B3969" s="324"/>
      <c r="C3969" s="324"/>
      <c r="D3969" s="324"/>
      <c r="E3969" s="324"/>
      <c r="F3969" s="356"/>
    </row>
    <row r="3970" spans="1:6">
      <c r="A3970" s="324"/>
      <c r="B3970" s="324"/>
      <c r="C3970" s="324"/>
      <c r="D3970" s="324"/>
      <c r="E3970" s="324"/>
      <c r="F3970" s="356"/>
    </row>
    <row r="3971" spans="1:6">
      <c r="A3971" s="324"/>
      <c r="B3971" s="324"/>
      <c r="C3971" s="324"/>
      <c r="D3971" s="324"/>
      <c r="E3971" s="324"/>
      <c r="F3971" s="356"/>
    </row>
    <row r="3972" spans="1:6">
      <c r="A3972" s="324"/>
      <c r="B3972" s="324"/>
      <c r="C3972" s="324"/>
      <c r="D3972" s="324"/>
      <c r="E3972" s="324"/>
      <c r="F3972" s="356"/>
    </row>
    <row r="3973" spans="1:6">
      <c r="A3973" s="324"/>
      <c r="B3973" s="324"/>
      <c r="C3973" s="324"/>
      <c r="D3973" s="324"/>
      <c r="E3973" s="324"/>
      <c r="F3973" s="356"/>
    </row>
    <row r="3974" spans="1:6">
      <c r="A3974" s="324"/>
      <c r="B3974" s="324"/>
      <c r="C3974" s="324"/>
      <c r="D3974" s="324"/>
      <c r="E3974" s="324"/>
      <c r="F3974" s="356"/>
    </row>
    <row r="3975" spans="1:6">
      <c r="A3975" s="324"/>
      <c r="B3975" s="324"/>
      <c r="C3975" s="324"/>
      <c r="D3975" s="324"/>
      <c r="E3975" s="324"/>
      <c r="F3975" s="356"/>
    </row>
    <row r="3976" spans="1:6">
      <c r="A3976" s="324"/>
      <c r="B3976" s="324"/>
      <c r="C3976" s="324"/>
      <c r="D3976" s="324"/>
      <c r="E3976" s="324"/>
      <c r="F3976" s="356"/>
    </row>
    <row r="3977" spans="1:6">
      <c r="A3977" s="324"/>
      <c r="B3977" s="324"/>
      <c r="C3977" s="324"/>
      <c r="D3977" s="324"/>
      <c r="E3977" s="324"/>
      <c r="F3977" s="356"/>
    </row>
    <row r="3978" spans="1:6">
      <c r="A3978" s="324"/>
      <c r="B3978" s="324"/>
      <c r="C3978" s="324"/>
      <c r="D3978" s="324"/>
      <c r="E3978" s="324"/>
      <c r="F3978" s="356"/>
    </row>
    <row r="3979" spans="1:6">
      <c r="A3979" s="324"/>
      <c r="B3979" s="324"/>
      <c r="C3979" s="324"/>
      <c r="D3979" s="324"/>
      <c r="E3979" s="324"/>
      <c r="F3979" s="356"/>
    </row>
    <row r="3980" spans="1:6">
      <c r="A3980" s="324"/>
      <c r="B3980" s="324"/>
      <c r="C3980" s="324"/>
      <c r="D3980" s="324"/>
      <c r="E3980" s="324"/>
      <c r="F3980" s="356"/>
    </row>
    <row r="3981" spans="1:6">
      <c r="A3981" s="324"/>
      <c r="B3981" s="324"/>
      <c r="C3981" s="324"/>
      <c r="D3981" s="324"/>
      <c r="E3981" s="324"/>
      <c r="F3981" s="356"/>
    </row>
    <row r="3982" spans="1:6">
      <c r="A3982" s="324"/>
      <c r="B3982" s="324"/>
      <c r="C3982" s="324"/>
      <c r="D3982" s="324"/>
      <c r="E3982" s="324"/>
      <c r="F3982" s="356"/>
    </row>
    <row r="3983" spans="1:6">
      <c r="A3983" s="324"/>
      <c r="B3983" s="324"/>
      <c r="C3983" s="324"/>
      <c r="D3983" s="324"/>
      <c r="E3983" s="324"/>
      <c r="F3983" s="356"/>
    </row>
    <row r="3984" spans="1:6">
      <c r="A3984" s="324"/>
      <c r="B3984" s="324"/>
      <c r="C3984" s="324"/>
      <c r="D3984" s="324"/>
      <c r="E3984" s="324"/>
      <c r="F3984" s="356"/>
    </row>
    <row r="3985" spans="1:6">
      <c r="A3985" s="324"/>
      <c r="B3985" s="324"/>
      <c r="C3985" s="324"/>
      <c r="D3985" s="324"/>
      <c r="E3985" s="324"/>
      <c r="F3985" s="356"/>
    </row>
    <row r="3986" spans="1:6">
      <c r="A3986" s="324"/>
      <c r="B3986" s="324"/>
      <c r="C3986" s="324"/>
      <c r="D3986" s="324"/>
      <c r="E3986" s="324"/>
      <c r="F3986" s="356"/>
    </row>
    <row r="3987" spans="1:6">
      <c r="A3987" s="324"/>
      <c r="B3987" s="324"/>
      <c r="C3987" s="324"/>
      <c r="D3987" s="324"/>
      <c r="E3987" s="324"/>
      <c r="F3987" s="356"/>
    </row>
    <row r="3988" spans="1:6">
      <c r="A3988" s="324"/>
      <c r="B3988" s="324"/>
      <c r="C3988" s="324"/>
      <c r="D3988" s="324"/>
      <c r="E3988" s="324"/>
      <c r="F3988" s="356"/>
    </row>
    <row r="3989" spans="1:6">
      <c r="A3989" s="324"/>
      <c r="B3989" s="324"/>
      <c r="C3989" s="324"/>
      <c r="D3989" s="324"/>
      <c r="E3989" s="324"/>
      <c r="F3989" s="356"/>
    </row>
    <row r="3990" spans="1:6">
      <c r="A3990" s="324"/>
      <c r="B3990" s="324"/>
      <c r="C3990" s="324"/>
      <c r="D3990" s="324"/>
      <c r="E3990" s="324"/>
      <c r="F3990" s="356"/>
    </row>
    <row r="3991" spans="1:6">
      <c r="A3991" s="324"/>
      <c r="B3991" s="324"/>
      <c r="C3991" s="324"/>
      <c r="D3991" s="324"/>
      <c r="E3991" s="324"/>
      <c r="F3991" s="356"/>
    </row>
    <row r="3992" spans="1:6">
      <c r="A3992" s="324"/>
      <c r="B3992" s="324"/>
      <c r="C3992" s="324"/>
      <c r="D3992" s="324"/>
      <c r="E3992" s="324"/>
      <c r="F3992" s="356"/>
    </row>
    <row r="3993" spans="1:6">
      <c r="A3993" s="324"/>
      <c r="B3993" s="324"/>
      <c r="C3993" s="324"/>
      <c r="D3993" s="324"/>
      <c r="E3993" s="324"/>
      <c r="F3993" s="356"/>
    </row>
    <row r="3994" spans="1:6">
      <c r="A3994" s="324"/>
      <c r="B3994" s="324"/>
      <c r="C3994" s="324"/>
      <c r="D3994" s="324"/>
      <c r="E3994" s="324"/>
      <c r="F3994" s="356"/>
    </row>
    <row r="3995" spans="1:6">
      <c r="A3995" s="324"/>
      <c r="B3995" s="324"/>
      <c r="C3995" s="324"/>
      <c r="D3995" s="324"/>
      <c r="E3995" s="324"/>
      <c r="F3995" s="356"/>
    </row>
    <row r="3996" spans="1:6">
      <c r="A3996" s="324"/>
      <c r="B3996" s="324"/>
      <c r="C3996" s="324"/>
      <c r="D3996" s="324"/>
      <c r="E3996" s="324"/>
      <c r="F3996" s="356"/>
    </row>
    <row r="3997" spans="1:6">
      <c r="A3997" s="324"/>
      <c r="B3997" s="324"/>
      <c r="C3997" s="324"/>
      <c r="D3997" s="324"/>
      <c r="E3997" s="324"/>
      <c r="F3997" s="356"/>
    </row>
    <row r="3998" spans="1:6">
      <c r="A3998" s="324"/>
      <c r="B3998" s="324"/>
      <c r="C3998" s="324"/>
      <c r="D3998" s="324"/>
      <c r="E3998" s="324"/>
      <c r="F3998" s="356"/>
    </row>
    <row r="3999" spans="1:6">
      <c r="A3999" s="324"/>
      <c r="B3999" s="324"/>
      <c r="C3999" s="324"/>
      <c r="D3999" s="324"/>
      <c r="E3999" s="324"/>
      <c r="F3999" s="356"/>
    </row>
    <row r="4000" spans="1:6">
      <c r="A4000" s="324"/>
      <c r="B4000" s="324"/>
      <c r="C4000" s="324"/>
      <c r="D4000" s="324"/>
      <c r="E4000" s="324"/>
      <c r="F4000" s="356"/>
    </row>
    <row r="4001" spans="1:6">
      <c r="A4001" s="324"/>
      <c r="B4001" s="324"/>
      <c r="C4001" s="324"/>
      <c r="D4001" s="324"/>
      <c r="E4001" s="324"/>
      <c r="F4001" s="356"/>
    </row>
    <row r="4002" spans="1:6">
      <c r="A4002" s="324"/>
      <c r="B4002" s="324"/>
      <c r="C4002" s="324"/>
      <c r="D4002" s="324"/>
      <c r="E4002" s="324"/>
      <c r="F4002" s="356"/>
    </row>
    <row r="4003" spans="1:6">
      <c r="A4003" s="324"/>
      <c r="B4003" s="324"/>
      <c r="C4003" s="324"/>
      <c r="D4003" s="324"/>
      <c r="E4003" s="324"/>
      <c r="F4003" s="356"/>
    </row>
    <row r="4004" spans="1:6">
      <c r="A4004" s="324"/>
      <c r="B4004" s="324"/>
      <c r="C4004" s="324"/>
      <c r="D4004" s="324"/>
      <c r="E4004" s="324"/>
      <c r="F4004" s="356"/>
    </row>
    <row r="4005" spans="1:6">
      <c r="A4005" s="324"/>
      <c r="B4005" s="324"/>
      <c r="C4005" s="324"/>
      <c r="D4005" s="324"/>
      <c r="E4005" s="324"/>
      <c r="F4005" s="356"/>
    </row>
    <row r="4006" spans="1:6">
      <c r="A4006" s="324"/>
      <c r="B4006" s="324"/>
      <c r="C4006" s="324"/>
      <c r="D4006" s="324"/>
      <c r="E4006" s="324"/>
      <c r="F4006" s="356"/>
    </row>
    <row r="4007" spans="1:6">
      <c r="A4007" s="324"/>
      <c r="B4007" s="324"/>
      <c r="C4007" s="324"/>
      <c r="D4007" s="324"/>
      <c r="E4007" s="324"/>
      <c r="F4007" s="356"/>
    </row>
    <row r="4008" spans="1:6">
      <c r="A4008" s="324"/>
      <c r="B4008" s="324"/>
      <c r="C4008" s="324"/>
      <c r="D4008" s="324"/>
      <c r="E4008" s="324"/>
      <c r="F4008" s="356"/>
    </row>
    <row r="4009" spans="1:6">
      <c r="A4009" s="324"/>
      <c r="B4009" s="324"/>
      <c r="C4009" s="324"/>
      <c r="D4009" s="324"/>
      <c r="E4009" s="324"/>
      <c r="F4009" s="356"/>
    </row>
    <row r="4010" spans="1:6">
      <c r="A4010" s="324"/>
      <c r="B4010" s="324"/>
      <c r="C4010" s="324"/>
      <c r="D4010" s="324"/>
      <c r="E4010" s="324"/>
      <c r="F4010" s="356"/>
    </row>
    <row r="4011" spans="1:6">
      <c r="A4011" s="324"/>
      <c r="B4011" s="324"/>
      <c r="C4011" s="324"/>
      <c r="D4011" s="324"/>
      <c r="E4011" s="324"/>
      <c r="F4011" s="356"/>
    </row>
    <row r="4012" spans="1:6">
      <c r="A4012" s="324"/>
      <c r="B4012" s="324"/>
      <c r="C4012" s="324"/>
      <c r="D4012" s="324"/>
      <c r="E4012" s="324"/>
      <c r="F4012" s="356"/>
    </row>
    <row r="4013" spans="1:6">
      <c r="A4013" s="324"/>
      <c r="B4013" s="324"/>
      <c r="C4013" s="324"/>
      <c r="D4013" s="324"/>
      <c r="E4013" s="324"/>
      <c r="F4013" s="356"/>
    </row>
    <row r="4014" spans="1:6">
      <c r="A4014" s="324"/>
      <c r="B4014" s="324"/>
      <c r="C4014" s="324"/>
      <c r="D4014" s="324"/>
      <c r="E4014" s="324"/>
      <c r="F4014" s="356"/>
    </row>
    <row r="4015" spans="1:6">
      <c r="A4015" s="324"/>
      <c r="B4015" s="324"/>
      <c r="C4015" s="324"/>
      <c r="D4015" s="324"/>
      <c r="E4015" s="324"/>
      <c r="F4015" s="356"/>
    </row>
    <row r="4016" spans="1:6">
      <c r="A4016" s="324"/>
      <c r="B4016" s="324"/>
      <c r="C4016" s="324"/>
      <c r="D4016" s="324"/>
      <c r="E4016" s="324"/>
      <c r="F4016" s="356"/>
    </row>
    <row r="4017" spans="1:6">
      <c r="A4017" s="324"/>
      <c r="B4017" s="324"/>
      <c r="C4017" s="324"/>
      <c r="D4017" s="324"/>
      <c r="E4017" s="324"/>
      <c r="F4017" s="356"/>
    </row>
    <row r="4018" spans="1:6">
      <c r="A4018" s="324"/>
      <c r="B4018" s="324"/>
      <c r="C4018" s="324"/>
      <c r="D4018" s="324"/>
      <c r="E4018" s="324"/>
      <c r="F4018" s="356"/>
    </row>
    <row r="4019" spans="1:6">
      <c r="A4019" s="324"/>
      <c r="B4019" s="324"/>
      <c r="C4019" s="324"/>
      <c r="D4019" s="324"/>
      <c r="E4019" s="324"/>
      <c r="F4019" s="356"/>
    </row>
    <row r="4020" spans="1:6">
      <c r="A4020" s="324"/>
      <c r="B4020" s="324"/>
      <c r="C4020" s="324"/>
      <c r="D4020" s="324"/>
      <c r="E4020" s="324"/>
      <c r="F4020" s="356"/>
    </row>
    <row r="4021" spans="1:6">
      <c r="A4021" s="324"/>
      <c r="B4021" s="324"/>
      <c r="C4021" s="324"/>
      <c r="D4021" s="324"/>
      <c r="E4021" s="324"/>
      <c r="F4021" s="356"/>
    </row>
    <row r="4022" spans="1:6">
      <c r="A4022" s="324"/>
      <c r="B4022" s="324"/>
      <c r="C4022" s="324"/>
      <c r="D4022" s="324"/>
      <c r="E4022" s="324"/>
      <c r="F4022" s="356"/>
    </row>
    <row r="4023" spans="1:6">
      <c r="A4023" s="324"/>
      <c r="B4023" s="324"/>
      <c r="C4023" s="324"/>
      <c r="D4023" s="324"/>
      <c r="E4023" s="324"/>
      <c r="F4023" s="356"/>
    </row>
    <row r="4024" spans="1:6">
      <c r="A4024" s="324"/>
      <c r="B4024" s="324"/>
      <c r="C4024" s="324"/>
      <c r="D4024" s="324"/>
      <c r="E4024" s="324"/>
      <c r="F4024" s="356"/>
    </row>
    <row r="4025" spans="1:6">
      <c r="A4025" s="324"/>
      <c r="B4025" s="324"/>
      <c r="C4025" s="324"/>
      <c r="D4025" s="324"/>
      <c r="E4025" s="324"/>
      <c r="F4025" s="356"/>
    </row>
    <row r="4026" spans="1:6">
      <c r="A4026" s="324"/>
      <c r="B4026" s="324"/>
      <c r="C4026" s="324"/>
      <c r="D4026" s="324"/>
      <c r="E4026" s="324"/>
      <c r="F4026" s="356"/>
    </row>
    <row r="4027" spans="1:6">
      <c r="A4027" s="324"/>
      <c r="B4027" s="324"/>
      <c r="C4027" s="324"/>
      <c r="D4027" s="324"/>
      <c r="E4027" s="324"/>
      <c r="F4027" s="356"/>
    </row>
    <row r="4028" spans="1:6">
      <c r="A4028" s="324"/>
      <c r="B4028" s="324"/>
      <c r="C4028" s="324"/>
      <c r="D4028" s="324"/>
      <c r="E4028" s="324"/>
      <c r="F4028" s="356"/>
    </row>
    <row r="4029" spans="1:6">
      <c r="A4029" s="324"/>
      <c r="B4029" s="324"/>
      <c r="C4029" s="324"/>
      <c r="D4029" s="324"/>
      <c r="E4029" s="324"/>
      <c r="F4029" s="356"/>
    </row>
    <row r="4030" spans="1:6">
      <c r="A4030" s="324"/>
      <c r="B4030" s="324"/>
      <c r="C4030" s="324"/>
      <c r="D4030" s="324"/>
      <c r="E4030" s="324"/>
      <c r="F4030" s="356"/>
    </row>
    <row r="4031" spans="1:6">
      <c r="A4031" s="324"/>
      <c r="B4031" s="324"/>
      <c r="C4031" s="324"/>
      <c r="D4031" s="324"/>
      <c r="E4031" s="324"/>
      <c r="F4031" s="356"/>
    </row>
    <row r="4032" spans="1:6">
      <c r="A4032" s="324"/>
      <c r="B4032" s="324"/>
      <c r="C4032" s="324"/>
      <c r="D4032" s="324"/>
      <c r="E4032" s="324"/>
      <c r="F4032" s="356"/>
    </row>
    <row r="4033" spans="1:6">
      <c r="A4033" s="324"/>
      <c r="B4033" s="324"/>
      <c r="C4033" s="324"/>
      <c r="D4033" s="324"/>
      <c r="E4033" s="324"/>
      <c r="F4033" s="356"/>
    </row>
    <row r="4034" spans="1:6">
      <c r="A4034" s="324"/>
      <c r="B4034" s="324"/>
      <c r="C4034" s="324"/>
      <c r="D4034" s="324"/>
      <c r="E4034" s="324"/>
      <c r="F4034" s="356"/>
    </row>
    <row r="4035" spans="1:6">
      <c r="A4035" s="324"/>
      <c r="B4035" s="324"/>
      <c r="C4035" s="324"/>
      <c r="D4035" s="324"/>
      <c r="E4035" s="324"/>
      <c r="F4035" s="356"/>
    </row>
    <row r="4036" spans="1:6">
      <c r="A4036" s="324"/>
      <c r="B4036" s="324"/>
      <c r="C4036" s="324"/>
      <c r="D4036" s="324"/>
      <c r="E4036" s="324"/>
      <c r="F4036" s="356"/>
    </row>
    <row r="4037" spans="1:6">
      <c r="A4037" s="324"/>
      <c r="B4037" s="324"/>
      <c r="C4037" s="324"/>
      <c r="D4037" s="324"/>
      <c r="E4037" s="324"/>
      <c r="F4037" s="356"/>
    </row>
    <row r="4038" spans="1:6">
      <c r="A4038" s="324"/>
      <c r="B4038" s="324"/>
      <c r="C4038" s="324"/>
      <c r="D4038" s="324"/>
      <c r="E4038" s="324"/>
      <c r="F4038" s="356"/>
    </row>
    <row r="4039" spans="1:6">
      <c r="A4039" s="324"/>
      <c r="B4039" s="324"/>
      <c r="C4039" s="324"/>
      <c r="D4039" s="324"/>
      <c r="E4039" s="324"/>
      <c r="F4039" s="356"/>
    </row>
    <row r="4040" spans="1:6">
      <c r="A4040" s="324"/>
      <c r="B4040" s="324"/>
      <c r="C4040" s="324"/>
      <c r="D4040" s="324"/>
      <c r="E4040" s="324"/>
      <c r="F4040" s="356"/>
    </row>
    <row r="4041" spans="1:6">
      <c r="A4041" s="324"/>
      <c r="B4041" s="324"/>
      <c r="C4041" s="324"/>
      <c r="D4041" s="324"/>
      <c r="E4041" s="324"/>
      <c r="F4041" s="356"/>
    </row>
    <row r="4042" spans="1:6">
      <c r="A4042" s="324"/>
      <c r="B4042" s="324"/>
      <c r="C4042" s="324"/>
      <c r="D4042" s="324"/>
      <c r="E4042" s="324"/>
      <c r="F4042" s="356"/>
    </row>
    <row r="4043" spans="1:6">
      <c r="A4043" s="324"/>
      <c r="B4043" s="324"/>
      <c r="C4043" s="324"/>
      <c r="D4043" s="324"/>
      <c r="E4043" s="324"/>
      <c r="F4043" s="356"/>
    </row>
    <row r="4044" spans="1:6">
      <c r="A4044" s="324"/>
      <c r="B4044" s="324"/>
      <c r="C4044" s="324"/>
      <c r="D4044" s="324"/>
      <c r="E4044" s="324"/>
      <c r="F4044" s="356"/>
    </row>
    <row r="4045" spans="1:6">
      <c r="A4045" s="324"/>
      <c r="B4045" s="324"/>
      <c r="C4045" s="324"/>
      <c r="D4045" s="324"/>
      <c r="E4045" s="324"/>
      <c r="F4045" s="356"/>
    </row>
    <row r="4046" spans="1:6">
      <c r="A4046" s="324"/>
      <c r="B4046" s="324"/>
      <c r="C4046" s="324"/>
      <c r="D4046" s="324"/>
      <c r="E4046" s="324"/>
      <c r="F4046" s="356"/>
    </row>
    <row r="4047" spans="1:6">
      <c r="A4047" s="324"/>
      <c r="B4047" s="324"/>
      <c r="C4047" s="324"/>
      <c r="D4047" s="324"/>
      <c r="E4047" s="324"/>
      <c r="F4047" s="356"/>
    </row>
    <row r="4048" spans="1:6">
      <c r="A4048" s="324"/>
      <c r="B4048" s="324"/>
      <c r="C4048" s="324"/>
      <c r="D4048" s="324"/>
      <c r="E4048" s="324"/>
      <c r="F4048" s="356"/>
    </row>
    <row r="4049" spans="1:6">
      <c r="A4049" s="324"/>
      <c r="B4049" s="324"/>
      <c r="C4049" s="324"/>
      <c r="D4049" s="324"/>
      <c r="E4049" s="324"/>
      <c r="F4049" s="356"/>
    </row>
    <row r="4050" spans="1:6">
      <c r="A4050" s="324"/>
      <c r="B4050" s="324"/>
      <c r="C4050" s="324"/>
      <c r="D4050" s="324"/>
      <c r="E4050" s="324"/>
      <c r="F4050" s="356"/>
    </row>
    <row r="4051" spans="1:6">
      <c r="A4051" s="324"/>
      <c r="B4051" s="324"/>
      <c r="C4051" s="324"/>
      <c r="D4051" s="324"/>
      <c r="E4051" s="324"/>
      <c r="F4051" s="356"/>
    </row>
    <row r="4052" spans="1:6">
      <c r="A4052" s="324"/>
      <c r="B4052" s="324"/>
      <c r="C4052" s="324"/>
      <c r="D4052" s="324"/>
      <c r="E4052" s="324"/>
      <c r="F4052" s="356"/>
    </row>
    <row r="4053" spans="1:6">
      <c r="A4053" s="324"/>
      <c r="B4053" s="324"/>
      <c r="C4053" s="324"/>
      <c r="D4053" s="324"/>
      <c r="E4053" s="324"/>
      <c r="F4053" s="356"/>
    </row>
    <row r="4054" spans="1:6">
      <c r="A4054" s="324"/>
      <c r="B4054" s="324"/>
      <c r="C4054" s="324"/>
      <c r="D4054" s="324"/>
      <c r="E4054" s="324"/>
      <c r="F4054" s="356"/>
    </row>
    <row r="4055" spans="1:6">
      <c r="A4055" s="324"/>
      <c r="B4055" s="324"/>
      <c r="C4055" s="324"/>
      <c r="D4055" s="324"/>
      <c r="E4055" s="324"/>
      <c r="F4055" s="356"/>
    </row>
    <row r="4056" spans="1:6">
      <c r="A4056" s="324"/>
      <c r="B4056" s="324"/>
      <c r="C4056" s="324"/>
      <c r="D4056" s="324"/>
      <c r="E4056" s="324"/>
      <c r="F4056" s="356"/>
    </row>
    <row r="4057" spans="1:6">
      <c r="A4057" s="324"/>
      <c r="B4057" s="324"/>
      <c r="C4057" s="324"/>
      <c r="D4057" s="324"/>
      <c r="E4057" s="324"/>
      <c r="F4057" s="356"/>
    </row>
    <row r="4058" spans="1:6">
      <c r="A4058" s="324"/>
      <c r="B4058" s="324"/>
      <c r="C4058" s="324"/>
      <c r="D4058" s="324"/>
      <c r="E4058" s="324"/>
      <c r="F4058" s="356"/>
    </row>
    <row r="4059" spans="1:6">
      <c r="A4059" s="324"/>
      <c r="B4059" s="324"/>
      <c r="C4059" s="324"/>
      <c r="D4059" s="324"/>
      <c r="E4059" s="324"/>
      <c r="F4059" s="356"/>
    </row>
    <row r="4060" spans="1:6">
      <c r="A4060" s="324"/>
      <c r="B4060" s="324"/>
      <c r="C4060" s="324"/>
      <c r="D4060" s="324"/>
      <c r="E4060" s="324"/>
      <c r="F4060" s="356"/>
    </row>
    <row r="4061" spans="1:6">
      <c r="A4061" s="324"/>
      <c r="B4061" s="324"/>
      <c r="C4061" s="324"/>
      <c r="D4061" s="324"/>
      <c r="E4061" s="324"/>
      <c r="F4061" s="356"/>
    </row>
    <row r="4062" spans="1:6">
      <c r="A4062" s="324"/>
      <c r="B4062" s="324"/>
      <c r="C4062" s="324"/>
      <c r="D4062" s="324"/>
      <c r="E4062" s="324"/>
      <c r="F4062" s="356"/>
    </row>
    <row r="4063" spans="1:6">
      <c r="A4063" s="324"/>
      <c r="B4063" s="324"/>
      <c r="C4063" s="324"/>
      <c r="D4063" s="324"/>
      <c r="E4063" s="324"/>
      <c r="F4063" s="356"/>
    </row>
    <row r="4064" spans="1:6">
      <c r="A4064" s="324"/>
      <c r="B4064" s="324"/>
      <c r="C4064" s="324"/>
      <c r="D4064" s="324"/>
      <c r="E4064" s="324"/>
      <c r="F4064" s="356"/>
    </row>
    <row r="4065" spans="1:6">
      <c r="A4065" s="324"/>
      <c r="B4065" s="324"/>
      <c r="C4065" s="324"/>
      <c r="D4065" s="324"/>
      <c r="E4065" s="324"/>
      <c r="F4065" s="356"/>
    </row>
    <row r="4066" spans="1:6">
      <c r="A4066" s="324"/>
      <c r="B4066" s="324"/>
      <c r="C4066" s="324"/>
      <c r="D4066" s="324"/>
      <c r="E4066" s="324"/>
      <c r="F4066" s="356"/>
    </row>
    <row r="4067" spans="1:6">
      <c r="A4067" s="324"/>
      <c r="B4067" s="324"/>
      <c r="C4067" s="324"/>
      <c r="D4067" s="324"/>
      <c r="E4067" s="324"/>
      <c r="F4067" s="356"/>
    </row>
    <row r="4068" spans="1:6">
      <c r="A4068" s="324"/>
      <c r="B4068" s="324"/>
      <c r="C4068" s="324"/>
      <c r="D4068" s="324"/>
      <c r="E4068" s="324"/>
      <c r="F4068" s="356"/>
    </row>
    <row r="4069" spans="1:6">
      <c r="A4069" s="324"/>
      <c r="B4069" s="324"/>
      <c r="C4069" s="324"/>
      <c r="D4069" s="324"/>
      <c r="E4069" s="324"/>
      <c r="F4069" s="356"/>
    </row>
    <row r="4070" spans="1:6">
      <c r="A4070" s="324"/>
      <c r="B4070" s="324"/>
      <c r="C4070" s="324"/>
      <c r="D4070" s="324"/>
      <c r="E4070" s="324"/>
      <c r="F4070" s="356"/>
    </row>
    <row r="4071" spans="1:6">
      <c r="A4071" s="324"/>
      <c r="B4071" s="324"/>
      <c r="C4071" s="324"/>
      <c r="D4071" s="324"/>
      <c r="E4071" s="324"/>
      <c r="F4071" s="356"/>
    </row>
    <row r="4072" spans="1:6">
      <c r="A4072" s="324"/>
      <c r="B4072" s="324"/>
      <c r="C4072" s="324"/>
      <c r="D4072" s="324"/>
      <c r="E4072" s="324"/>
      <c r="F4072" s="356"/>
    </row>
    <row r="4073" spans="1:6">
      <c r="A4073" s="324"/>
      <c r="B4073" s="324"/>
      <c r="C4073" s="324"/>
      <c r="D4073" s="324"/>
      <c r="E4073" s="324"/>
      <c r="F4073" s="356"/>
    </row>
    <row r="4074" spans="1:6">
      <c r="A4074" s="324"/>
      <c r="B4074" s="324"/>
      <c r="C4074" s="324"/>
      <c r="D4074" s="324"/>
      <c r="E4074" s="324"/>
      <c r="F4074" s="356"/>
    </row>
    <row r="4075" spans="1:6">
      <c r="A4075" s="324"/>
      <c r="B4075" s="324"/>
      <c r="C4075" s="324"/>
      <c r="D4075" s="324"/>
      <c r="E4075" s="324"/>
      <c r="F4075" s="356"/>
    </row>
    <row r="4076" spans="1:6">
      <c r="A4076" s="324"/>
      <c r="B4076" s="324"/>
      <c r="C4076" s="324"/>
      <c r="D4076" s="324"/>
      <c r="E4076" s="324"/>
      <c r="F4076" s="356"/>
    </row>
    <row r="4077" spans="1:6">
      <c r="A4077" s="324"/>
      <c r="B4077" s="324"/>
      <c r="C4077" s="324"/>
      <c r="D4077" s="324"/>
      <c r="E4077" s="324"/>
      <c r="F4077" s="356"/>
    </row>
    <row r="4078" spans="1:6">
      <c r="A4078" s="324"/>
      <c r="B4078" s="324"/>
      <c r="C4078" s="324"/>
      <c r="D4078" s="324"/>
      <c r="E4078" s="324"/>
      <c r="F4078" s="356"/>
    </row>
    <row r="4079" spans="1:6">
      <c r="A4079" s="324"/>
      <c r="B4079" s="324"/>
      <c r="C4079" s="324"/>
      <c r="D4079" s="324"/>
      <c r="E4079" s="324"/>
      <c r="F4079" s="356"/>
    </row>
    <row r="4080" spans="1:6">
      <c r="A4080" s="324"/>
      <c r="B4080" s="324"/>
      <c r="C4080" s="324"/>
      <c r="D4080" s="324"/>
      <c r="E4080" s="324"/>
      <c r="F4080" s="356"/>
    </row>
    <row r="4081" spans="1:6">
      <c r="A4081" s="324"/>
      <c r="B4081" s="324"/>
      <c r="C4081" s="324"/>
      <c r="D4081" s="324"/>
      <c r="E4081" s="324"/>
      <c r="F4081" s="356"/>
    </row>
    <row r="4082" spans="1:6">
      <c r="A4082" s="324"/>
      <c r="B4082" s="324"/>
      <c r="C4082" s="324"/>
      <c r="D4082" s="324"/>
      <c r="E4082" s="324"/>
      <c r="F4082" s="356"/>
    </row>
    <row r="4083" spans="1:6">
      <c r="A4083" s="324"/>
      <c r="B4083" s="324"/>
      <c r="C4083" s="324"/>
      <c r="D4083" s="324"/>
      <c r="E4083" s="324"/>
      <c r="F4083" s="356"/>
    </row>
    <row r="4084" spans="1:6">
      <c r="A4084" s="324"/>
      <c r="B4084" s="324"/>
      <c r="C4084" s="324"/>
      <c r="D4084" s="324"/>
      <c r="E4084" s="324"/>
      <c r="F4084" s="356"/>
    </row>
    <row r="4085" spans="1:6">
      <c r="A4085" s="324"/>
      <c r="B4085" s="324"/>
      <c r="C4085" s="324"/>
      <c r="D4085" s="324"/>
      <c r="E4085" s="324"/>
      <c r="F4085" s="356"/>
    </row>
    <row r="4086" spans="1:6">
      <c r="A4086" s="324"/>
      <c r="B4086" s="324"/>
      <c r="C4086" s="324"/>
      <c r="D4086" s="324"/>
      <c r="E4086" s="324"/>
      <c r="F4086" s="356"/>
    </row>
    <row r="4087" spans="1:6">
      <c r="A4087" s="324"/>
      <c r="B4087" s="324"/>
      <c r="C4087" s="324"/>
      <c r="D4087" s="324"/>
      <c r="E4087" s="324"/>
      <c r="F4087" s="356"/>
    </row>
    <row r="4088" spans="1:6">
      <c r="A4088" s="324"/>
      <c r="B4088" s="324"/>
      <c r="C4088" s="324"/>
      <c r="D4088" s="324"/>
      <c r="E4088" s="324"/>
      <c r="F4088" s="356"/>
    </row>
    <row r="4089" spans="1:6">
      <c r="A4089" s="324"/>
      <c r="B4089" s="324"/>
      <c r="C4089" s="324"/>
      <c r="D4089" s="324"/>
      <c r="E4089" s="324"/>
      <c r="F4089" s="356"/>
    </row>
    <row r="4090" spans="1:6">
      <c r="A4090" s="324"/>
      <c r="B4090" s="324"/>
      <c r="C4090" s="324"/>
      <c r="D4090" s="324"/>
      <c r="E4090" s="324"/>
      <c r="F4090" s="356"/>
    </row>
    <row r="4091" spans="1:6">
      <c r="A4091" s="324"/>
      <c r="B4091" s="324"/>
      <c r="C4091" s="324"/>
      <c r="D4091" s="324"/>
      <c r="E4091" s="324"/>
      <c r="F4091" s="356"/>
    </row>
    <row r="4092" spans="1:6">
      <c r="A4092" s="324"/>
      <c r="B4092" s="324"/>
      <c r="C4092" s="324"/>
      <c r="D4092" s="324"/>
      <c r="E4092" s="324"/>
      <c r="F4092" s="356"/>
    </row>
    <row r="4093" spans="1:6">
      <c r="A4093" s="324"/>
      <c r="B4093" s="324"/>
      <c r="C4093" s="324"/>
      <c r="D4093" s="324"/>
      <c r="E4093" s="324"/>
      <c r="F4093" s="356"/>
    </row>
    <row r="4094" spans="1:6">
      <c r="A4094" s="324"/>
      <c r="B4094" s="324"/>
      <c r="C4094" s="324"/>
      <c r="D4094" s="324"/>
      <c r="E4094" s="324"/>
      <c r="F4094" s="356"/>
    </row>
    <row r="4095" spans="1:6">
      <c r="A4095" s="324"/>
      <c r="B4095" s="324"/>
      <c r="C4095" s="324"/>
      <c r="D4095" s="324"/>
      <c r="E4095" s="324"/>
      <c r="F4095" s="356"/>
    </row>
    <row r="4096" spans="1:6">
      <c r="A4096" s="324"/>
      <c r="B4096" s="324"/>
      <c r="C4096" s="324"/>
      <c r="D4096" s="324"/>
      <c r="E4096" s="324"/>
      <c r="F4096" s="356"/>
    </row>
    <row r="4097" spans="1:6">
      <c r="A4097" s="324"/>
      <c r="B4097" s="324"/>
      <c r="C4097" s="324"/>
      <c r="D4097" s="324"/>
      <c r="E4097" s="324"/>
      <c r="F4097" s="356"/>
    </row>
    <row r="4098" spans="1:6">
      <c r="A4098" s="324"/>
      <c r="B4098" s="324"/>
      <c r="C4098" s="324"/>
      <c r="D4098" s="324"/>
      <c r="E4098" s="324"/>
      <c r="F4098" s="356"/>
    </row>
    <row r="4099" spans="1:6">
      <c r="A4099" s="324"/>
      <c r="B4099" s="324"/>
      <c r="C4099" s="324"/>
      <c r="D4099" s="324"/>
      <c r="E4099" s="324"/>
      <c r="F4099" s="356"/>
    </row>
    <row r="4100" spans="1:6">
      <c r="A4100" s="324"/>
      <c r="B4100" s="324"/>
      <c r="C4100" s="324"/>
      <c r="D4100" s="324"/>
      <c r="E4100" s="324"/>
      <c r="F4100" s="356"/>
    </row>
    <row r="4101" spans="1:6">
      <c r="A4101" s="324"/>
      <c r="B4101" s="324"/>
      <c r="C4101" s="324"/>
      <c r="D4101" s="324"/>
      <c r="E4101" s="324"/>
      <c r="F4101" s="356"/>
    </row>
    <row r="4102" spans="1:6">
      <c r="A4102" s="324"/>
      <c r="B4102" s="324"/>
      <c r="C4102" s="324"/>
      <c r="D4102" s="324"/>
      <c r="E4102" s="324"/>
      <c r="F4102" s="356"/>
    </row>
    <row r="4103" spans="1:6">
      <c r="A4103" s="324"/>
      <c r="B4103" s="324"/>
      <c r="C4103" s="324"/>
      <c r="D4103" s="324"/>
      <c r="E4103" s="324"/>
      <c r="F4103" s="356"/>
    </row>
    <row r="4104" spans="1:6">
      <c r="A4104" s="324"/>
      <c r="B4104" s="324"/>
      <c r="C4104" s="324"/>
      <c r="D4104" s="324"/>
      <c r="E4104" s="324"/>
      <c r="F4104" s="356"/>
    </row>
    <row r="4105" spans="1:6">
      <c r="A4105" s="324"/>
      <c r="B4105" s="324"/>
      <c r="C4105" s="324"/>
      <c r="D4105" s="324"/>
      <c r="E4105" s="324"/>
      <c r="F4105" s="356"/>
    </row>
    <row r="4106" spans="1:6">
      <c r="A4106" s="324"/>
      <c r="B4106" s="324"/>
      <c r="C4106" s="324"/>
      <c r="D4106" s="324"/>
      <c r="E4106" s="324"/>
      <c r="F4106" s="356"/>
    </row>
    <row r="4107" spans="1:6">
      <c r="A4107" s="324"/>
      <c r="B4107" s="324"/>
      <c r="C4107" s="324"/>
      <c r="D4107" s="324"/>
      <c r="E4107" s="324"/>
      <c r="F4107" s="356"/>
    </row>
    <row r="4108" spans="1:6">
      <c r="A4108" s="324"/>
      <c r="B4108" s="324"/>
      <c r="C4108" s="324"/>
      <c r="D4108" s="324"/>
      <c r="E4108" s="324"/>
      <c r="F4108" s="356"/>
    </row>
    <row r="4109" spans="1:6">
      <c r="A4109" s="324"/>
      <c r="B4109" s="324"/>
      <c r="C4109" s="324"/>
      <c r="D4109" s="324"/>
      <c r="E4109" s="324"/>
      <c r="F4109" s="356"/>
    </row>
    <row r="4110" spans="1:6">
      <c r="A4110" s="324"/>
      <c r="B4110" s="324"/>
      <c r="C4110" s="324"/>
      <c r="D4110" s="324"/>
      <c r="E4110" s="324"/>
      <c r="F4110" s="356"/>
    </row>
    <row r="4111" spans="1:6">
      <c r="A4111" s="324"/>
      <c r="B4111" s="324"/>
      <c r="C4111" s="324"/>
      <c r="D4111" s="324"/>
      <c r="E4111" s="324"/>
      <c r="F4111" s="356"/>
    </row>
    <row r="4112" spans="1:6">
      <c r="A4112" s="324"/>
      <c r="B4112" s="324"/>
      <c r="C4112" s="324"/>
      <c r="D4112" s="324"/>
      <c r="E4112" s="324"/>
      <c r="F4112" s="356"/>
    </row>
    <row r="4113" spans="1:6">
      <c r="A4113" s="324"/>
      <c r="B4113" s="324"/>
      <c r="C4113" s="324"/>
      <c r="D4113" s="324"/>
      <c r="E4113" s="324"/>
      <c r="F4113" s="356"/>
    </row>
    <row r="4114" spans="1:6">
      <c r="A4114" s="324"/>
      <c r="B4114" s="324"/>
      <c r="C4114" s="324"/>
      <c r="D4114" s="324"/>
      <c r="E4114" s="324"/>
      <c r="F4114" s="356"/>
    </row>
    <row r="4115" spans="1:6">
      <c r="A4115" s="324"/>
      <c r="B4115" s="324"/>
      <c r="C4115" s="324"/>
      <c r="D4115" s="324"/>
      <c r="E4115" s="324"/>
      <c r="F4115" s="356"/>
    </row>
    <row r="4116" spans="1:6">
      <c r="A4116" s="324"/>
      <c r="B4116" s="324"/>
      <c r="C4116" s="324"/>
      <c r="D4116" s="324"/>
      <c r="E4116" s="324"/>
      <c r="F4116" s="356"/>
    </row>
    <row r="4117" spans="1:6">
      <c r="A4117" s="324"/>
      <c r="B4117" s="324"/>
      <c r="C4117" s="324"/>
      <c r="D4117" s="324"/>
      <c r="E4117" s="324"/>
      <c r="F4117" s="356"/>
    </row>
    <row r="4118" spans="1:6">
      <c r="A4118" s="324"/>
      <c r="B4118" s="324"/>
      <c r="C4118" s="324"/>
      <c r="D4118" s="324"/>
      <c r="E4118" s="324"/>
      <c r="F4118" s="356"/>
    </row>
    <row r="4119" spans="1:6">
      <c r="A4119" s="324"/>
      <c r="B4119" s="324"/>
      <c r="C4119" s="324"/>
      <c r="D4119" s="324"/>
      <c r="E4119" s="324"/>
      <c r="F4119" s="356"/>
    </row>
    <row r="4120" spans="1:6">
      <c r="A4120" s="324"/>
      <c r="B4120" s="324"/>
      <c r="C4120" s="324"/>
      <c r="D4120" s="324"/>
      <c r="E4120" s="324"/>
      <c r="F4120" s="356"/>
    </row>
    <row r="4121" spans="1:6">
      <c r="A4121" s="324"/>
      <c r="B4121" s="324"/>
      <c r="C4121" s="324"/>
      <c r="D4121" s="324"/>
      <c r="E4121" s="324"/>
      <c r="F4121" s="356"/>
    </row>
    <row r="4122" spans="1:6">
      <c r="A4122" s="324"/>
      <c r="B4122" s="324"/>
      <c r="C4122" s="324"/>
      <c r="D4122" s="324"/>
      <c r="E4122" s="324"/>
      <c r="F4122" s="356"/>
    </row>
    <row r="4123" spans="1:6">
      <c r="A4123" s="324"/>
      <c r="B4123" s="324"/>
      <c r="C4123" s="324"/>
      <c r="D4123" s="324"/>
      <c r="E4123" s="324"/>
      <c r="F4123" s="356"/>
    </row>
    <row r="4124" spans="1:6">
      <c r="A4124" s="324"/>
      <c r="B4124" s="324"/>
      <c r="C4124" s="324"/>
      <c r="D4124" s="324"/>
      <c r="E4124" s="324"/>
      <c r="F4124" s="356"/>
    </row>
    <row r="4125" spans="1:6">
      <c r="A4125" s="324"/>
      <c r="B4125" s="324"/>
      <c r="C4125" s="324"/>
      <c r="D4125" s="324"/>
      <c r="E4125" s="324"/>
      <c r="F4125" s="356"/>
    </row>
    <row r="4126" spans="1:6">
      <c r="A4126" s="324"/>
      <c r="B4126" s="324"/>
      <c r="C4126" s="324"/>
      <c r="D4126" s="324"/>
      <c r="E4126" s="324"/>
      <c r="F4126" s="356"/>
    </row>
    <row r="4127" spans="1:6">
      <c r="A4127" s="324"/>
      <c r="B4127" s="324"/>
      <c r="C4127" s="324"/>
      <c r="D4127" s="324"/>
      <c r="E4127" s="324"/>
      <c r="F4127" s="356"/>
    </row>
    <row r="4128" spans="1:6">
      <c r="A4128" s="324"/>
      <c r="B4128" s="324"/>
      <c r="C4128" s="324"/>
      <c r="D4128" s="324"/>
      <c r="E4128" s="324"/>
      <c r="F4128" s="356"/>
    </row>
    <row r="4129" spans="1:6">
      <c r="A4129" s="324"/>
      <c r="B4129" s="324"/>
      <c r="C4129" s="324"/>
      <c r="D4129" s="324"/>
      <c r="E4129" s="324"/>
      <c r="F4129" s="356"/>
    </row>
    <row r="4130" spans="1:6">
      <c r="A4130" s="324"/>
      <c r="B4130" s="324"/>
      <c r="C4130" s="324"/>
      <c r="D4130" s="324"/>
      <c r="E4130" s="324"/>
      <c r="F4130" s="356"/>
    </row>
    <row r="4131" spans="1:6">
      <c r="A4131" s="324"/>
      <c r="B4131" s="324"/>
      <c r="C4131" s="324"/>
      <c r="D4131" s="324"/>
      <c r="E4131" s="324"/>
      <c r="F4131" s="356"/>
    </row>
    <row r="4132" spans="1:6">
      <c r="A4132" s="324"/>
      <c r="B4132" s="324"/>
      <c r="C4132" s="324"/>
      <c r="D4132" s="324"/>
      <c r="E4132" s="324"/>
      <c r="F4132" s="356"/>
    </row>
    <row r="4133" spans="1:6">
      <c r="A4133" s="324"/>
      <c r="B4133" s="324"/>
      <c r="C4133" s="324"/>
      <c r="D4133" s="324"/>
      <c r="E4133" s="324"/>
      <c r="F4133" s="356"/>
    </row>
    <row r="4134" spans="1:6">
      <c r="A4134" s="324"/>
      <c r="B4134" s="324"/>
      <c r="C4134" s="324"/>
      <c r="D4134" s="324"/>
      <c r="E4134" s="324"/>
      <c r="F4134" s="356"/>
    </row>
    <row r="4135" spans="1:6">
      <c r="A4135" s="324"/>
      <c r="B4135" s="324"/>
      <c r="C4135" s="324"/>
      <c r="D4135" s="324"/>
      <c r="E4135" s="324"/>
      <c r="F4135" s="356"/>
    </row>
    <row r="4136" spans="1:6">
      <c r="A4136" s="324"/>
      <c r="B4136" s="324"/>
      <c r="C4136" s="324"/>
      <c r="D4136" s="324"/>
      <c r="E4136" s="324"/>
      <c r="F4136" s="356"/>
    </row>
    <row r="4137" spans="1:6">
      <c r="A4137" s="324"/>
      <c r="B4137" s="324"/>
      <c r="C4137" s="324"/>
      <c r="D4137" s="324"/>
      <c r="E4137" s="324"/>
      <c r="F4137" s="356"/>
    </row>
    <row r="4138" spans="1:6">
      <c r="A4138" s="324"/>
      <c r="B4138" s="324"/>
      <c r="C4138" s="324"/>
      <c r="D4138" s="324"/>
      <c r="E4138" s="324"/>
      <c r="F4138" s="356"/>
    </row>
    <row r="4139" spans="1:6">
      <c r="A4139" s="324"/>
      <c r="B4139" s="324"/>
      <c r="C4139" s="324"/>
      <c r="D4139" s="324"/>
      <c r="E4139" s="324"/>
      <c r="F4139" s="356"/>
    </row>
    <row r="4140" spans="1:6">
      <c r="A4140" s="324"/>
      <c r="B4140" s="324"/>
      <c r="C4140" s="324"/>
      <c r="D4140" s="324"/>
      <c r="E4140" s="324"/>
      <c r="F4140" s="356"/>
    </row>
    <row r="4141" spans="1:6">
      <c r="A4141" s="324"/>
      <c r="B4141" s="324"/>
      <c r="C4141" s="324"/>
      <c r="D4141" s="324"/>
      <c r="E4141" s="324"/>
      <c r="F4141" s="356"/>
    </row>
    <row r="4142" spans="1:6">
      <c r="A4142" s="324"/>
      <c r="B4142" s="324"/>
      <c r="C4142" s="324"/>
      <c r="D4142" s="324"/>
      <c r="E4142" s="324"/>
      <c r="F4142" s="356"/>
    </row>
    <row r="4143" spans="1:6">
      <c r="A4143" s="324"/>
      <c r="B4143" s="324"/>
      <c r="C4143" s="324"/>
      <c r="D4143" s="324"/>
      <c r="E4143" s="324"/>
      <c r="F4143" s="356"/>
    </row>
    <row r="4144" spans="1:6">
      <c r="A4144" s="324"/>
      <c r="B4144" s="324"/>
      <c r="C4144" s="324"/>
      <c r="D4144" s="324"/>
      <c r="E4144" s="324"/>
      <c r="F4144" s="356"/>
    </row>
    <row r="4145" spans="1:6">
      <c r="A4145" s="324"/>
      <c r="B4145" s="324"/>
      <c r="C4145" s="324"/>
      <c r="D4145" s="324"/>
      <c r="E4145" s="324"/>
      <c r="F4145" s="356"/>
    </row>
    <row r="4146" spans="1:6">
      <c r="A4146" s="324"/>
      <c r="B4146" s="324"/>
      <c r="C4146" s="324"/>
      <c r="D4146" s="324"/>
      <c r="E4146" s="324"/>
      <c r="F4146" s="356"/>
    </row>
    <row r="4147" spans="1:6">
      <c r="A4147" s="324"/>
      <c r="B4147" s="324"/>
      <c r="C4147" s="324"/>
      <c r="D4147" s="324"/>
      <c r="E4147" s="324"/>
      <c r="F4147" s="356"/>
    </row>
    <row r="4148" spans="1:6">
      <c r="A4148" s="324"/>
      <c r="B4148" s="324"/>
      <c r="C4148" s="324"/>
      <c r="D4148" s="324"/>
      <c r="E4148" s="324"/>
      <c r="F4148" s="356"/>
    </row>
    <row r="4149" spans="1:6">
      <c r="A4149" s="324"/>
      <c r="B4149" s="324"/>
      <c r="C4149" s="324"/>
      <c r="D4149" s="324"/>
      <c r="E4149" s="324"/>
      <c r="F4149" s="356"/>
    </row>
    <row r="4150" spans="1:6">
      <c r="A4150" s="324"/>
      <c r="B4150" s="324"/>
      <c r="C4150" s="324"/>
      <c r="D4150" s="324"/>
      <c r="E4150" s="324"/>
      <c r="F4150" s="356"/>
    </row>
    <row r="4151" spans="1:6">
      <c r="A4151" s="324"/>
      <c r="B4151" s="324"/>
      <c r="C4151" s="324"/>
      <c r="D4151" s="324"/>
      <c r="E4151" s="324"/>
      <c r="F4151" s="356"/>
    </row>
    <row r="4152" spans="1:6">
      <c r="A4152" s="324"/>
      <c r="B4152" s="324"/>
      <c r="C4152" s="324"/>
      <c r="D4152" s="324"/>
      <c r="E4152" s="324"/>
      <c r="F4152" s="356"/>
    </row>
    <row r="4153" spans="1:6">
      <c r="A4153" s="324"/>
      <c r="B4153" s="324"/>
      <c r="C4153" s="324"/>
      <c r="D4153" s="324"/>
      <c r="E4153" s="324"/>
      <c r="F4153" s="356"/>
    </row>
    <row r="4154" spans="1:6">
      <c r="A4154" s="324"/>
      <c r="B4154" s="324"/>
      <c r="C4154" s="324"/>
      <c r="D4154" s="324"/>
      <c r="E4154" s="324"/>
      <c r="F4154" s="356"/>
    </row>
    <row r="4155" spans="1:6">
      <c r="A4155" s="324"/>
      <c r="B4155" s="324"/>
      <c r="C4155" s="324"/>
      <c r="D4155" s="324"/>
      <c r="E4155" s="324"/>
      <c r="F4155" s="356"/>
    </row>
    <row r="4156" spans="1:6">
      <c r="A4156" s="324"/>
      <c r="B4156" s="324"/>
      <c r="C4156" s="324"/>
      <c r="D4156" s="324"/>
      <c r="E4156" s="324"/>
      <c r="F4156" s="356"/>
    </row>
    <row r="4157" spans="1:6">
      <c r="A4157" s="324"/>
      <c r="B4157" s="324"/>
      <c r="C4157" s="324"/>
      <c r="D4157" s="324"/>
      <c r="E4157" s="324"/>
      <c r="F4157" s="356"/>
    </row>
    <row r="4158" spans="1:6">
      <c r="A4158" s="324"/>
      <c r="B4158" s="324"/>
      <c r="C4158" s="324"/>
      <c r="D4158" s="324"/>
      <c r="E4158" s="324"/>
      <c r="F4158" s="356"/>
    </row>
    <row r="4159" spans="1:6">
      <c r="A4159" s="324"/>
      <c r="B4159" s="324"/>
      <c r="C4159" s="324"/>
      <c r="D4159" s="324"/>
      <c r="E4159" s="324"/>
      <c r="F4159" s="356"/>
    </row>
    <row r="4160" spans="1:6">
      <c r="A4160" s="324"/>
      <c r="B4160" s="324"/>
      <c r="C4160" s="324"/>
      <c r="D4160" s="324"/>
      <c r="E4160" s="324"/>
      <c r="F4160" s="356"/>
    </row>
    <row r="4161" spans="1:6">
      <c r="A4161" s="324"/>
      <c r="B4161" s="324"/>
      <c r="C4161" s="324"/>
      <c r="D4161" s="324"/>
      <c r="E4161" s="324"/>
      <c r="F4161" s="356"/>
    </row>
    <row r="4162" spans="1:6">
      <c r="A4162" s="324"/>
      <c r="B4162" s="324"/>
      <c r="C4162" s="324"/>
      <c r="D4162" s="324"/>
      <c r="E4162" s="324"/>
      <c r="F4162" s="356"/>
    </row>
    <row r="4163" spans="1:6">
      <c r="A4163" s="324"/>
      <c r="B4163" s="324"/>
      <c r="C4163" s="324"/>
      <c r="D4163" s="324"/>
      <c r="E4163" s="324"/>
      <c r="F4163" s="356"/>
    </row>
    <row r="4164" spans="1:6">
      <c r="A4164" s="324"/>
      <c r="B4164" s="324"/>
      <c r="C4164" s="324"/>
      <c r="D4164" s="324"/>
      <c r="E4164" s="324"/>
      <c r="F4164" s="356"/>
    </row>
    <row r="4165" spans="1:6">
      <c r="A4165" s="324"/>
      <c r="B4165" s="324"/>
      <c r="C4165" s="324"/>
      <c r="D4165" s="324"/>
      <c r="E4165" s="324"/>
      <c r="F4165" s="356"/>
    </row>
    <row r="4166" spans="1:6">
      <c r="A4166" s="324"/>
      <c r="B4166" s="324"/>
      <c r="C4166" s="324"/>
      <c r="D4166" s="324"/>
      <c r="E4166" s="324"/>
      <c r="F4166" s="356"/>
    </row>
    <row r="4167" spans="1:6">
      <c r="A4167" s="324"/>
      <c r="B4167" s="324"/>
      <c r="C4167" s="324"/>
      <c r="D4167" s="324"/>
      <c r="E4167" s="324"/>
      <c r="F4167" s="356"/>
    </row>
    <row r="4168" spans="1:6">
      <c r="A4168" s="324"/>
      <c r="B4168" s="324"/>
      <c r="C4168" s="324"/>
      <c r="D4168" s="324"/>
      <c r="E4168" s="324"/>
      <c r="F4168" s="356"/>
    </row>
    <row r="4169" spans="1:6">
      <c r="A4169" s="324"/>
      <c r="B4169" s="324"/>
      <c r="C4169" s="324"/>
      <c r="D4169" s="324"/>
      <c r="E4169" s="324"/>
      <c r="F4169" s="356"/>
    </row>
    <row r="4170" spans="1:6">
      <c r="A4170" s="324"/>
      <c r="B4170" s="324"/>
      <c r="C4170" s="324"/>
      <c r="D4170" s="324"/>
      <c r="E4170" s="324"/>
      <c r="F4170" s="356"/>
    </row>
    <row r="4171" spans="1:6">
      <c r="A4171" s="324"/>
      <c r="B4171" s="324"/>
      <c r="C4171" s="324"/>
      <c r="D4171" s="324"/>
      <c r="E4171" s="324"/>
      <c r="F4171" s="356"/>
    </row>
    <row r="4172" spans="1:6">
      <c r="A4172" s="324"/>
      <c r="B4172" s="324"/>
      <c r="C4172" s="324"/>
      <c r="D4172" s="324"/>
      <c r="E4172" s="324"/>
      <c r="F4172" s="356"/>
    </row>
    <row r="4173" spans="1:6">
      <c r="A4173" s="324"/>
      <c r="B4173" s="324"/>
      <c r="C4173" s="324"/>
      <c r="D4173" s="324"/>
      <c r="E4173" s="324"/>
      <c r="F4173" s="356"/>
    </row>
    <row r="4174" spans="1:6">
      <c r="A4174" s="324"/>
      <c r="B4174" s="324"/>
      <c r="C4174" s="324"/>
      <c r="D4174" s="324"/>
      <c r="E4174" s="324"/>
      <c r="F4174" s="356"/>
    </row>
    <row r="4175" spans="1:6">
      <c r="A4175" s="324"/>
      <c r="B4175" s="324"/>
      <c r="C4175" s="324"/>
      <c r="D4175" s="324"/>
      <c r="E4175" s="324"/>
      <c r="F4175" s="356"/>
    </row>
    <row r="4176" spans="1:6">
      <c r="A4176" s="324"/>
      <c r="B4176" s="324"/>
      <c r="C4176" s="324"/>
      <c r="D4176" s="324"/>
      <c r="E4176" s="324"/>
      <c r="F4176" s="356"/>
    </row>
    <row r="4177" spans="1:6">
      <c r="A4177" s="324"/>
      <c r="B4177" s="324"/>
      <c r="C4177" s="324"/>
      <c r="D4177" s="324"/>
      <c r="E4177" s="324"/>
      <c r="F4177" s="356"/>
    </row>
    <row r="4178" spans="1:6">
      <c r="A4178" s="324"/>
      <c r="B4178" s="324"/>
      <c r="C4178" s="324"/>
      <c r="D4178" s="324"/>
      <c r="E4178" s="324"/>
      <c r="F4178" s="356"/>
    </row>
    <row r="4179" spans="1:6">
      <c r="A4179" s="324"/>
      <c r="B4179" s="324"/>
      <c r="C4179" s="324"/>
      <c r="D4179" s="324"/>
      <c r="E4179" s="324"/>
      <c r="F4179" s="356"/>
    </row>
    <row r="4180" spans="1:6">
      <c r="A4180" s="324"/>
      <c r="B4180" s="324"/>
      <c r="C4180" s="324"/>
      <c r="D4180" s="324"/>
      <c r="E4180" s="324"/>
      <c r="F4180" s="356"/>
    </row>
    <row r="4181" spans="1:6">
      <c r="A4181" s="324"/>
      <c r="B4181" s="324"/>
      <c r="C4181" s="324"/>
      <c r="D4181" s="324"/>
      <c r="E4181" s="324"/>
      <c r="F4181" s="356"/>
    </row>
    <row r="4182" spans="1:6">
      <c r="A4182" s="324"/>
      <c r="B4182" s="324"/>
      <c r="C4182" s="324"/>
      <c r="D4182" s="324"/>
      <c r="E4182" s="324"/>
      <c r="F4182" s="356"/>
    </row>
    <row r="4183" spans="1:6">
      <c r="A4183" s="324"/>
      <c r="B4183" s="324"/>
      <c r="C4183" s="324"/>
      <c r="D4183" s="324"/>
      <c r="E4183" s="324"/>
      <c r="F4183" s="356"/>
    </row>
    <row r="4184" spans="1:6">
      <c r="A4184" s="324"/>
      <c r="B4184" s="324"/>
      <c r="C4184" s="324"/>
      <c r="D4184" s="324"/>
      <c r="E4184" s="324"/>
      <c r="F4184" s="356"/>
    </row>
    <row r="4185" spans="1:6">
      <c r="A4185" s="324"/>
      <c r="B4185" s="324"/>
      <c r="C4185" s="324"/>
      <c r="D4185" s="324"/>
      <c r="E4185" s="324"/>
      <c r="F4185" s="356"/>
    </row>
    <row r="4186" spans="1:6">
      <c r="A4186" s="324"/>
      <c r="B4186" s="324"/>
      <c r="C4186" s="324"/>
      <c r="D4186" s="324"/>
      <c r="E4186" s="324"/>
      <c r="F4186" s="356"/>
    </row>
    <row r="4187" spans="1:6">
      <c r="A4187" s="324"/>
      <c r="B4187" s="324"/>
      <c r="C4187" s="324"/>
      <c r="D4187" s="324"/>
      <c r="E4187" s="324"/>
      <c r="F4187" s="356"/>
    </row>
    <row r="4188" spans="1:6">
      <c r="A4188" s="324"/>
      <c r="B4188" s="324"/>
      <c r="C4188" s="324"/>
      <c r="D4188" s="324"/>
      <c r="E4188" s="324"/>
      <c r="F4188" s="356"/>
    </row>
    <row r="4189" spans="1:6">
      <c r="A4189" s="324"/>
      <c r="B4189" s="324"/>
      <c r="C4189" s="324"/>
      <c r="D4189" s="324"/>
      <c r="E4189" s="324"/>
      <c r="F4189" s="356"/>
    </row>
    <row r="4190" spans="1:6">
      <c r="A4190" s="324"/>
      <c r="B4190" s="324"/>
      <c r="C4190" s="324"/>
      <c r="D4190" s="324"/>
      <c r="E4190" s="324"/>
      <c r="F4190" s="356"/>
    </row>
    <row r="4191" spans="1:6">
      <c r="A4191" s="324"/>
      <c r="B4191" s="324"/>
      <c r="C4191" s="324"/>
      <c r="D4191" s="324"/>
      <c r="E4191" s="324"/>
      <c r="F4191" s="356"/>
    </row>
    <row r="4192" spans="1:6">
      <c r="A4192" s="324"/>
      <c r="B4192" s="324"/>
      <c r="C4192" s="324"/>
      <c r="D4192" s="324"/>
      <c r="E4192" s="324"/>
      <c r="F4192" s="356"/>
    </row>
    <row r="4193" spans="1:6">
      <c r="A4193" s="324"/>
      <c r="B4193" s="324"/>
      <c r="C4193" s="324"/>
      <c r="D4193" s="324"/>
      <c r="E4193" s="324"/>
      <c r="F4193" s="356"/>
    </row>
    <row r="4194" spans="1:6">
      <c r="A4194" s="324"/>
      <c r="B4194" s="324"/>
      <c r="C4194" s="324"/>
      <c r="D4194" s="324"/>
      <c r="E4194" s="324"/>
      <c r="F4194" s="356"/>
    </row>
    <row r="4195" spans="1:6">
      <c r="A4195" s="324"/>
      <c r="B4195" s="324"/>
      <c r="C4195" s="324"/>
      <c r="D4195" s="324"/>
      <c r="E4195" s="324"/>
      <c r="F4195" s="356"/>
    </row>
    <row r="4196" spans="1:6">
      <c r="A4196" s="324"/>
      <c r="B4196" s="324"/>
      <c r="C4196" s="324"/>
      <c r="D4196" s="324"/>
      <c r="E4196" s="324"/>
      <c r="F4196" s="356"/>
    </row>
    <row r="4197" spans="1:6">
      <c r="A4197" s="324"/>
      <c r="B4197" s="324"/>
      <c r="C4197" s="324"/>
      <c r="D4197" s="324"/>
      <c r="E4197" s="324"/>
      <c r="F4197" s="356"/>
    </row>
    <row r="4198" spans="1:6">
      <c r="A4198" s="324"/>
      <c r="B4198" s="324"/>
      <c r="C4198" s="324"/>
      <c r="D4198" s="324"/>
      <c r="E4198" s="324"/>
      <c r="F4198" s="356"/>
    </row>
    <row r="4199" spans="1:6">
      <c r="A4199" s="324"/>
      <c r="B4199" s="324"/>
      <c r="C4199" s="324"/>
      <c r="D4199" s="324"/>
      <c r="E4199" s="324"/>
      <c r="F4199" s="356"/>
    </row>
    <row r="4200" spans="1:6">
      <c r="A4200" s="324"/>
      <c r="B4200" s="324"/>
      <c r="C4200" s="324"/>
      <c r="D4200" s="324"/>
      <c r="E4200" s="324"/>
      <c r="F4200" s="356"/>
    </row>
    <row r="4201" spans="1:6">
      <c r="A4201" s="324"/>
      <c r="B4201" s="324"/>
      <c r="C4201" s="324"/>
      <c r="D4201" s="324"/>
      <c r="E4201" s="324"/>
      <c r="F4201" s="356"/>
    </row>
    <row r="4202" spans="1:6">
      <c r="A4202" s="324"/>
      <c r="B4202" s="324"/>
      <c r="C4202" s="324"/>
      <c r="D4202" s="324"/>
      <c r="E4202" s="324"/>
      <c r="F4202" s="356"/>
    </row>
    <row r="4203" spans="1:6">
      <c r="A4203" s="324"/>
      <c r="B4203" s="324"/>
      <c r="C4203" s="324"/>
      <c r="D4203" s="324"/>
      <c r="E4203" s="324"/>
      <c r="F4203" s="356"/>
    </row>
    <row r="4204" spans="1:6">
      <c r="A4204" s="324"/>
      <c r="B4204" s="324"/>
      <c r="C4204" s="324"/>
      <c r="D4204" s="324"/>
      <c r="E4204" s="324"/>
      <c r="F4204" s="356"/>
    </row>
    <row r="4205" spans="1:6">
      <c r="A4205" s="324"/>
      <c r="B4205" s="324"/>
      <c r="C4205" s="324"/>
      <c r="D4205" s="324"/>
      <c r="E4205" s="324"/>
      <c r="F4205" s="356"/>
    </row>
    <row r="4206" spans="1:6">
      <c r="A4206" s="324"/>
      <c r="B4206" s="324"/>
      <c r="C4206" s="324"/>
      <c r="D4206" s="324"/>
      <c r="E4206" s="324"/>
      <c r="F4206" s="356"/>
    </row>
    <row r="4207" spans="1:6">
      <c r="A4207" s="324"/>
      <c r="B4207" s="324"/>
      <c r="C4207" s="324"/>
      <c r="D4207" s="324"/>
      <c r="E4207" s="324"/>
      <c r="F4207" s="356"/>
    </row>
    <row r="4208" spans="1:6">
      <c r="A4208" s="324"/>
      <c r="B4208" s="324"/>
      <c r="C4208" s="324"/>
      <c r="D4208" s="324"/>
      <c r="E4208" s="324"/>
      <c r="F4208" s="356"/>
    </row>
    <row r="4209" spans="1:6">
      <c r="A4209" s="324"/>
      <c r="B4209" s="324"/>
      <c r="C4209" s="324"/>
      <c r="D4209" s="324"/>
      <c r="E4209" s="324"/>
      <c r="F4209" s="356"/>
    </row>
    <row r="4210" spans="1:6">
      <c r="A4210" s="324"/>
      <c r="B4210" s="324"/>
      <c r="C4210" s="324"/>
      <c r="D4210" s="324"/>
      <c r="E4210" s="324"/>
      <c r="F4210" s="356"/>
    </row>
    <row r="4211" spans="1:6">
      <c r="A4211" s="324"/>
      <c r="B4211" s="324"/>
      <c r="C4211" s="324"/>
      <c r="D4211" s="324"/>
      <c r="E4211" s="324"/>
      <c r="F4211" s="356"/>
    </row>
    <row r="4212" spans="1:6">
      <c r="A4212" s="324"/>
      <c r="B4212" s="324"/>
      <c r="C4212" s="324"/>
      <c r="D4212" s="324"/>
      <c r="E4212" s="324"/>
      <c r="F4212" s="356"/>
    </row>
    <row r="4213" spans="1:6">
      <c r="A4213" s="324"/>
      <c r="B4213" s="324"/>
      <c r="C4213" s="324"/>
      <c r="D4213" s="324"/>
      <c r="E4213" s="324"/>
      <c r="F4213" s="356"/>
    </row>
    <row r="4214" spans="1:6">
      <c r="A4214" s="324"/>
      <c r="B4214" s="324"/>
      <c r="C4214" s="324"/>
      <c r="D4214" s="324"/>
      <c r="E4214" s="324"/>
      <c r="F4214" s="356"/>
    </row>
    <row r="4215" spans="1:6">
      <c r="A4215" s="324"/>
      <c r="B4215" s="324"/>
      <c r="C4215" s="324"/>
      <c r="D4215" s="324"/>
      <c r="E4215" s="324"/>
      <c r="F4215" s="356"/>
    </row>
    <row r="4216" spans="1:6">
      <c r="A4216" s="324"/>
      <c r="B4216" s="324"/>
      <c r="C4216" s="324"/>
      <c r="D4216" s="324"/>
      <c r="E4216" s="324"/>
      <c r="F4216" s="356"/>
    </row>
    <row r="4217" spans="1:6">
      <c r="A4217" s="324"/>
      <c r="B4217" s="324"/>
      <c r="C4217" s="324"/>
      <c r="D4217" s="324"/>
      <c r="E4217" s="324"/>
      <c r="F4217" s="356"/>
    </row>
    <row r="4218" spans="1:6">
      <c r="A4218" s="324"/>
      <c r="B4218" s="324"/>
      <c r="C4218" s="324"/>
      <c r="D4218" s="324"/>
      <c r="E4218" s="324"/>
      <c r="F4218" s="356"/>
    </row>
    <row r="4219" spans="1:6">
      <c r="A4219" s="324"/>
      <c r="B4219" s="324"/>
      <c r="C4219" s="324"/>
      <c r="D4219" s="324"/>
      <c r="E4219" s="324"/>
      <c r="F4219" s="356"/>
    </row>
    <row r="4220" spans="1:6">
      <c r="A4220" s="324"/>
      <c r="B4220" s="324"/>
      <c r="C4220" s="324"/>
      <c r="D4220" s="324"/>
      <c r="E4220" s="324"/>
      <c r="F4220" s="356"/>
    </row>
    <row r="4221" spans="1:6">
      <c r="A4221" s="324"/>
      <c r="B4221" s="324"/>
      <c r="C4221" s="324"/>
      <c r="D4221" s="324"/>
      <c r="E4221" s="324"/>
      <c r="F4221" s="356"/>
    </row>
    <row r="4222" spans="1:6">
      <c r="A4222" s="324"/>
      <c r="B4222" s="324"/>
      <c r="C4222" s="324"/>
      <c r="D4222" s="324"/>
      <c r="E4222" s="324"/>
      <c r="F4222" s="356"/>
    </row>
    <row r="4223" spans="1:6">
      <c r="A4223" s="324"/>
      <c r="B4223" s="324"/>
      <c r="C4223" s="324"/>
      <c r="D4223" s="324"/>
      <c r="E4223" s="324"/>
      <c r="F4223" s="356"/>
    </row>
    <row r="4224" spans="1:6">
      <c r="A4224" s="324"/>
      <c r="B4224" s="324"/>
      <c r="C4224" s="324"/>
      <c r="D4224" s="324"/>
      <c r="E4224" s="324"/>
      <c r="F4224" s="356"/>
    </row>
    <row r="4225" spans="1:6">
      <c r="A4225" s="324"/>
      <c r="B4225" s="324"/>
      <c r="C4225" s="324"/>
      <c r="D4225" s="324"/>
      <c r="E4225" s="324"/>
      <c r="F4225" s="356"/>
    </row>
    <row r="4226" spans="1:6">
      <c r="A4226" s="324"/>
      <c r="B4226" s="324"/>
      <c r="C4226" s="324"/>
      <c r="D4226" s="324"/>
      <c r="E4226" s="324"/>
      <c r="F4226" s="356"/>
    </row>
    <row r="4227" spans="1:6">
      <c r="A4227" s="324"/>
      <c r="B4227" s="324"/>
      <c r="C4227" s="324"/>
      <c r="D4227" s="324"/>
      <c r="E4227" s="324"/>
      <c r="F4227" s="356"/>
    </row>
    <row r="4228" spans="1:6">
      <c r="A4228" s="324"/>
      <c r="B4228" s="324"/>
      <c r="C4228" s="324"/>
      <c r="D4228" s="324"/>
      <c r="E4228" s="324"/>
      <c r="F4228" s="356"/>
    </row>
    <row r="4229" spans="1:6">
      <c r="A4229" s="324"/>
      <c r="B4229" s="324"/>
      <c r="C4229" s="324"/>
      <c r="D4229" s="324"/>
      <c r="E4229" s="324"/>
      <c r="F4229" s="356"/>
    </row>
    <row r="4230" spans="1:6">
      <c r="A4230" s="324"/>
      <c r="B4230" s="324"/>
      <c r="C4230" s="324"/>
      <c r="D4230" s="324"/>
      <c r="E4230" s="324"/>
      <c r="F4230" s="356"/>
    </row>
    <row r="4231" spans="1:6">
      <c r="A4231" s="324"/>
      <c r="B4231" s="324"/>
      <c r="C4231" s="324"/>
      <c r="D4231" s="324"/>
      <c r="E4231" s="324"/>
      <c r="F4231" s="356"/>
    </row>
    <row r="4232" spans="1:6">
      <c r="A4232" s="324"/>
      <c r="B4232" s="324"/>
      <c r="C4232" s="324"/>
      <c r="D4232" s="324"/>
      <c r="E4232" s="324"/>
      <c r="F4232" s="356"/>
    </row>
    <row r="4233" spans="1:6">
      <c r="A4233" s="324"/>
      <c r="B4233" s="324"/>
      <c r="C4233" s="324"/>
      <c r="D4233" s="324"/>
      <c r="E4233" s="324"/>
      <c r="F4233" s="356"/>
    </row>
    <row r="4234" spans="1:6">
      <c r="A4234" s="324"/>
      <c r="B4234" s="324"/>
      <c r="C4234" s="324"/>
      <c r="D4234" s="324"/>
      <c r="E4234" s="324"/>
      <c r="F4234" s="356"/>
    </row>
    <row r="4235" spans="1:6">
      <c r="A4235" s="324"/>
      <c r="B4235" s="324"/>
      <c r="C4235" s="324"/>
      <c r="D4235" s="324"/>
      <c r="E4235" s="324"/>
      <c r="F4235" s="356"/>
    </row>
    <row r="4236" spans="1:6">
      <c r="A4236" s="324"/>
      <c r="B4236" s="324"/>
      <c r="C4236" s="324"/>
      <c r="D4236" s="324"/>
      <c r="E4236" s="324"/>
      <c r="F4236" s="356"/>
    </row>
    <row r="4237" spans="1:6">
      <c r="A4237" s="324"/>
      <c r="B4237" s="324"/>
      <c r="C4237" s="324"/>
      <c r="D4237" s="324"/>
      <c r="E4237" s="324"/>
      <c r="F4237" s="356"/>
    </row>
    <row r="4238" spans="1:6">
      <c r="A4238" s="324"/>
      <c r="B4238" s="324"/>
      <c r="C4238" s="324"/>
      <c r="D4238" s="324"/>
      <c r="E4238" s="324"/>
      <c r="F4238" s="356"/>
    </row>
    <row r="4239" spans="1:6">
      <c r="A4239" s="324"/>
      <c r="B4239" s="324"/>
      <c r="C4239" s="324"/>
      <c r="D4239" s="324"/>
      <c r="E4239" s="324"/>
      <c r="F4239" s="356"/>
    </row>
    <row r="4240" spans="1:6">
      <c r="A4240" s="324"/>
      <c r="B4240" s="324"/>
      <c r="C4240" s="324"/>
      <c r="D4240" s="324"/>
      <c r="E4240" s="324"/>
      <c r="F4240" s="356"/>
    </row>
    <row r="4241" spans="1:6">
      <c r="A4241" s="324"/>
      <c r="B4241" s="324"/>
      <c r="C4241" s="324"/>
      <c r="D4241" s="324"/>
      <c r="E4241" s="324"/>
      <c r="F4241" s="356"/>
    </row>
    <row r="4242" spans="1:6">
      <c r="A4242" s="324"/>
      <c r="B4242" s="324"/>
      <c r="C4242" s="324"/>
      <c r="D4242" s="324"/>
      <c r="E4242" s="324"/>
      <c r="F4242" s="356"/>
    </row>
    <row r="4243" spans="1:6">
      <c r="A4243" s="324"/>
      <c r="B4243" s="324"/>
      <c r="C4243" s="324"/>
      <c r="D4243" s="324"/>
      <c r="E4243" s="324"/>
      <c r="F4243" s="356"/>
    </row>
    <row r="4244" spans="1:6">
      <c r="A4244" s="324"/>
      <c r="B4244" s="324"/>
      <c r="C4244" s="324"/>
      <c r="D4244" s="324"/>
      <c r="E4244" s="324"/>
      <c r="F4244" s="356"/>
    </row>
    <row r="4245" spans="1:6">
      <c r="A4245" s="324"/>
      <c r="B4245" s="324"/>
      <c r="C4245" s="324"/>
      <c r="D4245" s="324"/>
      <c r="E4245" s="324"/>
      <c r="F4245" s="356"/>
    </row>
    <row r="4246" spans="1:6">
      <c r="A4246" s="324"/>
      <c r="B4246" s="324"/>
      <c r="C4246" s="324"/>
      <c r="D4246" s="324"/>
      <c r="E4246" s="324"/>
      <c r="F4246" s="356"/>
    </row>
    <row r="4247" spans="1:6">
      <c r="A4247" s="324"/>
      <c r="B4247" s="324"/>
      <c r="C4247" s="324"/>
      <c r="D4247" s="324"/>
      <c r="E4247" s="324"/>
      <c r="F4247" s="356"/>
    </row>
    <row r="4248" spans="1:6">
      <c r="A4248" s="324"/>
      <c r="B4248" s="324"/>
      <c r="C4248" s="324"/>
      <c r="D4248" s="324"/>
      <c r="E4248" s="324"/>
      <c r="F4248" s="356"/>
    </row>
    <row r="4249" spans="1:6">
      <c r="A4249" s="324"/>
      <c r="B4249" s="324"/>
      <c r="C4249" s="324"/>
      <c r="D4249" s="324"/>
      <c r="E4249" s="324"/>
      <c r="F4249" s="356"/>
    </row>
    <row r="4250" spans="1:6">
      <c r="A4250" s="324"/>
      <c r="B4250" s="324"/>
      <c r="C4250" s="324"/>
      <c r="D4250" s="324"/>
      <c r="E4250" s="324"/>
      <c r="F4250" s="356"/>
    </row>
    <row r="4251" spans="1:6">
      <c r="A4251" s="324"/>
      <c r="B4251" s="324"/>
      <c r="C4251" s="324"/>
      <c r="D4251" s="324"/>
      <c r="E4251" s="324"/>
      <c r="F4251" s="356"/>
    </row>
    <row r="4252" spans="1:6">
      <c r="A4252" s="324"/>
      <c r="B4252" s="324"/>
      <c r="C4252" s="324"/>
      <c r="D4252" s="324"/>
      <c r="E4252" s="324"/>
      <c r="F4252" s="356"/>
    </row>
    <row r="4253" spans="1:6">
      <c r="A4253" s="324"/>
      <c r="B4253" s="324"/>
      <c r="C4253" s="324"/>
      <c r="D4253" s="324"/>
      <c r="E4253" s="324"/>
      <c r="F4253" s="356"/>
    </row>
    <row r="4254" spans="1:6">
      <c r="A4254" s="324"/>
      <c r="B4254" s="324"/>
      <c r="C4254" s="324"/>
      <c r="D4254" s="324"/>
      <c r="E4254" s="324"/>
      <c r="F4254" s="356"/>
    </row>
    <row r="4255" spans="1:6">
      <c r="A4255" s="324"/>
      <c r="B4255" s="324"/>
      <c r="C4255" s="324"/>
      <c r="D4255" s="324"/>
      <c r="E4255" s="324"/>
      <c r="F4255" s="356"/>
    </row>
    <row r="4256" spans="1:6">
      <c r="A4256" s="324"/>
      <c r="B4256" s="324"/>
      <c r="C4256" s="324"/>
      <c r="D4256" s="324"/>
      <c r="E4256" s="324"/>
      <c r="F4256" s="356"/>
    </row>
    <row r="4257" spans="1:6">
      <c r="A4257" s="324"/>
      <c r="B4257" s="324"/>
      <c r="C4257" s="324"/>
      <c r="D4257" s="324"/>
      <c r="E4257" s="324"/>
      <c r="F4257" s="356"/>
    </row>
    <row r="4258" spans="1:6">
      <c r="A4258" s="324"/>
      <c r="B4258" s="324"/>
      <c r="C4258" s="324"/>
      <c r="D4258" s="324"/>
      <c r="E4258" s="324"/>
      <c r="F4258" s="356"/>
    </row>
    <row r="4259" spans="1:6">
      <c r="A4259" s="324"/>
      <c r="B4259" s="324"/>
      <c r="C4259" s="324"/>
      <c r="D4259" s="324"/>
      <c r="E4259" s="324"/>
      <c r="F4259" s="356"/>
    </row>
    <row r="4260" spans="1:6">
      <c r="A4260" s="324"/>
      <c r="B4260" s="324"/>
      <c r="C4260" s="324"/>
      <c r="D4260" s="324"/>
      <c r="E4260" s="324"/>
      <c r="F4260" s="356"/>
    </row>
    <row r="4261" spans="1:6">
      <c r="A4261" s="324"/>
      <c r="B4261" s="324"/>
      <c r="C4261" s="324"/>
      <c r="D4261" s="324"/>
      <c r="E4261" s="324"/>
      <c r="F4261" s="356"/>
    </row>
    <row r="4262" spans="1:6">
      <c r="A4262" s="324"/>
      <c r="B4262" s="324"/>
      <c r="C4262" s="324"/>
      <c r="D4262" s="324"/>
      <c r="E4262" s="324"/>
      <c r="F4262" s="356"/>
    </row>
    <row r="4263" spans="1:6">
      <c r="A4263" s="324"/>
      <c r="B4263" s="324"/>
      <c r="C4263" s="324"/>
      <c r="D4263" s="324"/>
      <c r="E4263" s="324"/>
      <c r="F4263" s="356"/>
    </row>
    <row r="4264" spans="1:6">
      <c r="A4264" s="324"/>
      <c r="B4264" s="324"/>
      <c r="C4264" s="324"/>
      <c r="D4264" s="324"/>
      <c r="E4264" s="324"/>
      <c r="F4264" s="356"/>
    </row>
    <row r="4265" spans="1:6">
      <c r="A4265" s="324"/>
      <c r="B4265" s="324"/>
      <c r="C4265" s="324"/>
      <c r="D4265" s="324"/>
      <c r="E4265" s="324"/>
      <c r="F4265" s="356"/>
    </row>
    <row r="4266" spans="1:6">
      <c r="A4266" s="324"/>
      <c r="B4266" s="324"/>
      <c r="C4266" s="324"/>
      <c r="D4266" s="324"/>
      <c r="E4266" s="324"/>
      <c r="F4266" s="356"/>
    </row>
    <row r="4267" spans="1:6">
      <c r="A4267" s="324"/>
      <c r="B4267" s="324"/>
      <c r="C4267" s="324"/>
      <c r="D4267" s="324"/>
      <c r="E4267" s="324"/>
      <c r="F4267" s="356"/>
    </row>
    <row r="4268" spans="1:6">
      <c r="A4268" s="324"/>
      <c r="B4268" s="324"/>
      <c r="C4268" s="324"/>
      <c r="D4268" s="324"/>
      <c r="E4268" s="324"/>
      <c r="F4268" s="356"/>
    </row>
    <row r="4269" spans="1:6">
      <c r="A4269" s="324"/>
      <c r="B4269" s="324"/>
      <c r="C4269" s="324"/>
      <c r="D4269" s="324"/>
      <c r="E4269" s="324"/>
      <c r="F4269" s="356"/>
    </row>
    <row r="4270" spans="1:6">
      <c r="A4270" s="324"/>
      <c r="B4270" s="324"/>
      <c r="C4270" s="324"/>
      <c r="D4270" s="324"/>
      <c r="E4270" s="324"/>
      <c r="F4270" s="356"/>
    </row>
    <row r="4271" spans="1:6">
      <c r="A4271" s="324"/>
      <c r="B4271" s="324"/>
      <c r="C4271" s="324"/>
      <c r="D4271" s="324"/>
      <c r="E4271" s="324"/>
      <c r="F4271" s="356"/>
    </row>
    <row r="4272" spans="1:6">
      <c r="A4272" s="324"/>
      <c r="B4272" s="324"/>
      <c r="C4272" s="324"/>
      <c r="D4272" s="324"/>
      <c r="E4272" s="324"/>
      <c r="F4272" s="356"/>
    </row>
    <row r="4273" spans="1:6">
      <c r="A4273" s="324"/>
      <c r="B4273" s="324"/>
      <c r="C4273" s="324"/>
      <c r="D4273" s="324"/>
      <c r="E4273" s="324"/>
      <c r="F4273" s="356"/>
    </row>
    <row r="4274" spans="1:6">
      <c r="A4274" s="324"/>
      <c r="B4274" s="324"/>
      <c r="C4274" s="324"/>
      <c r="D4274" s="324"/>
      <c r="E4274" s="324"/>
      <c r="F4274" s="356"/>
    </row>
    <row r="4275" spans="1:6">
      <c r="A4275" s="324"/>
      <c r="B4275" s="324"/>
      <c r="C4275" s="324"/>
      <c r="D4275" s="324"/>
      <c r="E4275" s="324"/>
      <c r="F4275" s="356"/>
    </row>
    <row r="4276" spans="1:6">
      <c r="A4276" s="324"/>
      <c r="B4276" s="324"/>
      <c r="C4276" s="324"/>
      <c r="D4276" s="324"/>
      <c r="E4276" s="324"/>
      <c r="F4276" s="356"/>
    </row>
    <row r="4277" spans="1:6">
      <c r="A4277" s="324"/>
      <c r="B4277" s="324"/>
      <c r="C4277" s="324"/>
      <c r="D4277" s="324"/>
      <c r="E4277" s="324"/>
      <c r="F4277" s="356"/>
    </row>
    <row r="4278" spans="1:6">
      <c r="A4278" s="324"/>
      <c r="B4278" s="324"/>
      <c r="C4278" s="324"/>
      <c r="D4278" s="324"/>
      <c r="E4278" s="324"/>
      <c r="F4278" s="356"/>
    </row>
    <row r="4279" spans="1:6">
      <c r="A4279" s="324"/>
      <c r="B4279" s="324"/>
      <c r="C4279" s="324"/>
      <c r="D4279" s="324"/>
      <c r="E4279" s="324"/>
      <c r="F4279" s="356"/>
    </row>
    <row r="4280" spans="1:6">
      <c r="A4280" s="324"/>
      <c r="B4280" s="324"/>
      <c r="C4280" s="324"/>
      <c r="D4280" s="324"/>
      <c r="E4280" s="324"/>
      <c r="F4280" s="356"/>
    </row>
    <row r="4281" spans="1:6">
      <c r="A4281" s="324"/>
      <c r="B4281" s="324"/>
      <c r="C4281" s="324"/>
      <c r="D4281" s="324"/>
      <c r="E4281" s="324"/>
      <c r="F4281" s="356"/>
    </row>
    <row r="4282" spans="1:6">
      <c r="A4282" s="324"/>
      <c r="B4282" s="324"/>
      <c r="C4282" s="324"/>
      <c r="D4282" s="324"/>
      <c r="E4282" s="324"/>
      <c r="F4282" s="356"/>
    </row>
    <row r="4283" spans="1:6">
      <c r="A4283" s="324"/>
      <c r="B4283" s="324"/>
      <c r="C4283" s="324"/>
      <c r="D4283" s="324"/>
      <c r="E4283" s="324"/>
      <c r="F4283" s="356"/>
    </row>
    <row r="4284" spans="1:6">
      <c r="A4284" s="324"/>
      <c r="B4284" s="324"/>
      <c r="C4284" s="324"/>
      <c r="D4284" s="324"/>
      <c r="E4284" s="324"/>
      <c r="F4284" s="356"/>
    </row>
    <row r="4285" spans="1:6">
      <c r="A4285" s="324"/>
      <c r="B4285" s="324"/>
      <c r="C4285" s="324"/>
      <c r="D4285" s="324"/>
      <c r="E4285" s="324"/>
      <c r="F4285" s="356"/>
    </row>
    <row r="4286" spans="1:6">
      <c r="A4286" s="324"/>
      <c r="B4286" s="324"/>
      <c r="C4286" s="324"/>
      <c r="D4286" s="324"/>
      <c r="E4286" s="324"/>
      <c r="F4286" s="356"/>
    </row>
    <row r="4287" spans="1:6">
      <c r="A4287" s="324"/>
      <c r="B4287" s="324"/>
      <c r="C4287" s="324"/>
      <c r="D4287" s="324"/>
      <c r="E4287" s="324"/>
      <c r="F4287" s="356"/>
    </row>
    <row r="4288" spans="1:6">
      <c r="A4288" s="324"/>
      <c r="B4288" s="324"/>
      <c r="C4288" s="324"/>
      <c r="D4288" s="324"/>
      <c r="E4288" s="324"/>
      <c r="F4288" s="356"/>
    </row>
    <row r="4289" spans="1:6">
      <c r="A4289" s="324"/>
      <c r="B4289" s="324"/>
      <c r="C4289" s="324"/>
      <c r="D4289" s="324"/>
      <c r="E4289" s="324"/>
      <c r="F4289" s="356"/>
    </row>
    <row r="4290" spans="1:6">
      <c r="A4290" s="324"/>
      <c r="B4290" s="324"/>
      <c r="C4290" s="324"/>
      <c r="D4290" s="324"/>
      <c r="E4290" s="324"/>
      <c r="F4290" s="356"/>
    </row>
    <row r="4291" spans="1:6">
      <c r="A4291" s="324"/>
      <c r="B4291" s="324"/>
      <c r="C4291" s="324"/>
      <c r="D4291" s="324"/>
      <c r="E4291" s="324"/>
      <c r="F4291" s="356"/>
    </row>
    <row r="4292" spans="1:6">
      <c r="A4292" s="324"/>
      <c r="B4292" s="324"/>
      <c r="C4292" s="324"/>
      <c r="D4292" s="324"/>
      <c r="E4292" s="324"/>
      <c r="F4292" s="356"/>
    </row>
    <row r="4293" spans="1:6">
      <c r="A4293" s="324"/>
      <c r="B4293" s="324"/>
      <c r="C4293" s="324"/>
      <c r="D4293" s="324"/>
      <c r="E4293" s="324"/>
      <c r="F4293" s="356"/>
    </row>
    <row r="4294" spans="1:6">
      <c r="A4294" s="324"/>
      <c r="B4294" s="324"/>
      <c r="C4294" s="324"/>
      <c r="D4294" s="324"/>
      <c r="E4294" s="324"/>
      <c r="F4294" s="356"/>
    </row>
    <row r="4295" spans="1:6">
      <c r="A4295" s="324"/>
      <c r="B4295" s="324"/>
      <c r="C4295" s="324"/>
      <c r="D4295" s="324"/>
      <c r="E4295" s="324"/>
      <c r="F4295" s="356"/>
    </row>
    <row r="4296" spans="1:6">
      <c r="A4296" s="324"/>
      <c r="B4296" s="324"/>
      <c r="C4296" s="324"/>
      <c r="D4296" s="324"/>
      <c r="E4296" s="324"/>
      <c r="F4296" s="356"/>
    </row>
    <row r="4297" spans="1:6">
      <c r="A4297" s="324"/>
      <c r="B4297" s="324"/>
      <c r="C4297" s="324"/>
      <c r="D4297" s="324"/>
      <c r="E4297" s="324"/>
      <c r="F4297" s="356"/>
    </row>
    <row r="4298" spans="1:6">
      <c r="A4298" s="324"/>
      <c r="B4298" s="324"/>
      <c r="C4298" s="324"/>
      <c r="D4298" s="324"/>
      <c r="E4298" s="324"/>
      <c r="F4298" s="356"/>
    </row>
    <row r="4299" spans="1:6">
      <c r="A4299" s="324"/>
      <c r="B4299" s="324"/>
      <c r="C4299" s="324"/>
      <c r="D4299" s="324"/>
      <c r="E4299" s="324"/>
      <c r="F4299" s="356"/>
    </row>
    <row r="4300" spans="1:6">
      <c r="A4300" s="324"/>
      <c r="B4300" s="324"/>
      <c r="C4300" s="324"/>
      <c r="D4300" s="324"/>
      <c r="E4300" s="324"/>
      <c r="F4300" s="356"/>
    </row>
    <row r="4301" spans="1:6">
      <c r="A4301" s="324"/>
      <c r="B4301" s="324"/>
      <c r="C4301" s="324"/>
      <c r="D4301" s="324"/>
      <c r="E4301" s="324"/>
      <c r="F4301" s="356"/>
    </row>
    <row r="4302" spans="1:6">
      <c r="A4302" s="324"/>
      <c r="B4302" s="324"/>
      <c r="C4302" s="324"/>
      <c r="D4302" s="324"/>
      <c r="E4302" s="324"/>
      <c r="F4302" s="356"/>
    </row>
    <row r="4303" spans="1:6">
      <c r="A4303" s="324"/>
      <c r="B4303" s="324"/>
      <c r="C4303" s="324"/>
      <c r="D4303" s="324"/>
      <c r="E4303" s="324"/>
      <c r="F4303" s="356"/>
    </row>
    <row r="4304" spans="1:6">
      <c r="A4304" s="324"/>
      <c r="B4304" s="324"/>
      <c r="C4304" s="324"/>
      <c r="D4304" s="324"/>
      <c r="E4304" s="324"/>
      <c r="F4304" s="356"/>
    </row>
    <row r="4305" spans="1:6">
      <c r="A4305" s="324"/>
      <c r="B4305" s="324"/>
      <c r="C4305" s="324"/>
      <c r="D4305" s="324"/>
      <c r="E4305" s="324"/>
      <c r="F4305" s="356"/>
    </row>
    <row r="4306" spans="1:6">
      <c r="A4306" s="324"/>
      <c r="B4306" s="324"/>
      <c r="C4306" s="324"/>
      <c r="D4306" s="324"/>
      <c r="E4306" s="324"/>
      <c r="F4306" s="356"/>
    </row>
    <row r="4307" spans="1:6">
      <c r="A4307" s="324"/>
      <c r="B4307" s="324"/>
      <c r="C4307" s="324"/>
      <c r="D4307" s="324"/>
      <c r="E4307" s="324"/>
      <c r="F4307" s="356"/>
    </row>
    <row r="4308" spans="1:6">
      <c r="A4308" s="324"/>
      <c r="B4308" s="324"/>
      <c r="C4308" s="324"/>
      <c r="D4308" s="324"/>
      <c r="E4308" s="324"/>
      <c r="F4308" s="356"/>
    </row>
    <row r="4309" spans="1:6">
      <c r="A4309" s="324"/>
      <c r="B4309" s="324"/>
      <c r="C4309" s="324"/>
      <c r="D4309" s="324"/>
      <c r="E4309" s="324"/>
      <c r="F4309" s="356"/>
    </row>
    <row r="4310" spans="1:6">
      <c r="A4310" s="324"/>
      <c r="B4310" s="324"/>
      <c r="C4310" s="324"/>
      <c r="D4310" s="324"/>
      <c r="E4310" s="324"/>
      <c r="F4310" s="356"/>
    </row>
    <row r="4311" spans="1:6">
      <c r="A4311" s="324"/>
      <c r="B4311" s="324"/>
      <c r="C4311" s="324"/>
      <c r="D4311" s="324"/>
      <c r="E4311" s="324"/>
      <c r="F4311" s="356"/>
    </row>
    <row r="4312" spans="1:6">
      <c r="A4312" s="324"/>
      <c r="B4312" s="324"/>
      <c r="C4312" s="324"/>
      <c r="D4312" s="324"/>
      <c r="E4312" s="324"/>
      <c r="F4312" s="356"/>
    </row>
    <row r="4313" spans="1:6">
      <c r="A4313" s="324"/>
      <c r="B4313" s="324"/>
      <c r="C4313" s="324"/>
      <c r="D4313" s="324"/>
      <c r="E4313" s="324"/>
      <c r="F4313" s="356"/>
    </row>
    <row r="4314" spans="1:6">
      <c r="A4314" s="324"/>
      <c r="B4314" s="324"/>
      <c r="C4314" s="324"/>
      <c r="D4314" s="324"/>
      <c r="E4314" s="324"/>
      <c r="F4314" s="356"/>
    </row>
    <row r="4315" spans="1:6">
      <c r="A4315" s="324"/>
      <c r="B4315" s="324"/>
      <c r="C4315" s="324"/>
      <c r="D4315" s="324"/>
      <c r="E4315" s="324"/>
      <c r="F4315" s="356"/>
    </row>
    <row r="4316" spans="1:6">
      <c r="A4316" s="324"/>
      <c r="B4316" s="324"/>
      <c r="C4316" s="324"/>
      <c r="D4316" s="324"/>
      <c r="E4316" s="324"/>
      <c r="F4316" s="356"/>
    </row>
    <row r="4317" spans="1:6">
      <c r="A4317" s="324"/>
      <c r="B4317" s="324"/>
      <c r="C4317" s="324"/>
      <c r="D4317" s="324"/>
      <c r="E4317" s="324"/>
      <c r="F4317" s="356"/>
    </row>
    <row r="4318" spans="1:6">
      <c r="A4318" s="324"/>
      <c r="B4318" s="324"/>
      <c r="C4318" s="324"/>
      <c r="D4318" s="324"/>
      <c r="E4318" s="324"/>
      <c r="F4318" s="356"/>
    </row>
    <row r="4319" spans="1:6">
      <c r="A4319" s="324"/>
      <c r="B4319" s="324"/>
      <c r="C4319" s="324"/>
      <c r="D4319" s="324"/>
      <c r="E4319" s="324"/>
      <c r="F4319" s="356"/>
    </row>
    <row r="4320" spans="1:6">
      <c r="A4320" s="324"/>
      <c r="B4320" s="324"/>
      <c r="C4320" s="324"/>
      <c r="D4320" s="324"/>
      <c r="E4320" s="324"/>
      <c r="F4320" s="356"/>
    </row>
    <row r="4321" spans="1:6">
      <c r="A4321" s="324"/>
      <c r="B4321" s="324"/>
      <c r="C4321" s="324"/>
      <c r="D4321" s="324"/>
      <c r="E4321" s="324"/>
      <c r="F4321" s="356"/>
    </row>
    <row r="4322" spans="1:6">
      <c r="A4322" s="324"/>
      <c r="B4322" s="324"/>
      <c r="C4322" s="324"/>
      <c r="D4322" s="324"/>
      <c r="E4322" s="324"/>
      <c r="F4322" s="356"/>
    </row>
    <row r="4323" spans="1:6">
      <c r="A4323" s="324"/>
      <c r="B4323" s="324"/>
      <c r="C4323" s="324"/>
      <c r="D4323" s="324"/>
      <c r="E4323" s="324"/>
      <c r="F4323" s="356"/>
    </row>
    <row r="4324" spans="1:6">
      <c r="A4324" s="324"/>
      <c r="B4324" s="324"/>
      <c r="C4324" s="324"/>
      <c r="D4324" s="324"/>
      <c r="E4324" s="324"/>
      <c r="F4324" s="356"/>
    </row>
    <row r="4325" spans="1:6">
      <c r="A4325" s="324"/>
      <c r="B4325" s="324"/>
      <c r="C4325" s="324"/>
      <c r="D4325" s="324"/>
      <c r="E4325" s="324"/>
      <c r="F4325" s="356"/>
    </row>
    <row r="4326" spans="1:6">
      <c r="A4326" s="324"/>
      <c r="B4326" s="324"/>
      <c r="C4326" s="324"/>
      <c r="D4326" s="324"/>
      <c r="E4326" s="324"/>
      <c r="F4326" s="356"/>
    </row>
    <row r="4327" spans="1:6">
      <c r="A4327" s="324"/>
      <c r="B4327" s="324"/>
      <c r="C4327" s="324"/>
      <c r="D4327" s="324"/>
      <c r="E4327" s="324"/>
      <c r="F4327" s="356"/>
    </row>
    <row r="4328" spans="1:6">
      <c r="A4328" s="324"/>
      <c r="B4328" s="324"/>
      <c r="C4328" s="324"/>
      <c r="D4328" s="324"/>
      <c r="E4328" s="324"/>
      <c r="F4328" s="356"/>
    </row>
    <row r="4329" spans="1:6">
      <c r="A4329" s="324"/>
      <c r="B4329" s="324"/>
      <c r="C4329" s="324"/>
      <c r="D4329" s="324"/>
      <c r="E4329" s="324"/>
      <c r="F4329" s="356"/>
    </row>
    <row r="4330" spans="1:6">
      <c r="A4330" s="324"/>
      <c r="B4330" s="324"/>
      <c r="C4330" s="324"/>
      <c r="D4330" s="324"/>
      <c r="E4330" s="324"/>
      <c r="F4330" s="356"/>
    </row>
    <row r="4331" spans="1:6">
      <c r="A4331" s="324"/>
      <c r="B4331" s="324"/>
      <c r="C4331" s="324"/>
      <c r="D4331" s="324"/>
      <c r="E4331" s="324"/>
      <c r="F4331" s="356"/>
    </row>
    <row r="4332" spans="1:6">
      <c r="A4332" s="324"/>
      <c r="B4332" s="324"/>
      <c r="C4332" s="324"/>
      <c r="D4332" s="324"/>
      <c r="E4332" s="324"/>
      <c r="F4332" s="356"/>
    </row>
    <row r="4333" spans="1:6">
      <c r="A4333" s="324"/>
      <c r="B4333" s="324"/>
      <c r="C4333" s="324"/>
      <c r="D4333" s="324"/>
      <c r="E4333" s="324"/>
      <c r="F4333" s="356"/>
    </row>
    <row r="4334" spans="1:6">
      <c r="A4334" s="324"/>
      <c r="B4334" s="324"/>
      <c r="C4334" s="324"/>
      <c r="D4334" s="324"/>
      <c r="E4334" s="324"/>
      <c r="F4334" s="356"/>
    </row>
    <row r="4335" spans="1:6">
      <c r="A4335" s="324"/>
      <c r="B4335" s="324"/>
      <c r="C4335" s="324"/>
      <c r="D4335" s="324"/>
      <c r="E4335" s="324"/>
      <c r="F4335" s="356"/>
    </row>
    <row r="4336" spans="1:6">
      <c r="A4336" s="324"/>
      <c r="B4336" s="324"/>
      <c r="C4336" s="324"/>
      <c r="D4336" s="324"/>
      <c r="E4336" s="324"/>
      <c r="F4336" s="356"/>
    </row>
    <row r="4337" spans="1:6">
      <c r="A4337" s="324"/>
      <c r="B4337" s="324"/>
      <c r="C4337" s="324"/>
      <c r="D4337" s="324"/>
      <c r="E4337" s="324"/>
      <c r="F4337" s="356"/>
    </row>
    <row r="4338" spans="1:6">
      <c r="A4338" s="324"/>
      <c r="B4338" s="324"/>
      <c r="C4338" s="324"/>
      <c r="D4338" s="324"/>
      <c r="E4338" s="324"/>
      <c r="F4338" s="356"/>
    </row>
    <row r="4339" spans="1:6">
      <c r="A4339" s="324"/>
      <c r="B4339" s="324"/>
      <c r="C4339" s="324"/>
      <c r="D4339" s="324"/>
      <c r="E4339" s="324"/>
      <c r="F4339" s="356"/>
    </row>
    <row r="4340" spans="1:6">
      <c r="A4340" s="324"/>
      <c r="B4340" s="324"/>
      <c r="C4340" s="324"/>
      <c r="D4340" s="324"/>
      <c r="E4340" s="324"/>
      <c r="F4340" s="356"/>
    </row>
    <row r="4341" spans="1:6">
      <c r="A4341" s="324"/>
      <c r="B4341" s="324"/>
      <c r="C4341" s="324"/>
      <c r="D4341" s="324"/>
      <c r="E4341" s="324"/>
      <c r="F4341" s="356"/>
    </row>
    <row r="4342" spans="1:6">
      <c r="A4342" s="324"/>
      <c r="B4342" s="324"/>
      <c r="C4342" s="324"/>
      <c r="D4342" s="324"/>
      <c r="E4342" s="324"/>
      <c r="F4342" s="356"/>
    </row>
    <row r="4343" spans="1:6">
      <c r="A4343" s="324"/>
      <c r="B4343" s="324"/>
      <c r="C4343" s="324"/>
      <c r="D4343" s="324"/>
      <c r="E4343" s="324"/>
      <c r="F4343" s="356"/>
    </row>
    <row r="4344" spans="1:6">
      <c r="A4344" s="324"/>
      <c r="B4344" s="324"/>
      <c r="C4344" s="324"/>
      <c r="D4344" s="324"/>
      <c r="E4344" s="324"/>
      <c r="F4344" s="356"/>
    </row>
    <row r="4345" spans="1:6">
      <c r="A4345" s="324"/>
      <c r="B4345" s="324"/>
      <c r="C4345" s="324"/>
      <c r="D4345" s="324"/>
      <c r="E4345" s="324"/>
      <c r="F4345" s="356"/>
    </row>
    <row r="4346" spans="1:6">
      <c r="A4346" s="324"/>
      <c r="B4346" s="324"/>
      <c r="C4346" s="324"/>
      <c r="D4346" s="324"/>
      <c r="E4346" s="324"/>
      <c r="F4346" s="356"/>
    </row>
    <row r="4347" spans="1:6">
      <c r="A4347" s="324"/>
      <c r="B4347" s="324"/>
      <c r="C4347" s="324"/>
      <c r="D4347" s="324"/>
      <c r="E4347" s="324"/>
      <c r="F4347" s="356"/>
    </row>
    <row r="4348" spans="1:6">
      <c r="A4348" s="324"/>
      <c r="B4348" s="324"/>
      <c r="C4348" s="324"/>
      <c r="D4348" s="324"/>
      <c r="E4348" s="324"/>
      <c r="F4348" s="356"/>
    </row>
    <row r="4349" spans="1:6">
      <c r="A4349" s="324"/>
      <c r="B4349" s="324"/>
      <c r="C4349" s="324"/>
      <c r="D4349" s="324"/>
      <c r="E4349" s="324"/>
      <c r="F4349" s="356"/>
    </row>
    <row r="4350" spans="1:6">
      <c r="A4350" s="324"/>
      <c r="B4350" s="324"/>
      <c r="C4350" s="324"/>
      <c r="D4350" s="324"/>
      <c r="E4350" s="324"/>
      <c r="F4350" s="356"/>
    </row>
    <row r="4351" spans="1:6">
      <c r="A4351" s="324"/>
      <c r="B4351" s="324"/>
      <c r="C4351" s="324"/>
      <c r="D4351" s="324"/>
      <c r="E4351" s="324"/>
      <c r="F4351" s="356"/>
    </row>
    <row r="4352" spans="1:6">
      <c r="A4352" s="324"/>
      <c r="B4352" s="324"/>
      <c r="C4352" s="324"/>
      <c r="D4352" s="324"/>
      <c r="E4352" s="324"/>
      <c r="F4352" s="356"/>
    </row>
    <row r="4353" spans="1:6">
      <c r="A4353" s="324"/>
      <c r="B4353" s="324"/>
      <c r="C4353" s="324"/>
      <c r="D4353" s="324"/>
      <c r="E4353" s="324"/>
      <c r="F4353" s="356"/>
    </row>
    <row r="4354" spans="1:6">
      <c r="A4354" s="324"/>
      <c r="B4354" s="324"/>
      <c r="C4354" s="324"/>
      <c r="D4354" s="324"/>
      <c r="E4354" s="324"/>
      <c r="F4354" s="356"/>
    </row>
    <row r="4355" spans="1:6">
      <c r="A4355" s="324"/>
      <c r="B4355" s="324"/>
      <c r="C4355" s="324"/>
      <c r="D4355" s="324"/>
      <c r="E4355" s="324"/>
      <c r="F4355" s="356"/>
    </row>
    <row r="4356" spans="1:6">
      <c r="A4356" s="324"/>
      <c r="B4356" s="324"/>
      <c r="C4356" s="324"/>
      <c r="D4356" s="324"/>
      <c r="E4356" s="324"/>
      <c r="F4356" s="356"/>
    </row>
    <row r="4357" spans="1:6">
      <c r="A4357" s="324"/>
      <c r="B4357" s="324"/>
      <c r="C4357" s="324"/>
      <c r="D4357" s="324"/>
      <c r="E4357" s="324"/>
      <c r="F4357" s="356"/>
    </row>
    <row r="4358" spans="1:6">
      <c r="A4358" s="324"/>
      <c r="B4358" s="324"/>
      <c r="C4358" s="324"/>
      <c r="D4358" s="324"/>
      <c r="E4358" s="324"/>
      <c r="F4358" s="356"/>
    </row>
    <row r="4359" spans="1:6">
      <c r="A4359" s="324"/>
      <c r="B4359" s="324"/>
      <c r="C4359" s="324"/>
      <c r="D4359" s="324"/>
      <c r="E4359" s="324"/>
      <c r="F4359" s="356"/>
    </row>
    <row r="4360" spans="1:6">
      <c r="A4360" s="324"/>
      <c r="B4360" s="324"/>
      <c r="C4360" s="324"/>
      <c r="D4360" s="324"/>
      <c r="E4360" s="324"/>
      <c r="F4360" s="356"/>
    </row>
    <row r="4361" spans="1:6">
      <c r="A4361" s="324"/>
      <c r="B4361" s="324"/>
      <c r="C4361" s="324"/>
      <c r="D4361" s="324"/>
      <c r="E4361" s="324"/>
      <c r="F4361" s="356"/>
    </row>
    <row r="4362" spans="1:6">
      <c r="A4362" s="324"/>
      <c r="B4362" s="324"/>
      <c r="C4362" s="324"/>
      <c r="D4362" s="324"/>
      <c r="E4362" s="324"/>
      <c r="F4362" s="356"/>
    </row>
    <row r="4363" spans="1:6">
      <c r="A4363" s="324"/>
      <c r="B4363" s="324"/>
      <c r="C4363" s="324"/>
      <c r="D4363" s="324"/>
      <c r="E4363" s="324"/>
      <c r="F4363" s="356"/>
    </row>
    <row r="4364" spans="1:6">
      <c r="A4364" s="324"/>
      <c r="B4364" s="324"/>
      <c r="C4364" s="324"/>
      <c r="D4364" s="324"/>
      <c r="E4364" s="324"/>
      <c r="F4364" s="356"/>
    </row>
    <row r="4365" spans="1:6">
      <c r="A4365" s="324"/>
      <c r="B4365" s="324"/>
      <c r="C4365" s="324"/>
      <c r="D4365" s="324"/>
      <c r="E4365" s="324"/>
      <c r="F4365" s="356"/>
    </row>
    <row r="4366" spans="1:6">
      <c r="A4366" s="324"/>
      <c r="B4366" s="324"/>
      <c r="C4366" s="324"/>
      <c r="D4366" s="324"/>
      <c r="E4366" s="324"/>
      <c r="F4366" s="356"/>
    </row>
    <row r="4367" spans="1:6">
      <c r="A4367" s="324"/>
      <c r="B4367" s="324"/>
      <c r="C4367" s="324"/>
      <c r="D4367" s="324"/>
      <c r="E4367" s="324"/>
      <c r="F4367" s="356"/>
    </row>
    <row r="4368" spans="1:6">
      <c r="A4368" s="324"/>
      <c r="B4368" s="324"/>
      <c r="C4368" s="324"/>
      <c r="D4368" s="324"/>
      <c r="E4368" s="324"/>
      <c r="F4368" s="356"/>
    </row>
    <row r="4369" spans="1:6">
      <c r="A4369" s="324"/>
      <c r="B4369" s="324"/>
      <c r="C4369" s="324"/>
      <c r="D4369" s="324"/>
      <c r="E4369" s="324"/>
      <c r="F4369" s="356"/>
    </row>
    <row r="4370" spans="1:6">
      <c r="A4370" s="324"/>
      <c r="B4370" s="324"/>
      <c r="C4370" s="324"/>
      <c r="D4370" s="324"/>
      <c r="E4370" s="324"/>
      <c r="F4370" s="356"/>
    </row>
    <row r="4371" spans="1:6">
      <c r="A4371" s="324"/>
      <c r="B4371" s="324"/>
      <c r="C4371" s="324"/>
      <c r="D4371" s="324"/>
      <c r="E4371" s="324"/>
      <c r="F4371" s="356"/>
    </row>
    <row r="4372" spans="1:6">
      <c r="A4372" s="324"/>
      <c r="B4372" s="324"/>
      <c r="C4372" s="324"/>
      <c r="D4372" s="324"/>
      <c r="E4372" s="324"/>
      <c r="F4372" s="356"/>
    </row>
    <row r="4373" spans="1:6">
      <c r="A4373" s="324"/>
      <c r="B4373" s="324"/>
      <c r="C4373" s="324"/>
      <c r="D4373" s="324"/>
      <c r="E4373" s="324"/>
      <c r="F4373" s="356"/>
    </row>
    <row r="4374" spans="1:6">
      <c r="A4374" s="324"/>
      <c r="B4374" s="324"/>
      <c r="C4374" s="324"/>
      <c r="D4374" s="324"/>
      <c r="E4374" s="324"/>
      <c r="F4374" s="356"/>
    </row>
    <row r="4375" spans="1:6">
      <c r="A4375" s="324"/>
      <c r="B4375" s="324"/>
      <c r="C4375" s="324"/>
      <c r="D4375" s="324"/>
      <c r="E4375" s="324"/>
      <c r="F4375" s="356"/>
    </row>
    <row r="4376" spans="1:6">
      <c r="A4376" s="324"/>
      <c r="B4376" s="324"/>
      <c r="C4376" s="324"/>
      <c r="D4376" s="324"/>
      <c r="E4376" s="324"/>
      <c r="F4376" s="356"/>
    </row>
    <row r="4377" spans="1:6">
      <c r="A4377" s="324"/>
      <c r="B4377" s="324"/>
      <c r="C4377" s="324"/>
      <c r="D4377" s="324"/>
      <c r="E4377" s="324"/>
      <c r="F4377" s="356"/>
    </row>
    <row r="4378" spans="1:6">
      <c r="A4378" s="324"/>
      <c r="B4378" s="324"/>
      <c r="C4378" s="324"/>
      <c r="D4378" s="324"/>
      <c r="E4378" s="324"/>
      <c r="F4378" s="356"/>
    </row>
    <row r="4379" spans="1:6">
      <c r="A4379" s="324"/>
      <c r="B4379" s="324"/>
      <c r="C4379" s="324"/>
      <c r="D4379" s="324"/>
      <c r="E4379" s="324"/>
      <c r="F4379" s="356"/>
    </row>
    <row r="4380" spans="1:6">
      <c r="A4380" s="324"/>
      <c r="B4380" s="324"/>
      <c r="C4380" s="324"/>
      <c r="D4380" s="324"/>
      <c r="E4380" s="324"/>
      <c r="F4380" s="356"/>
    </row>
    <row r="4381" spans="1:6">
      <c r="A4381" s="324"/>
      <c r="B4381" s="324"/>
      <c r="C4381" s="324"/>
      <c r="D4381" s="324"/>
      <c r="E4381" s="324"/>
      <c r="F4381" s="356"/>
    </row>
    <row r="4382" spans="1:6">
      <c r="A4382" s="324"/>
      <c r="B4382" s="324"/>
      <c r="C4382" s="324"/>
      <c r="D4382" s="324"/>
      <c r="E4382" s="324"/>
      <c r="F4382" s="356"/>
    </row>
    <row r="4383" spans="1:6">
      <c r="A4383" s="324"/>
      <c r="B4383" s="324"/>
      <c r="C4383" s="324"/>
      <c r="D4383" s="324"/>
      <c r="E4383" s="324"/>
      <c r="F4383" s="356"/>
    </row>
    <row r="4384" spans="1:6">
      <c r="A4384" s="324"/>
      <c r="B4384" s="324"/>
      <c r="C4384" s="324"/>
      <c r="D4384" s="324"/>
      <c r="E4384" s="324"/>
      <c r="F4384" s="356"/>
    </row>
    <row r="4385" spans="1:6">
      <c r="A4385" s="324"/>
      <c r="B4385" s="324"/>
      <c r="C4385" s="324"/>
      <c r="D4385" s="324"/>
      <c r="E4385" s="324"/>
      <c r="F4385" s="356"/>
    </row>
    <row r="4386" spans="1:6">
      <c r="A4386" s="324"/>
      <c r="B4386" s="324"/>
      <c r="C4386" s="324"/>
      <c r="D4386" s="324"/>
      <c r="E4386" s="324"/>
      <c r="F4386" s="356"/>
    </row>
    <row r="4387" spans="1:6">
      <c r="A4387" s="324"/>
      <c r="B4387" s="324"/>
      <c r="C4387" s="324"/>
      <c r="D4387" s="324"/>
      <c r="E4387" s="324"/>
      <c r="F4387" s="356"/>
    </row>
    <row r="4388" spans="1:6">
      <c r="A4388" s="324"/>
      <c r="B4388" s="324"/>
      <c r="C4388" s="324"/>
      <c r="D4388" s="324"/>
      <c r="E4388" s="324"/>
      <c r="F4388" s="356"/>
    </row>
    <row r="4389" spans="1:6">
      <c r="A4389" s="324"/>
      <c r="B4389" s="324"/>
      <c r="C4389" s="324"/>
      <c r="D4389" s="324"/>
      <c r="E4389" s="324"/>
      <c r="F4389" s="356"/>
    </row>
    <row r="4390" spans="1:6">
      <c r="A4390" s="324"/>
      <c r="B4390" s="324"/>
      <c r="C4390" s="324"/>
      <c r="D4390" s="324"/>
      <c r="E4390" s="324"/>
      <c r="F4390" s="356"/>
    </row>
    <row r="4391" spans="1:6">
      <c r="A4391" s="324"/>
      <c r="B4391" s="324"/>
      <c r="C4391" s="324"/>
      <c r="D4391" s="324"/>
      <c r="E4391" s="324"/>
      <c r="F4391" s="356"/>
    </row>
    <row r="4392" spans="1:6">
      <c r="A4392" s="324"/>
      <c r="B4392" s="324"/>
      <c r="C4392" s="324"/>
      <c r="D4392" s="324"/>
      <c r="E4392" s="324"/>
      <c r="F4392" s="356"/>
    </row>
    <row r="4393" spans="1:6">
      <c r="A4393" s="324"/>
      <c r="B4393" s="324"/>
      <c r="C4393" s="324"/>
      <c r="D4393" s="324"/>
      <c r="E4393" s="324"/>
      <c r="F4393" s="356"/>
    </row>
    <row r="4394" spans="1:6">
      <c r="A4394" s="324"/>
      <c r="B4394" s="324"/>
      <c r="C4394" s="324"/>
      <c r="D4394" s="324"/>
      <c r="E4394" s="324"/>
      <c r="F4394" s="356"/>
    </row>
    <row r="4395" spans="1:6">
      <c r="A4395" s="324"/>
      <c r="B4395" s="324"/>
      <c r="C4395" s="324"/>
      <c r="D4395" s="324"/>
      <c r="E4395" s="324"/>
      <c r="F4395" s="356"/>
    </row>
    <row r="4396" spans="1:6">
      <c r="A4396" s="324"/>
      <c r="B4396" s="324"/>
      <c r="C4396" s="324"/>
      <c r="D4396" s="324"/>
      <c r="E4396" s="324"/>
      <c r="F4396" s="356"/>
    </row>
    <row r="4397" spans="1:6">
      <c r="A4397" s="324"/>
      <c r="B4397" s="324"/>
      <c r="C4397" s="324"/>
      <c r="D4397" s="324"/>
      <c r="E4397" s="324"/>
      <c r="F4397" s="356"/>
    </row>
    <row r="4398" spans="1:6">
      <c r="A4398" s="324"/>
      <c r="B4398" s="324"/>
      <c r="C4398" s="324"/>
      <c r="D4398" s="324"/>
      <c r="E4398" s="324"/>
      <c r="F4398" s="356"/>
    </row>
    <row r="4399" spans="1:6">
      <c r="A4399" s="324"/>
      <c r="B4399" s="324"/>
      <c r="C4399" s="324"/>
      <c r="D4399" s="324"/>
      <c r="E4399" s="324"/>
      <c r="F4399" s="356"/>
    </row>
    <row r="4400" spans="1:6">
      <c r="A4400" s="324"/>
      <c r="B4400" s="324"/>
      <c r="C4400" s="324"/>
      <c r="D4400" s="324"/>
      <c r="E4400" s="324"/>
      <c r="F4400" s="356"/>
    </row>
    <row r="4401" spans="1:6">
      <c r="A4401" s="324"/>
      <c r="B4401" s="324"/>
      <c r="C4401" s="324"/>
      <c r="D4401" s="324"/>
      <c r="E4401" s="324"/>
      <c r="F4401" s="356"/>
    </row>
    <row r="4402" spans="1:6">
      <c r="A4402" s="324"/>
      <c r="B4402" s="324"/>
      <c r="C4402" s="324"/>
      <c r="D4402" s="324"/>
      <c r="E4402" s="324"/>
      <c r="F4402" s="356"/>
    </row>
    <row r="4403" spans="1:6">
      <c r="A4403" s="324"/>
      <c r="B4403" s="324"/>
      <c r="C4403" s="324"/>
      <c r="D4403" s="324"/>
      <c r="E4403" s="324"/>
      <c r="F4403" s="356"/>
    </row>
    <row r="4404" spans="1:6">
      <c r="A4404" s="324"/>
      <c r="B4404" s="324"/>
      <c r="C4404" s="324"/>
      <c r="D4404" s="324"/>
      <c r="E4404" s="324"/>
      <c r="F4404" s="356"/>
    </row>
    <row r="4405" spans="1:6">
      <c r="A4405" s="324"/>
      <c r="B4405" s="324"/>
      <c r="C4405" s="324"/>
      <c r="D4405" s="324"/>
      <c r="E4405" s="324"/>
      <c r="F4405" s="356"/>
    </row>
    <row r="4406" spans="1:6">
      <c r="A4406" s="324"/>
      <c r="B4406" s="324"/>
      <c r="C4406" s="324"/>
      <c r="D4406" s="324"/>
      <c r="E4406" s="324"/>
      <c r="F4406" s="356"/>
    </row>
    <row r="4407" spans="1:6">
      <c r="A4407" s="324"/>
      <c r="B4407" s="324"/>
      <c r="C4407" s="324"/>
      <c r="D4407" s="324"/>
      <c r="E4407" s="324"/>
      <c r="F4407" s="356"/>
    </row>
    <row r="4408" spans="1:6">
      <c r="A4408" s="324"/>
      <c r="B4408" s="324"/>
      <c r="C4408" s="324"/>
      <c r="D4408" s="324"/>
      <c r="E4408" s="324"/>
      <c r="F4408" s="356"/>
    </row>
    <row r="4409" spans="1:6">
      <c r="A4409" s="324"/>
      <c r="B4409" s="324"/>
      <c r="C4409" s="324"/>
      <c r="D4409" s="324"/>
      <c r="E4409" s="324"/>
      <c r="F4409" s="356"/>
    </row>
    <row r="4410" spans="1:6">
      <c r="A4410" s="324"/>
      <c r="B4410" s="324"/>
      <c r="C4410" s="324"/>
      <c r="D4410" s="324"/>
      <c r="E4410" s="324"/>
      <c r="F4410" s="356"/>
    </row>
    <row r="4411" spans="1:6">
      <c r="A4411" s="324"/>
      <c r="B4411" s="324"/>
      <c r="C4411" s="324"/>
      <c r="D4411" s="324"/>
      <c r="E4411" s="324"/>
      <c r="F4411" s="356"/>
    </row>
    <row r="4412" spans="1:6">
      <c r="A4412" s="324"/>
      <c r="B4412" s="324"/>
      <c r="C4412" s="324"/>
      <c r="D4412" s="324"/>
      <c r="E4412" s="324"/>
      <c r="F4412" s="356"/>
    </row>
    <row r="4413" spans="1:6">
      <c r="A4413" s="324"/>
      <c r="B4413" s="324"/>
      <c r="C4413" s="324"/>
      <c r="D4413" s="324"/>
      <c r="E4413" s="324"/>
      <c r="F4413" s="356"/>
    </row>
    <row r="4414" spans="1:6">
      <c r="A4414" s="324"/>
      <c r="B4414" s="324"/>
      <c r="C4414" s="324"/>
      <c r="D4414" s="324"/>
      <c r="E4414" s="324"/>
      <c r="F4414" s="356"/>
    </row>
    <row r="4415" spans="1:6">
      <c r="A4415" s="324"/>
      <c r="B4415" s="324"/>
      <c r="C4415" s="324"/>
      <c r="D4415" s="324"/>
      <c r="E4415" s="324"/>
      <c r="F4415" s="356"/>
    </row>
    <row r="4416" spans="1:6">
      <c r="A4416" s="324"/>
      <c r="B4416" s="324"/>
      <c r="C4416" s="324"/>
      <c r="D4416" s="324"/>
      <c r="E4416" s="324"/>
      <c r="F4416" s="356"/>
    </row>
    <row r="4417" spans="1:6">
      <c r="A4417" s="324"/>
      <c r="B4417" s="324"/>
      <c r="C4417" s="324"/>
      <c r="D4417" s="324"/>
      <c r="E4417" s="324"/>
      <c r="F4417" s="356"/>
    </row>
    <row r="4418" spans="1:6">
      <c r="A4418" s="324"/>
      <c r="B4418" s="324"/>
      <c r="C4418" s="324"/>
      <c r="D4418" s="324"/>
      <c r="E4418" s="324"/>
      <c r="F4418" s="356"/>
    </row>
    <row r="4419" spans="1:6">
      <c r="A4419" s="324"/>
      <c r="B4419" s="324"/>
      <c r="C4419" s="324"/>
      <c r="D4419" s="324"/>
      <c r="E4419" s="324"/>
      <c r="F4419" s="356"/>
    </row>
    <row r="4420" spans="1:6">
      <c r="A4420" s="324"/>
      <c r="B4420" s="324"/>
      <c r="C4420" s="324"/>
      <c r="D4420" s="324"/>
      <c r="E4420" s="324"/>
      <c r="F4420" s="356"/>
    </row>
    <row r="4421" spans="1:6">
      <c r="A4421" s="324"/>
      <c r="B4421" s="324"/>
      <c r="C4421" s="324"/>
      <c r="D4421" s="324"/>
      <c r="E4421" s="324"/>
      <c r="F4421" s="356"/>
    </row>
    <row r="4422" spans="1:6">
      <c r="A4422" s="324"/>
      <c r="B4422" s="324"/>
      <c r="C4422" s="324"/>
      <c r="D4422" s="324"/>
      <c r="E4422" s="324"/>
      <c r="F4422" s="356"/>
    </row>
    <row r="4423" spans="1:6">
      <c r="A4423" s="324"/>
      <c r="B4423" s="324"/>
      <c r="C4423" s="324"/>
      <c r="D4423" s="324"/>
      <c r="E4423" s="324"/>
      <c r="F4423" s="356"/>
    </row>
    <row r="4424" spans="1:6">
      <c r="A4424" s="324"/>
      <c r="B4424" s="324"/>
      <c r="C4424" s="324"/>
      <c r="D4424" s="324"/>
      <c r="E4424" s="324"/>
      <c r="F4424" s="356"/>
    </row>
    <row r="4425" spans="1:6">
      <c r="A4425" s="324"/>
      <c r="B4425" s="324"/>
      <c r="C4425" s="324"/>
      <c r="D4425" s="324"/>
      <c r="E4425" s="324"/>
      <c r="F4425" s="356"/>
    </row>
    <row r="4426" spans="1:6">
      <c r="A4426" s="324"/>
      <c r="B4426" s="324"/>
      <c r="C4426" s="324"/>
      <c r="D4426" s="324"/>
      <c r="E4426" s="324"/>
      <c r="F4426" s="356"/>
    </row>
    <row r="4427" spans="1:6">
      <c r="A4427" s="324"/>
      <c r="B4427" s="324"/>
      <c r="C4427" s="324"/>
      <c r="D4427" s="324"/>
      <c r="E4427" s="324"/>
      <c r="F4427" s="356"/>
    </row>
    <row r="4428" spans="1:6">
      <c r="A4428" s="324"/>
      <c r="B4428" s="324"/>
      <c r="C4428" s="324"/>
      <c r="D4428" s="324"/>
      <c r="E4428" s="324"/>
      <c r="F4428" s="356"/>
    </row>
    <row r="4429" spans="1:6">
      <c r="A4429" s="324"/>
      <c r="B4429" s="324"/>
      <c r="C4429" s="324"/>
      <c r="D4429" s="324"/>
      <c r="E4429" s="324"/>
      <c r="F4429" s="356"/>
    </row>
    <row r="4430" spans="1:6">
      <c r="A4430" s="324"/>
      <c r="B4430" s="324"/>
      <c r="C4430" s="324"/>
      <c r="D4430" s="324"/>
      <c r="E4430" s="324"/>
      <c r="F4430" s="356"/>
    </row>
    <row r="4431" spans="1:6">
      <c r="A4431" s="324"/>
      <c r="B4431" s="324"/>
      <c r="C4431" s="324"/>
      <c r="D4431" s="324"/>
      <c r="E4431" s="324"/>
      <c r="F4431" s="356"/>
    </row>
    <row r="4432" spans="1:6">
      <c r="A4432" s="324"/>
      <c r="B4432" s="324"/>
      <c r="C4432" s="324"/>
      <c r="D4432" s="324"/>
      <c r="E4432" s="324"/>
      <c r="F4432" s="356"/>
    </row>
    <row r="4433" spans="1:6">
      <c r="A4433" s="324"/>
      <c r="B4433" s="324"/>
      <c r="C4433" s="324"/>
      <c r="D4433" s="324"/>
      <c r="E4433" s="324"/>
      <c r="F4433" s="356"/>
    </row>
    <row r="4434" spans="1:6">
      <c r="A4434" s="324"/>
      <c r="B4434" s="324"/>
      <c r="C4434" s="324"/>
      <c r="D4434" s="324"/>
      <c r="E4434" s="324"/>
      <c r="F4434" s="356"/>
    </row>
    <row r="4435" spans="1:6">
      <c r="A4435" s="324"/>
      <c r="B4435" s="324"/>
      <c r="C4435" s="324"/>
      <c r="D4435" s="324"/>
      <c r="E4435" s="324"/>
      <c r="F4435" s="356"/>
    </row>
    <row r="4436" spans="1:6">
      <c r="A4436" s="324"/>
      <c r="B4436" s="324"/>
      <c r="C4436" s="324"/>
      <c r="D4436" s="324"/>
      <c r="E4436" s="324"/>
      <c r="F4436" s="356"/>
    </row>
    <row r="4437" spans="1:6">
      <c r="A4437" s="324"/>
      <c r="B4437" s="324"/>
      <c r="C4437" s="324"/>
      <c r="D4437" s="324"/>
      <c r="E4437" s="324"/>
      <c r="F4437" s="356"/>
    </row>
    <row r="4438" spans="1:6">
      <c r="A4438" s="324"/>
      <c r="B4438" s="324"/>
      <c r="C4438" s="324"/>
      <c r="D4438" s="324"/>
      <c r="E4438" s="324"/>
      <c r="F4438" s="356"/>
    </row>
    <row r="4439" spans="1:6">
      <c r="A4439" s="324"/>
      <c r="B4439" s="324"/>
      <c r="C4439" s="324"/>
      <c r="D4439" s="324"/>
      <c r="E4439" s="324"/>
      <c r="F4439" s="356"/>
    </row>
    <row r="4440" spans="1:6">
      <c r="A4440" s="324"/>
      <c r="B4440" s="324"/>
      <c r="C4440" s="324"/>
      <c r="D4440" s="324"/>
      <c r="E4440" s="324"/>
      <c r="F4440" s="356"/>
    </row>
    <row r="4441" spans="1:6">
      <c r="A4441" s="324"/>
      <c r="B4441" s="324"/>
      <c r="C4441" s="324"/>
      <c r="D4441" s="324"/>
      <c r="E4441" s="324"/>
      <c r="F4441" s="356"/>
    </row>
    <row r="4442" spans="1:6">
      <c r="A4442" s="324"/>
      <c r="B4442" s="324"/>
      <c r="C4442" s="324"/>
      <c r="D4442" s="324"/>
      <c r="E4442" s="324"/>
      <c r="F4442" s="356"/>
    </row>
    <row r="4443" spans="1:6">
      <c r="A4443" s="324"/>
      <c r="B4443" s="324"/>
      <c r="C4443" s="324"/>
      <c r="D4443" s="324"/>
      <c r="E4443" s="324"/>
      <c r="F4443" s="356"/>
    </row>
    <row r="4444" spans="1:6">
      <c r="A4444" s="324"/>
      <c r="B4444" s="324"/>
      <c r="C4444" s="324"/>
      <c r="D4444" s="324"/>
      <c r="E4444" s="324"/>
      <c r="F4444" s="356"/>
    </row>
    <row r="4445" spans="1:6">
      <c r="A4445" s="324"/>
      <c r="B4445" s="324"/>
      <c r="C4445" s="324"/>
      <c r="D4445" s="324"/>
      <c r="E4445" s="324"/>
      <c r="F4445" s="356"/>
    </row>
    <row r="4446" spans="1:6">
      <c r="A4446" s="324"/>
      <c r="B4446" s="324"/>
      <c r="C4446" s="324"/>
      <c r="D4446" s="324"/>
      <c r="E4446" s="324"/>
      <c r="F4446" s="356"/>
    </row>
    <row r="4447" spans="1:6">
      <c r="A4447" s="324"/>
      <c r="B4447" s="324"/>
      <c r="C4447" s="324"/>
      <c r="D4447" s="324"/>
      <c r="E4447" s="324"/>
      <c r="F4447" s="356"/>
    </row>
    <row r="4448" spans="1:6">
      <c r="A4448" s="324"/>
      <c r="B4448" s="324"/>
      <c r="C4448" s="324"/>
      <c r="D4448" s="324"/>
      <c r="E4448" s="324"/>
      <c r="F4448" s="356"/>
    </row>
    <row r="4449" spans="1:6">
      <c r="A4449" s="324"/>
      <c r="B4449" s="324"/>
      <c r="C4449" s="324"/>
      <c r="D4449" s="324"/>
      <c r="E4449" s="324"/>
      <c r="F4449" s="356"/>
    </row>
    <row r="4450" spans="1:6">
      <c r="A4450" s="324"/>
      <c r="B4450" s="324"/>
      <c r="C4450" s="324"/>
      <c r="D4450" s="324"/>
      <c r="E4450" s="324"/>
      <c r="F4450" s="356"/>
    </row>
    <row r="4451" spans="1:6">
      <c r="A4451" s="324"/>
      <c r="B4451" s="324"/>
      <c r="C4451" s="324"/>
      <c r="D4451" s="324"/>
      <c r="E4451" s="324"/>
      <c r="F4451" s="356"/>
    </row>
    <row r="4452" spans="1:6">
      <c r="A4452" s="324"/>
      <c r="B4452" s="324"/>
      <c r="C4452" s="324"/>
      <c r="D4452" s="324"/>
      <c r="E4452" s="324"/>
      <c r="F4452" s="356"/>
    </row>
    <row r="4453" spans="1:6">
      <c r="A4453" s="324"/>
      <c r="B4453" s="324"/>
      <c r="C4453" s="324"/>
      <c r="D4453" s="324"/>
      <c r="E4453" s="324"/>
      <c r="F4453" s="356"/>
    </row>
    <row r="4454" spans="1:6">
      <c r="A4454" s="324"/>
      <c r="B4454" s="324"/>
      <c r="C4454" s="324"/>
      <c r="D4454" s="324"/>
      <c r="E4454" s="324"/>
      <c r="F4454" s="356"/>
    </row>
    <row r="4455" spans="1:6">
      <c r="A4455" s="324"/>
      <c r="B4455" s="324"/>
      <c r="C4455" s="324"/>
      <c r="D4455" s="324"/>
      <c r="E4455" s="324"/>
      <c r="F4455" s="356"/>
    </row>
    <row r="4456" spans="1:6">
      <c r="A4456" s="324"/>
      <c r="B4456" s="324"/>
      <c r="C4456" s="324"/>
      <c r="D4456" s="324"/>
      <c r="E4456" s="324"/>
      <c r="F4456" s="356"/>
    </row>
    <row r="4457" spans="1:6">
      <c r="A4457" s="324"/>
      <c r="B4457" s="324"/>
      <c r="C4457" s="324"/>
      <c r="D4457" s="324"/>
      <c r="E4457" s="324"/>
      <c r="F4457" s="356"/>
    </row>
    <row r="4458" spans="1:6">
      <c r="A4458" s="324"/>
      <c r="B4458" s="324"/>
      <c r="C4458" s="324"/>
      <c r="D4458" s="324"/>
      <c r="E4458" s="324"/>
      <c r="F4458" s="356"/>
    </row>
    <row r="4459" spans="1:6">
      <c r="A4459" s="324"/>
      <c r="B4459" s="324"/>
      <c r="C4459" s="324"/>
      <c r="D4459" s="324"/>
      <c r="E4459" s="324"/>
      <c r="F4459" s="356"/>
    </row>
    <row r="4460" spans="1:6">
      <c r="A4460" s="324"/>
      <c r="B4460" s="324"/>
      <c r="C4460" s="324"/>
      <c r="D4460" s="324"/>
      <c r="E4460" s="324"/>
      <c r="F4460" s="356"/>
    </row>
    <row r="4461" spans="1:6">
      <c r="A4461" s="324"/>
      <c r="B4461" s="324"/>
      <c r="C4461" s="324"/>
      <c r="D4461" s="324"/>
      <c r="E4461" s="324"/>
      <c r="F4461" s="356"/>
    </row>
    <row r="4462" spans="1:6">
      <c r="A4462" s="324"/>
      <c r="B4462" s="324"/>
      <c r="C4462" s="324"/>
      <c r="D4462" s="324"/>
      <c r="E4462" s="324"/>
      <c r="F4462" s="356"/>
    </row>
    <row r="4463" spans="1:6">
      <c r="A4463" s="324"/>
      <c r="B4463" s="324"/>
      <c r="C4463" s="324"/>
      <c r="D4463" s="324"/>
      <c r="E4463" s="324"/>
      <c r="F4463" s="356"/>
    </row>
    <row r="4464" spans="1:6">
      <c r="A4464" s="324"/>
      <c r="B4464" s="324"/>
      <c r="C4464" s="324"/>
      <c r="D4464" s="324"/>
      <c r="E4464" s="324"/>
      <c r="F4464" s="356"/>
    </row>
    <row r="4465" spans="1:6">
      <c r="A4465" s="324"/>
      <c r="B4465" s="324"/>
      <c r="C4465" s="324"/>
      <c r="D4465" s="324"/>
      <c r="E4465" s="324"/>
      <c r="F4465" s="356"/>
    </row>
    <row r="4466" spans="1:6">
      <c r="A4466" s="324"/>
      <c r="B4466" s="324"/>
      <c r="C4466" s="324"/>
      <c r="D4466" s="324"/>
      <c r="E4466" s="324"/>
      <c r="F4466" s="356"/>
    </row>
    <row r="4467" spans="1:6">
      <c r="A4467" s="324"/>
      <c r="B4467" s="324"/>
      <c r="C4467" s="324"/>
      <c r="D4467" s="324"/>
      <c r="E4467" s="324"/>
      <c r="F4467" s="356"/>
    </row>
    <row r="4468" spans="1:6">
      <c r="A4468" s="324"/>
      <c r="B4468" s="324"/>
      <c r="C4468" s="324"/>
      <c r="D4468" s="324"/>
      <c r="E4468" s="324"/>
      <c r="F4468" s="356"/>
    </row>
    <row r="4469" spans="1:6">
      <c r="A4469" s="324"/>
      <c r="B4469" s="324"/>
      <c r="C4469" s="324"/>
      <c r="D4469" s="324"/>
      <c r="E4469" s="324"/>
      <c r="F4469" s="356"/>
    </row>
    <row r="4470" spans="1:6">
      <c r="A4470" s="324"/>
      <c r="B4470" s="324"/>
      <c r="C4470" s="324"/>
      <c r="D4470" s="324"/>
      <c r="E4470" s="324"/>
      <c r="F4470" s="356"/>
    </row>
    <row r="4471" spans="1:6">
      <c r="A4471" s="324"/>
      <c r="B4471" s="324"/>
      <c r="C4471" s="324"/>
      <c r="D4471" s="324"/>
      <c r="E4471" s="324"/>
      <c r="F4471" s="356"/>
    </row>
    <row r="4472" spans="1:6">
      <c r="A4472" s="324"/>
      <c r="B4472" s="324"/>
      <c r="C4472" s="324"/>
      <c r="D4472" s="324"/>
      <c r="E4472" s="324"/>
      <c r="F4472" s="356"/>
    </row>
    <row r="4473" spans="1:6">
      <c r="A4473" s="324"/>
      <c r="B4473" s="324"/>
      <c r="C4473" s="324"/>
      <c r="D4473" s="324"/>
      <c r="E4473" s="324"/>
      <c r="F4473" s="356"/>
    </row>
    <row r="4474" spans="1:6">
      <c r="A4474" s="324"/>
      <c r="B4474" s="324"/>
      <c r="C4474" s="324"/>
      <c r="D4474" s="324"/>
      <c r="E4474" s="324"/>
      <c r="F4474" s="356"/>
    </row>
    <row r="4475" spans="1:6">
      <c r="A4475" s="324"/>
      <c r="B4475" s="324"/>
      <c r="C4475" s="324"/>
      <c r="D4475" s="324"/>
      <c r="E4475" s="324"/>
      <c r="F4475" s="356"/>
    </row>
    <row r="4476" spans="1:6">
      <c r="A4476" s="324"/>
      <c r="B4476" s="324"/>
      <c r="C4476" s="324"/>
      <c r="D4476" s="324"/>
      <c r="E4476" s="324"/>
      <c r="F4476" s="356"/>
    </row>
    <row r="4477" spans="1:6">
      <c r="A4477" s="324"/>
      <c r="B4477" s="324"/>
      <c r="C4477" s="324"/>
      <c r="D4477" s="324"/>
      <c r="E4477" s="324"/>
      <c r="F4477" s="356"/>
    </row>
    <row r="4478" spans="1:6">
      <c r="A4478" s="324"/>
      <c r="B4478" s="324"/>
      <c r="C4478" s="324"/>
      <c r="D4478" s="324"/>
      <c r="E4478" s="324"/>
      <c r="F4478" s="356"/>
    </row>
    <row r="4479" spans="1:6">
      <c r="A4479" s="324"/>
      <c r="B4479" s="324"/>
      <c r="C4479" s="324"/>
      <c r="D4479" s="324"/>
      <c r="E4479" s="324"/>
      <c r="F4479" s="356"/>
    </row>
    <row r="4480" spans="1:6">
      <c r="A4480" s="324"/>
      <c r="B4480" s="324"/>
      <c r="C4480" s="324"/>
      <c r="D4480" s="324"/>
      <c r="E4480" s="324"/>
      <c r="F4480" s="356"/>
    </row>
    <row r="4481" spans="1:6">
      <c r="A4481" s="324"/>
      <c r="B4481" s="324"/>
      <c r="C4481" s="324"/>
      <c r="D4481" s="324"/>
      <c r="E4481" s="324"/>
      <c r="F4481" s="356"/>
    </row>
    <row r="4482" spans="1:6">
      <c r="A4482" s="324"/>
      <c r="B4482" s="324"/>
      <c r="C4482" s="324"/>
      <c r="D4482" s="324"/>
      <c r="E4482" s="324"/>
      <c r="F4482" s="356"/>
    </row>
    <row r="4483" spans="1:6">
      <c r="A4483" s="324"/>
      <c r="B4483" s="324"/>
      <c r="C4483" s="324"/>
      <c r="D4483" s="324"/>
      <c r="E4483" s="324"/>
      <c r="F4483" s="356"/>
    </row>
    <row r="4484" spans="1:6">
      <c r="A4484" s="324"/>
      <c r="B4484" s="324"/>
      <c r="C4484" s="324"/>
      <c r="D4484" s="324"/>
      <c r="E4484" s="324"/>
      <c r="F4484" s="356"/>
    </row>
    <row r="4485" spans="1:6">
      <c r="A4485" s="324"/>
      <c r="B4485" s="324"/>
      <c r="C4485" s="324"/>
      <c r="D4485" s="324"/>
      <c r="E4485" s="324"/>
      <c r="F4485" s="356"/>
    </row>
    <row r="4486" spans="1:6">
      <c r="A4486" s="324"/>
      <c r="B4486" s="324"/>
      <c r="C4486" s="324"/>
      <c r="D4486" s="324"/>
      <c r="E4486" s="324"/>
      <c r="F4486" s="356"/>
    </row>
    <row r="4487" spans="1:6">
      <c r="A4487" s="324"/>
      <c r="B4487" s="324"/>
      <c r="C4487" s="324"/>
      <c r="D4487" s="324"/>
      <c r="E4487" s="324"/>
      <c r="F4487" s="356"/>
    </row>
    <row r="4488" spans="1:6">
      <c r="A4488" s="324"/>
      <c r="B4488" s="324"/>
      <c r="C4488" s="324"/>
      <c r="D4488" s="324"/>
      <c r="E4488" s="324"/>
      <c r="F4488" s="356"/>
    </row>
    <row r="4489" spans="1:6">
      <c r="A4489" s="324"/>
      <c r="B4489" s="324"/>
      <c r="C4489" s="324"/>
      <c r="D4489" s="324"/>
      <c r="E4489" s="324"/>
      <c r="F4489" s="356"/>
    </row>
    <row r="4490" spans="1:6">
      <c r="A4490" s="324"/>
      <c r="B4490" s="324"/>
      <c r="C4490" s="324"/>
      <c r="D4490" s="324"/>
      <c r="E4490" s="324"/>
      <c r="F4490" s="356"/>
    </row>
    <row r="4491" spans="1:6">
      <c r="A4491" s="324"/>
      <c r="B4491" s="324"/>
      <c r="C4491" s="324"/>
      <c r="D4491" s="324"/>
      <c r="E4491" s="324"/>
      <c r="F4491" s="356"/>
    </row>
    <row r="4492" spans="1:6">
      <c r="A4492" s="324"/>
      <c r="B4492" s="324"/>
      <c r="C4492" s="324"/>
      <c r="D4492" s="324"/>
      <c r="E4492" s="324"/>
      <c r="F4492" s="356"/>
    </row>
    <row r="4493" spans="1:6">
      <c r="A4493" s="324"/>
      <c r="B4493" s="324"/>
      <c r="C4493" s="324"/>
      <c r="D4493" s="324"/>
      <c r="E4493" s="324"/>
      <c r="F4493" s="356"/>
    </row>
    <row r="4494" spans="1:6">
      <c r="A4494" s="324"/>
      <c r="B4494" s="324"/>
      <c r="C4494" s="324"/>
      <c r="D4494" s="324"/>
      <c r="E4494" s="324"/>
      <c r="F4494" s="356"/>
    </row>
    <row r="4495" spans="1:6">
      <c r="A4495" s="324"/>
      <c r="B4495" s="324"/>
      <c r="C4495" s="324"/>
      <c r="D4495" s="324"/>
      <c r="E4495" s="324"/>
      <c r="F4495" s="356"/>
    </row>
    <row r="4496" spans="1:6">
      <c r="A4496" s="324"/>
      <c r="B4496" s="324"/>
      <c r="C4496" s="324"/>
      <c r="D4496" s="324"/>
      <c r="E4496" s="324"/>
      <c r="F4496" s="356"/>
    </row>
    <row r="4497" spans="1:6">
      <c r="A4497" s="324"/>
      <c r="B4497" s="324"/>
      <c r="C4497" s="324"/>
      <c r="D4497" s="324"/>
      <c r="E4497" s="324"/>
      <c r="F4497" s="356"/>
    </row>
    <row r="4498" spans="1:6">
      <c r="A4498" s="324"/>
      <c r="B4498" s="324"/>
      <c r="C4498" s="324"/>
      <c r="D4498" s="324"/>
      <c r="E4498" s="324"/>
      <c r="F4498" s="356"/>
    </row>
    <row r="4499" spans="1:6">
      <c r="A4499" s="324"/>
      <c r="B4499" s="324"/>
      <c r="C4499" s="324"/>
      <c r="D4499" s="324"/>
      <c r="E4499" s="324"/>
      <c r="F4499" s="356"/>
    </row>
    <row r="4500" spans="1:6">
      <c r="A4500" s="324"/>
      <c r="B4500" s="324"/>
      <c r="C4500" s="324"/>
      <c r="D4500" s="324"/>
      <c r="E4500" s="324"/>
      <c r="F4500" s="356"/>
    </row>
    <row r="4501" spans="1:6">
      <c r="A4501" s="324"/>
      <c r="B4501" s="324"/>
      <c r="C4501" s="324"/>
      <c r="D4501" s="324"/>
      <c r="E4501" s="324"/>
      <c r="F4501" s="356"/>
    </row>
    <row r="4502" spans="1:6">
      <c r="A4502" s="324"/>
      <c r="B4502" s="324"/>
      <c r="C4502" s="324"/>
      <c r="D4502" s="324"/>
      <c r="E4502" s="324"/>
      <c r="F4502" s="356"/>
    </row>
    <row r="4503" spans="1:6">
      <c r="A4503" s="324"/>
      <c r="B4503" s="324"/>
      <c r="C4503" s="324"/>
      <c r="D4503" s="324"/>
      <c r="E4503" s="324"/>
      <c r="F4503" s="356"/>
    </row>
    <row r="4504" spans="1:6">
      <c r="A4504" s="324"/>
      <c r="B4504" s="324"/>
      <c r="C4504" s="324"/>
      <c r="D4504" s="324"/>
      <c r="E4504" s="324"/>
      <c r="F4504" s="356"/>
    </row>
    <row r="4505" spans="1:6">
      <c r="A4505" s="324"/>
      <c r="B4505" s="324"/>
      <c r="C4505" s="324"/>
      <c r="D4505" s="324"/>
      <c r="E4505" s="324"/>
      <c r="F4505" s="356"/>
    </row>
    <row r="4506" spans="1:6">
      <c r="A4506" s="324"/>
      <c r="B4506" s="324"/>
      <c r="C4506" s="324"/>
      <c r="D4506" s="324"/>
      <c r="E4506" s="324"/>
      <c r="F4506" s="356"/>
    </row>
    <row r="4507" spans="1:6">
      <c r="A4507" s="324"/>
      <c r="B4507" s="324"/>
      <c r="C4507" s="324"/>
      <c r="D4507" s="324"/>
      <c r="E4507" s="324"/>
      <c r="F4507" s="356"/>
    </row>
    <row r="4508" spans="1:6">
      <c r="A4508" s="324"/>
      <c r="B4508" s="324"/>
      <c r="C4508" s="324"/>
      <c r="D4508" s="324"/>
      <c r="E4508" s="324"/>
      <c r="F4508" s="356"/>
    </row>
    <row r="4509" spans="1:6">
      <c r="A4509" s="324"/>
      <c r="B4509" s="324"/>
      <c r="C4509" s="324"/>
      <c r="D4509" s="324"/>
      <c r="E4509" s="324"/>
      <c r="F4509" s="356"/>
    </row>
    <row r="4510" spans="1:6">
      <c r="A4510" s="324"/>
      <c r="B4510" s="324"/>
      <c r="C4510" s="324"/>
      <c r="D4510" s="324"/>
      <c r="E4510" s="324"/>
      <c r="F4510" s="356"/>
    </row>
    <row r="4511" spans="1:6">
      <c r="A4511" s="324"/>
      <c r="B4511" s="324"/>
      <c r="C4511" s="324"/>
      <c r="D4511" s="324"/>
      <c r="E4511" s="324"/>
      <c r="F4511" s="356"/>
    </row>
    <row r="4512" spans="1:6">
      <c r="A4512" s="324"/>
      <c r="B4512" s="324"/>
      <c r="C4512" s="324"/>
      <c r="D4512" s="324"/>
      <c r="E4512" s="324"/>
      <c r="F4512" s="356"/>
    </row>
    <row r="4513" spans="1:6">
      <c r="A4513" s="324"/>
      <c r="B4513" s="324"/>
      <c r="C4513" s="324"/>
      <c r="D4513" s="324"/>
      <c r="E4513" s="324"/>
      <c r="F4513" s="356"/>
    </row>
    <row r="4514" spans="1:6">
      <c r="A4514" s="324"/>
      <c r="B4514" s="324"/>
      <c r="C4514" s="324"/>
      <c r="D4514" s="324"/>
      <c r="E4514" s="324"/>
      <c r="F4514" s="356"/>
    </row>
    <row r="4515" spans="1:6">
      <c r="A4515" s="324"/>
      <c r="B4515" s="324"/>
      <c r="C4515" s="324"/>
      <c r="D4515" s="324"/>
      <c r="E4515" s="324"/>
      <c r="F4515" s="356"/>
    </row>
    <row r="4516" spans="1:6">
      <c r="A4516" s="324"/>
      <c r="B4516" s="324"/>
      <c r="C4516" s="324"/>
      <c r="D4516" s="324"/>
      <c r="E4516" s="324"/>
      <c r="F4516" s="356"/>
    </row>
    <row r="4517" spans="1:6">
      <c r="A4517" s="324"/>
      <c r="B4517" s="324"/>
      <c r="C4517" s="324"/>
      <c r="D4517" s="324"/>
      <c r="E4517" s="324"/>
      <c r="F4517" s="356"/>
    </row>
    <row r="4518" spans="1:6">
      <c r="A4518" s="324"/>
      <c r="B4518" s="324"/>
      <c r="C4518" s="324"/>
      <c r="D4518" s="324"/>
      <c r="E4518" s="324"/>
      <c r="F4518" s="356"/>
    </row>
    <row r="4519" spans="1:6">
      <c r="A4519" s="324"/>
      <c r="B4519" s="324"/>
      <c r="C4519" s="324"/>
      <c r="D4519" s="324"/>
      <c r="E4519" s="324"/>
      <c r="F4519" s="356"/>
    </row>
    <row r="4520" spans="1:6">
      <c r="A4520" s="324"/>
      <c r="B4520" s="324"/>
      <c r="C4520" s="324"/>
      <c r="D4520" s="324"/>
      <c r="E4520" s="324"/>
      <c r="F4520" s="356"/>
    </row>
    <row r="4521" spans="1:6">
      <c r="A4521" s="324"/>
      <c r="B4521" s="324"/>
      <c r="C4521" s="324"/>
      <c r="D4521" s="324"/>
      <c r="E4521" s="324"/>
      <c r="F4521" s="356"/>
    </row>
    <row r="4522" spans="1:6">
      <c r="A4522" s="324"/>
      <c r="B4522" s="324"/>
      <c r="C4522" s="324"/>
      <c r="D4522" s="324"/>
      <c r="E4522" s="324"/>
      <c r="F4522" s="356"/>
    </row>
    <row r="4523" spans="1:6">
      <c r="A4523" s="324"/>
      <c r="B4523" s="324"/>
      <c r="C4523" s="324"/>
      <c r="D4523" s="324"/>
      <c r="E4523" s="324"/>
      <c r="F4523" s="356"/>
    </row>
    <row r="4524" spans="1:6">
      <c r="A4524" s="324"/>
      <c r="B4524" s="324"/>
      <c r="C4524" s="324"/>
      <c r="D4524" s="324"/>
      <c r="E4524" s="324"/>
      <c r="F4524" s="356"/>
    </row>
    <row r="4525" spans="1:6">
      <c r="A4525" s="324"/>
      <c r="B4525" s="324"/>
      <c r="C4525" s="324"/>
      <c r="D4525" s="324"/>
      <c r="E4525" s="324"/>
      <c r="F4525" s="356"/>
    </row>
    <row r="4526" spans="1:6">
      <c r="A4526" s="324"/>
      <c r="B4526" s="324"/>
      <c r="C4526" s="324"/>
      <c r="D4526" s="324"/>
      <c r="E4526" s="324"/>
      <c r="F4526" s="356"/>
    </row>
    <row r="4527" spans="1:6">
      <c r="A4527" s="324"/>
      <c r="B4527" s="324"/>
      <c r="C4527" s="324"/>
      <c r="D4527" s="324"/>
      <c r="E4527" s="324"/>
      <c r="F4527" s="356"/>
    </row>
    <row r="4528" spans="1:6">
      <c r="A4528" s="324"/>
      <c r="B4528" s="324"/>
      <c r="C4528" s="324"/>
      <c r="D4528" s="324"/>
      <c r="E4528" s="324"/>
      <c r="F4528" s="356"/>
    </row>
    <row r="4529" spans="1:6">
      <c r="A4529" s="324"/>
      <c r="B4529" s="324"/>
      <c r="C4529" s="324"/>
      <c r="D4529" s="324"/>
      <c r="E4529" s="324"/>
      <c r="F4529" s="356"/>
    </row>
    <row r="4530" spans="1:6">
      <c r="A4530" s="324"/>
      <c r="B4530" s="324"/>
      <c r="C4530" s="324"/>
      <c r="D4530" s="324"/>
      <c r="E4530" s="324"/>
      <c r="F4530" s="356"/>
    </row>
    <row r="4531" spans="1:6">
      <c r="A4531" s="324"/>
      <c r="B4531" s="324"/>
      <c r="C4531" s="324"/>
      <c r="D4531" s="324"/>
      <c r="E4531" s="324"/>
      <c r="F4531" s="356"/>
    </row>
    <row r="4532" spans="1:6">
      <c r="A4532" s="324"/>
      <c r="B4532" s="324"/>
      <c r="C4532" s="324"/>
      <c r="D4532" s="324"/>
      <c r="E4532" s="324"/>
      <c r="F4532" s="356"/>
    </row>
    <row r="4533" spans="1:6">
      <c r="A4533" s="324"/>
      <c r="B4533" s="324"/>
      <c r="C4533" s="324"/>
      <c r="D4533" s="324"/>
      <c r="E4533" s="324"/>
      <c r="F4533" s="356"/>
    </row>
    <row r="4534" spans="1:6">
      <c r="A4534" s="324"/>
      <c r="B4534" s="324"/>
      <c r="C4534" s="324"/>
      <c r="D4534" s="324"/>
      <c r="E4534" s="324"/>
      <c r="F4534" s="356"/>
    </row>
    <row r="4535" spans="1:6">
      <c r="A4535" s="324"/>
      <c r="B4535" s="324"/>
      <c r="C4535" s="324"/>
      <c r="D4535" s="324"/>
      <c r="E4535" s="324"/>
      <c r="F4535" s="356"/>
    </row>
    <row r="4536" spans="1:6">
      <c r="A4536" s="324"/>
      <c r="B4536" s="324"/>
      <c r="C4536" s="324"/>
      <c r="D4536" s="324"/>
      <c r="E4536" s="324"/>
      <c r="F4536" s="356"/>
    </row>
    <row r="4537" spans="1:6">
      <c r="A4537" s="324"/>
      <c r="B4537" s="324"/>
      <c r="C4537" s="324"/>
      <c r="D4537" s="324"/>
      <c r="E4537" s="324"/>
      <c r="F4537" s="356"/>
    </row>
    <row r="4538" spans="1:6">
      <c r="A4538" s="324"/>
      <c r="B4538" s="324"/>
      <c r="C4538" s="324"/>
      <c r="D4538" s="324"/>
      <c r="E4538" s="324"/>
      <c r="F4538" s="356"/>
    </row>
    <row r="4539" spans="1:6">
      <c r="A4539" s="324"/>
      <c r="B4539" s="324"/>
      <c r="C4539" s="324"/>
      <c r="D4539" s="324"/>
      <c r="E4539" s="324"/>
      <c r="F4539" s="356"/>
    </row>
    <row r="4540" spans="1:6">
      <c r="A4540" s="324"/>
      <c r="B4540" s="324"/>
      <c r="C4540" s="324"/>
      <c r="D4540" s="324"/>
      <c r="E4540" s="324"/>
      <c r="F4540" s="356"/>
    </row>
    <row r="4541" spans="1:6">
      <c r="A4541" s="324"/>
      <c r="B4541" s="324"/>
      <c r="C4541" s="324"/>
      <c r="D4541" s="324"/>
      <c r="E4541" s="324"/>
      <c r="F4541" s="356"/>
    </row>
    <row r="4542" spans="1:6">
      <c r="A4542" s="324"/>
      <c r="B4542" s="324"/>
      <c r="C4542" s="324"/>
      <c r="D4542" s="324"/>
      <c r="E4542" s="324"/>
      <c r="F4542" s="356"/>
    </row>
    <row r="4543" spans="1:6">
      <c r="A4543" s="324"/>
      <c r="B4543" s="324"/>
      <c r="C4543" s="324"/>
      <c r="D4543" s="324"/>
      <c r="E4543" s="324"/>
      <c r="F4543" s="356"/>
    </row>
    <row r="4544" spans="1:6">
      <c r="A4544" s="324"/>
      <c r="B4544" s="324"/>
      <c r="C4544" s="324"/>
      <c r="D4544" s="324"/>
      <c r="E4544" s="324"/>
      <c r="F4544" s="356"/>
    </row>
    <row r="4545" spans="1:6">
      <c r="A4545" s="324"/>
      <c r="B4545" s="324"/>
      <c r="C4545" s="324"/>
      <c r="D4545" s="324"/>
      <c r="E4545" s="324"/>
      <c r="F4545" s="356"/>
    </row>
    <row r="4546" spans="1:6">
      <c r="A4546" s="324"/>
      <c r="B4546" s="324"/>
      <c r="C4546" s="324"/>
      <c r="D4546" s="324"/>
      <c r="E4546" s="324"/>
      <c r="F4546" s="356"/>
    </row>
    <row r="4547" spans="1:6">
      <c r="A4547" s="324"/>
      <c r="B4547" s="324"/>
      <c r="C4547" s="324"/>
      <c r="D4547" s="324"/>
      <c r="E4547" s="324"/>
      <c r="F4547" s="356"/>
    </row>
    <row r="4548" spans="1:6">
      <c r="A4548" s="324"/>
      <c r="B4548" s="324"/>
      <c r="C4548" s="324"/>
      <c r="D4548" s="324"/>
      <c r="E4548" s="324"/>
      <c r="F4548" s="356"/>
    </row>
    <row r="4549" spans="1:6">
      <c r="A4549" s="324"/>
      <c r="B4549" s="324"/>
      <c r="C4549" s="324"/>
      <c r="D4549" s="324"/>
      <c r="E4549" s="324"/>
      <c r="F4549" s="356"/>
    </row>
    <row r="4550" spans="1:6">
      <c r="A4550" s="324"/>
      <c r="B4550" s="324"/>
      <c r="C4550" s="324"/>
      <c r="D4550" s="324"/>
      <c r="E4550" s="324"/>
      <c r="F4550" s="356"/>
    </row>
    <row r="4551" spans="1:6">
      <c r="A4551" s="324"/>
      <c r="B4551" s="324"/>
      <c r="C4551" s="324"/>
      <c r="D4551" s="324"/>
      <c r="E4551" s="324"/>
      <c r="F4551" s="356"/>
    </row>
    <row r="4552" spans="1:6">
      <c r="A4552" s="324"/>
      <c r="B4552" s="324"/>
      <c r="C4552" s="324"/>
      <c r="D4552" s="324"/>
      <c r="E4552" s="324"/>
      <c r="F4552" s="356"/>
    </row>
    <row r="4553" spans="1:6">
      <c r="A4553" s="324"/>
      <c r="B4553" s="324"/>
      <c r="C4553" s="324"/>
      <c r="D4553" s="324"/>
      <c r="E4553" s="324"/>
      <c r="F4553" s="356"/>
    </row>
    <row r="4554" spans="1:6">
      <c r="A4554" s="324"/>
      <c r="B4554" s="324"/>
      <c r="C4554" s="324"/>
      <c r="D4554" s="324"/>
      <c r="E4554" s="324"/>
      <c r="F4554" s="356"/>
    </row>
    <row r="4555" spans="1:6">
      <c r="A4555" s="324"/>
      <c r="B4555" s="324"/>
      <c r="C4555" s="324"/>
      <c r="D4555" s="324"/>
      <c r="E4555" s="324"/>
      <c r="F4555" s="356"/>
    </row>
    <row r="4556" spans="1:6">
      <c r="A4556" s="324"/>
      <c r="B4556" s="324"/>
      <c r="C4556" s="324"/>
      <c r="D4556" s="324"/>
      <c r="E4556" s="324"/>
      <c r="F4556" s="356"/>
    </row>
    <row r="4557" spans="1:6">
      <c r="A4557" s="324"/>
      <c r="B4557" s="324"/>
      <c r="C4557" s="324"/>
      <c r="D4557" s="324"/>
      <c r="E4557" s="324"/>
      <c r="F4557" s="356"/>
    </row>
    <row r="4558" spans="1:6">
      <c r="A4558" s="324"/>
      <c r="B4558" s="324"/>
      <c r="C4558" s="324"/>
      <c r="D4558" s="324"/>
      <c r="E4558" s="324"/>
      <c r="F4558" s="356"/>
    </row>
    <row r="4559" spans="1:6">
      <c r="A4559" s="324"/>
      <c r="B4559" s="324"/>
      <c r="C4559" s="324"/>
      <c r="D4559" s="324"/>
      <c r="E4559" s="324"/>
      <c r="F4559" s="356"/>
    </row>
    <row r="4560" spans="1:6">
      <c r="A4560" s="324"/>
      <c r="B4560" s="324"/>
      <c r="C4560" s="324"/>
      <c r="D4560" s="324"/>
      <c r="E4560" s="324"/>
      <c r="F4560" s="356"/>
    </row>
    <row r="4561" spans="1:6">
      <c r="A4561" s="324"/>
      <c r="B4561" s="324"/>
      <c r="C4561" s="324"/>
      <c r="D4561" s="324"/>
      <c r="E4561" s="324"/>
      <c r="F4561" s="356"/>
    </row>
    <row r="4562" spans="1:6">
      <c r="A4562" s="324"/>
      <c r="B4562" s="324"/>
      <c r="C4562" s="324"/>
      <c r="D4562" s="324"/>
      <c r="E4562" s="324"/>
      <c r="F4562" s="356"/>
    </row>
    <row r="4563" spans="1:6">
      <c r="A4563" s="324"/>
      <c r="B4563" s="324"/>
      <c r="C4563" s="324"/>
      <c r="D4563" s="324"/>
      <c r="E4563" s="324"/>
      <c r="F4563" s="356"/>
    </row>
    <row r="4564" spans="1:6">
      <c r="A4564" s="324"/>
      <c r="B4564" s="324"/>
      <c r="C4564" s="324"/>
      <c r="D4564" s="324"/>
      <c r="E4564" s="324"/>
      <c r="F4564" s="356"/>
    </row>
    <row r="4565" spans="1:6">
      <c r="A4565" s="324"/>
      <c r="B4565" s="324"/>
      <c r="C4565" s="324"/>
      <c r="D4565" s="324"/>
      <c r="E4565" s="324"/>
      <c r="F4565" s="356"/>
    </row>
    <row r="4566" spans="1:6">
      <c r="A4566" s="324"/>
      <c r="B4566" s="324"/>
      <c r="C4566" s="324"/>
      <c r="D4566" s="324"/>
      <c r="E4566" s="324"/>
      <c r="F4566" s="356"/>
    </row>
    <row r="4567" spans="1:6">
      <c r="A4567" s="324"/>
      <c r="B4567" s="324"/>
      <c r="C4567" s="324"/>
      <c r="D4567" s="324"/>
      <c r="E4567" s="324"/>
      <c r="F4567" s="356"/>
    </row>
    <row r="4568" spans="1:6">
      <c r="A4568" s="324"/>
      <c r="B4568" s="324"/>
      <c r="C4568" s="324"/>
      <c r="D4568" s="324"/>
      <c r="E4568" s="324"/>
      <c r="F4568" s="356"/>
    </row>
    <row r="4569" spans="1:6">
      <c r="A4569" s="324"/>
      <c r="B4569" s="324"/>
      <c r="C4569" s="324"/>
      <c r="D4569" s="324"/>
      <c r="E4569" s="324"/>
      <c r="F4569" s="356"/>
    </row>
    <row r="4570" spans="1:6">
      <c r="A4570" s="324"/>
      <c r="B4570" s="324"/>
      <c r="C4570" s="324"/>
      <c r="D4570" s="324"/>
      <c r="E4570" s="324"/>
      <c r="F4570" s="356"/>
    </row>
    <row r="4571" spans="1:6">
      <c r="A4571" s="324"/>
      <c r="B4571" s="324"/>
      <c r="C4571" s="324"/>
      <c r="D4571" s="324"/>
      <c r="E4571" s="324"/>
      <c r="F4571" s="356"/>
    </row>
    <row r="4572" spans="1:6">
      <c r="A4572" s="324"/>
      <c r="B4572" s="324"/>
      <c r="C4572" s="324"/>
      <c r="D4572" s="324"/>
      <c r="E4572" s="324"/>
      <c r="F4572" s="356"/>
    </row>
    <row r="4573" spans="1:6">
      <c r="A4573" s="324"/>
      <c r="B4573" s="324"/>
      <c r="C4573" s="324"/>
      <c r="D4573" s="324"/>
      <c r="E4573" s="324"/>
      <c r="F4573" s="356"/>
    </row>
    <row r="4574" spans="1:6">
      <c r="A4574" s="324"/>
      <c r="B4574" s="324"/>
      <c r="C4574" s="324"/>
      <c r="D4574" s="324"/>
      <c r="E4574" s="324"/>
      <c r="F4574" s="356"/>
    </row>
    <row r="4575" spans="1:6">
      <c r="A4575" s="324"/>
      <c r="B4575" s="324"/>
      <c r="C4575" s="324"/>
      <c r="D4575" s="324"/>
      <c r="E4575" s="324"/>
      <c r="F4575" s="356"/>
    </row>
    <row r="4576" spans="1:6">
      <c r="A4576" s="324"/>
      <c r="B4576" s="324"/>
      <c r="C4576" s="324"/>
      <c r="D4576" s="324"/>
      <c r="E4576" s="324"/>
      <c r="F4576" s="356"/>
    </row>
    <row r="4577" spans="1:6">
      <c r="A4577" s="324"/>
      <c r="B4577" s="324"/>
      <c r="C4577" s="324"/>
      <c r="D4577" s="324"/>
      <c r="E4577" s="324"/>
      <c r="F4577" s="356"/>
    </row>
    <row r="4578" spans="1:6">
      <c r="A4578" s="324"/>
      <c r="B4578" s="324"/>
      <c r="C4578" s="324"/>
      <c r="D4578" s="324"/>
      <c r="E4578" s="324"/>
      <c r="F4578" s="356"/>
    </row>
    <row r="4579" spans="1:6">
      <c r="A4579" s="324"/>
      <c r="B4579" s="324"/>
      <c r="C4579" s="324"/>
      <c r="D4579" s="324"/>
      <c r="E4579" s="324"/>
      <c r="F4579" s="356"/>
    </row>
    <row r="4580" spans="1:6">
      <c r="A4580" s="324"/>
      <c r="B4580" s="324"/>
      <c r="C4580" s="324"/>
      <c r="D4580" s="324"/>
      <c r="E4580" s="324"/>
      <c r="F4580" s="356"/>
    </row>
    <row r="4581" spans="1:6">
      <c r="A4581" s="324"/>
      <c r="B4581" s="324"/>
      <c r="C4581" s="324"/>
      <c r="D4581" s="324"/>
      <c r="E4581" s="324"/>
      <c r="F4581" s="356"/>
    </row>
    <row r="4582" spans="1:6">
      <c r="A4582" s="324"/>
      <c r="B4582" s="324"/>
      <c r="C4582" s="324"/>
      <c r="D4582" s="324"/>
      <c r="E4582" s="324"/>
      <c r="F4582" s="356"/>
    </row>
    <row r="4583" spans="1:6">
      <c r="A4583" s="324"/>
      <c r="B4583" s="324"/>
      <c r="C4583" s="324"/>
      <c r="D4583" s="324"/>
      <c r="E4583" s="324"/>
      <c r="F4583" s="356"/>
    </row>
    <row r="4584" spans="1:6">
      <c r="A4584" s="324"/>
      <c r="B4584" s="324"/>
      <c r="C4584" s="324"/>
      <c r="D4584" s="324"/>
      <c r="E4584" s="324"/>
      <c r="F4584" s="356"/>
    </row>
    <row r="4585" spans="1:6">
      <c r="A4585" s="324"/>
      <c r="B4585" s="324"/>
      <c r="C4585" s="324"/>
      <c r="D4585" s="324"/>
      <c r="E4585" s="324"/>
      <c r="F4585" s="356"/>
    </row>
    <row r="4586" spans="1:6">
      <c r="A4586" s="324"/>
      <c r="B4586" s="324"/>
      <c r="C4586" s="324"/>
      <c r="D4586" s="324"/>
      <c r="E4586" s="324"/>
      <c r="F4586" s="356"/>
    </row>
    <row r="4587" spans="1:6">
      <c r="A4587" s="324"/>
      <c r="B4587" s="324"/>
      <c r="C4587" s="324"/>
      <c r="D4587" s="324"/>
      <c r="E4587" s="324"/>
      <c r="F4587" s="356"/>
    </row>
    <row r="4588" spans="1:6">
      <c r="A4588" s="324"/>
      <c r="B4588" s="324"/>
      <c r="C4588" s="324"/>
      <c r="D4588" s="324"/>
      <c r="E4588" s="324"/>
      <c r="F4588" s="356"/>
    </row>
    <row r="4589" spans="1:6">
      <c r="A4589" s="324"/>
      <c r="B4589" s="324"/>
      <c r="C4589" s="324"/>
      <c r="D4589" s="324"/>
      <c r="E4589" s="324"/>
      <c r="F4589" s="356"/>
    </row>
    <row r="4590" spans="1:6">
      <c r="A4590" s="324"/>
      <c r="B4590" s="324"/>
      <c r="C4590" s="324"/>
      <c r="D4590" s="324"/>
      <c r="E4590" s="324"/>
      <c r="F4590" s="356"/>
    </row>
    <row r="4591" spans="1:6">
      <c r="A4591" s="324"/>
      <c r="B4591" s="324"/>
      <c r="C4591" s="324"/>
      <c r="D4591" s="324"/>
      <c r="E4591" s="324"/>
      <c r="F4591" s="356"/>
    </row>
    <row r="4592" spans="1:6">
      <c r="A4592" s="324"/>
      <c r="B4592" s="324"/>
      <c r="C4592" s="324"/>
      <c r="D4592" s="324"/>
      <c r="E4592" s="324"/>
      <c r="F4592" s="356"/>
    </row>
    <row r="4593" spans="1:6">
      <c r="A4593" s="324"/>
      <c r="B4593" s="324"/>
      <c r="C4593" s="324"/>
      <c r="D4593" s="324"/>
      <c r="E4593" s="324"/>
      <c r="F4593" s="356"/>
    </row>
    <row r="4594" spans="1:6">
      <c r="A4594" s="324"/>
      <c r="B4594" s="324"/>
      <c r="C4594" s="324"/>
      <c r="D4594" s="324"/>
      <c r="E4594" s="324"/>
      <c r="F4594" s="356"/>
    </row>
    <row r="4595" spans="1:6">
      <c r="A4595" s="324"/>
      <c r="B4595" s="324"/>
      <c r="C4595" s="324"/>
      <c r="D4595" s="324"/>
      <c r="E4595" s="324"/>
      <c r="F4595" s="356"/>
    </row>
    <row r="4596" spans="1:6">
      <c r="A4596" s="324"/>
      <c r="B4596" s="324"/>
      <c r="C4596" s="324"/>
      <c r="D4596" s="324"/>
      <c r="E4596" s="324"/>
      <c r="F4596" s="356"/>
    </row>
    <row r="4597" spans="1:6">
      <c r="A4597" s="324"/>
      <c r="B4597" s="324"/>
      <c r="C4597" s="324"/>
      <c r="D4597" s="324"/>
      <c r="E4597" s="324"/>
      <c r="F4597" s="356"/>
    </row>
    <row r="4598" spans="1:6">
      <c r="A4598" s="324"/>
      <c r="B4598" s="324"/>
      <c r="C4598" s="324"/>
      <c r="D4598" s="324"/>
      <c r="E4598" s="324"/>
      <c r="F4598" s="356"/>
    </row>
    <row r="4599" spans="1:6">
      <c r="A4599" s="324"/>
      <c r="B4599" s="324"/>
      <c r="C4599" s="324"/>
      <c r="D4599" s="324"/>
      <c r="E4599" s="324"/>
      <c r="F4599" s="356"/>
    </row>
    <row r="4600" spans="1:6">
      <c r="A4600" s="324"/>
      <c r="B4600" s="324"/>
      <c r="C4600" s="324"/>
      <c r="D4600" s="324"/>
      <c r="E4600" s="324"/>
      <c r="F4600" s="356"/>
    </row>
    <row r="4601" spans="1:6">
      <c r="A4601" s="324"/>
      <c r="B4601" s="324"/>
      <c r="C4601" s="324"/>
      <c r="D4601" s="324"/>
      <c r="E4601" s="324"/>
      <c r="F4601" s="356"/>
    </row>
    <row r="4602" spans="1:6">
      <c r="A4602" s="324"/>
      <c r="B4602" s="324"/>
      <c r="C4602" s="324"/>
      <c r="D4602" s="324"/>
      <c r="E4602" s="324"/>
      <c r="F4602" s="356"/>
    </row>
    <row r="4603" spans="1:6">
      <c r="A4603" s="324"/>
      <c r="B4603" s="324"/>
      <c r="C4603" s="324"/>
      <c r="D4603" s="324"/>
      <c r="E4603" s="324"/>
      <c r="F4603" s="356"/>
    </row>
    <row r="4604" spans="1:6">
      <c r="A4604" s="324"/>
      <c r="B4604" s="324"/>
      <c r="C4604" s="324"/>
      <c r="D4604" s="324"/>
      <c r="E4604" s="324"/>
      <c r="F4604" s="356"/>
    </row>
    <row r="4605" spans="1:6">
      <c r="A4605" s="324"/>
      <c r="B4605" s="324"/>
      <c r="C4605" s="324"/>
      <c r="D4605" s="324"/>
      <c r="E4605" s="324"/>
      <c r="F4605" s="356"/>
    </row>
    <row r="4606" spans="1:6">
      <c r="A4606" s="324"/>
      <c r="B4606" s="324"/>
      <c r="C4606" s="324"/>
      <c r="D4606" s="324"/>
      <c r="E4606" s="324"/>
      <c r="F4606" s="356"/>
    </row>
    <row r="4607" spans="1:6">
      <c r="A4607" s="324"/>
      <c r="B4607" s="324"/>
      <c r="C4607" s="324"/>
      <c r="D4607" s="324"/>
      <c r="E4607" s="324"/>
      <c r="F4607" s="356"/>
    </row>
    <row r="4608" spans="1:6">
      <c r="A4608" s="324"/>
      <c r="B4608" s="324"/>
      <c r="C4608" s="324"/>
      <c r="D4608" s="324"/>
      <c r="E4608" s="324"/>
      <c r="F4608" s="356"/>
    </row>
    <row r="4609" spans="1:6">
      <c r="A4609" s="324"/>
      <c r="B4609" s="324"/>
      <c r="C4609" s="324"/>
      <c r="D4609" s="324"/>
      <c r="E4609" s="324"/>
      <c r="F4609" s="356"/>
    </row>
    <row r="4610" spans="1:6">
      <c r="A4610" s="324"/>
      <c r="B4610" s="324"/>
      <c r="C4610" s="324"/>
      <c r="D4610" s="324"/>
      <c r="E4610" s="324"/>
      <c r="F4610" s="356"/>
    </row>
    <row r="4611" spans="1:6">
      <c r="A4611" s="324"/>
      <c r="B4611" s="324"/>
      <c r="C4611" s="324"/>
      <c r="D4611" s="324"/>
      <c r="E4611" s="324"/>
      <c r="F4611" s="356"/>
    </row>
    <row r="4612" spans="1:6">
      <c r="A4612" s="324"/>
      <c r="B4612" s="324"/>
      <c r="C4612" s="324"/>
      <c r="D4612" s="324"/>
      <c r="E4612" s="324"/>
      <c r="F4612" s="356"/>
    </row>
    <row r="4613" spans="1:6">
      <c r="A4613" s="324"/>
      <c r="B4613" s="324"/>
      <c r="C4613" s="324"/>
      <c r="D4613" s="324"/>
      <c r="E4613" s="324"/>
      <c r="F4613" s="356"/>
    </row>
    <row r="4614" spans="1:6">
      <c r="A4614" s="324"/>
      <c r="B4614" s="324"/>
      <c r="C4614" s="324"/>
      <c r="D4614" s="324"/>
      <c r="E4614" s="324"/>
      <c r="F4614" s="356"/>
    </row>
    <row r="4615" spans="1:6">
      <c r="A4615" s="324"/>
      <c r="B4615" s="324"/>
      <c r="C4615" s="324"/>
      <c r="D4615" s="324"/>
      <c r="E4615" s="324"/>
      <c r="F4615" s="356"/>
    </row>
    <row r="4616" spans="1:6">
      <c r="A4616" s="324"/>
      <c r="B4616" s="324"/>
      <c r="C4616" s="324"/>
      <c r="D4616" s="324"/>
      <c r="E4616" s="324"/>
      <c r="F4616" s="356"/>
    </row>
    <row r="4617" spans="1:6">
      <c r="A4617" s="324"/>
      <c r="B4617" s="324"/>
      <c r="C4617" s="324"/>
      <c r="D4617" s="324"/>
      <c r="E4617" s="324"/>
      <c r="F4617" s="356"/>
    </row>
    <row r="4618" spans="1:6">
      <c r="A4618" s="324"/>
      <c r="B4618" s="324"/>
      <c r="C4618" s="324"/>
      <c r="D4618" s="324"/>
      <c r="E4618" s="324"/>
      <c r="F4618" s="356"/>
    </row>
    <row r="4619" spans="1:6">
      <c r="A4619" s="324"/>
      <c r="B4619" s="324"/>
      <c r="C4619" s="324"/>
      <c r="D4619" s="324"/>
      <c r="E4619" s="324"/>
      <c r="F4619" s="356"/>
    </row>
    <row r="4620" spans="1:6">
      <c r="A4620" s="324"/>
      <c r="B4620" s="324"/>
      <c r="C4620" s="324"/>
      <c r="D4620" s="324"/>
      <c r="E4620" s="324"/>
      <c r="F4620" s="356"/>
    </row>
    <row r="4621" spans="1:6">
      <c r="A4621" s="324"/>
      <c r="B4621" s="324"/>
      <c r="C4621" s="324"/>
      <c r="D4621" s="324"/>
      <c r="E4621" s="324"/>
      <c r="F4621" s="356"/>
    </row>
    <row r="4622" spans="1:6">
      <c r="A4622" s="324"/>
      <c r="B4622" s="324"/>
      <c r="C4622" s="324"/>
      <c r="D4622" s="324"/>
      <c r="E4622" s="324"/>
      <c r="F4622" s="356"/>
    </row>
    <row r="4623" spans="1:6">
      <c r="A4623" s="324"/>
      <c r="B4623" s="324"/>
      <c r="C4623" s="324"/>
      <c r="D4623" s="324"/>
      <c r="E4623" s="324"/>
      <c r="F4623" s="356"/>
    </row>
    <row r="4624" spans="1:6">
      <c r="A4624" s="324"/>
      <c r="B4624" s="324"/>
      <c r="C4624" s="324"/>
      <c r="D4624" s="324"/>
      <c r="E4624" s="324"/>
      <c r="F4624" s="356"/>
    </row>
    <row r="4625" spans="1:6">
      <c r="A4625" s="324"/>
      <c r="B4625" s="324"/>
      <c r="C4625" s="324"/>
      <c r="D4625" s="324"/>
      <c r="E4625" s="324"/>
      <c r="F4625" s="356"/>
    </row>
    <row r="4626" spans="1:6">
      <c r="A4626" s="324"/>
      <c r="B4626" s="324"/>
      <c r="C4626" s="324"/>
      <c r="D4626" s="324"/>
      <c r="E4626" s="324"/>
      <c r="F4626" s="356"/>
    </row>
    <row r="4627" spans="1:6">
      <c r="A4627" s="324"/>
      <c r="B4627" s="324"/>
      <c r="C4627" s="324"/>
      <c r="D4627" s="324"/>
      <c r="E4627" s="324"/>
      <c r="F4627" s="356"/>
    </row>
    <row r="4628" spans="1:6">
      <c r="A4628" s="324"/>
      <c r="B4628" s="324"/>
      <c r="C4628" s="324"/>
      <c r="D4628" s="324"/>
      <c r="E4628" s="324"/>
      <c r="F4628" s="356"/>
    </row>
    <row r="4629" spans="1:6">
      <c r="A4629" s="324"/>
      <c r="B4629" s="324"/>
      <c r="C4629" s="324"/>
      <c r="D4629" s="324"/>
      <c r="E4629" s="324"/>
      <c r="F4629" s="356"/>
    </row>
    <row r="4630" spans="1:6">
      <c r="A4630" s="324"/>
      <c r="B4630" s="324"/>
      <c r="C4630" s="324"/>
      <c r="D4630" s="324"/>
      <c r="E4630" s="324"/>
      <c r="F4630" s="356"/>
    </row>
    <row r="4631" spans="1:6">
      <c r="A4631" s="324"/>
      <c r="B4631" s="324"/>
      <c r="C4631" s="324"/>
      <c r="D4631" s="324"/>
      <c r="E4631" s="324"/>
      <c r="F4631" s="356"/>
    </row>
    <row r="4632" spans="1:6">
      <c r="A4632" s="324"/>
      <c r="B4632" s="324"/>
      <c r="C4632" s="324"/>
      <c r="D4632" s="324"/>
      <c r="E4632" s="324"/>
      <c r="F4632" s="356"/>
    </row>
    <row r="4633" spans="1:6">
      <c r="A4633" s="324"/>
      <c r="B4633" s="324"/>
      <c r="C4633" s="324"/>
      <c r="D4633" s="324"/>
      <c r="E4633" s="324"/>
      <c r="F4633" s="356"/>
    </row>
    <row r="4634" spans="1:6">
      <c r="A4634" s="324"/>
      <c r="B4634" s="324"/>
      <c r="C4634" s="324"/>
      <c r="D4634" s="324"/>
      <c r="E4634" s="324"/>
      <c r="F4634" s="356"/>
    </row>
    <row r="4635" spans="1:6">
      <c r="A4635" s="324"/>
      <c r="B4635" s="324"/>
      <c r="C4635" s="324"/>
      <c r="D4635" s="324"/>
      <c r="E4635" s="324"/>
      <c r="F4635" s="356"/>
    </row>
    <row r="4636" spans="1:6">
      <c r="A4636" s="324"/>
      <c r="B4636" s="324"/>
      <c r="C4636" s="324"/>
      <c r="D4636" s="324"/>
      <c r="E4636" s="324"/>
      <c r="F4636" s="356"/>
    </row>
    <row r="4637" spans="1:6">
      <c r="A4637" s="324"/>
      <c r="B4637" s="324"/>
      <c r="C4637" s="324"/>
      <c r="D4637" s="324"/>
      <c r="E4637" s="324"/>
      <c r="F4637" s="356"/>
    </row>
    <row r="4638" spans="1:6">
      <c r="A4638" s="324"/>
      <c r="B4638" s="324"/>
      <c r="C4638" s="324"/>
      <c r="D4638" s="324"/>
      <c r="E4638" s="324"/>
      <c r="F4638" s="356"/>
    </row>
    <row r="4639" spans="1:6">
      <c r="A4639" s="324"/>
      <c r="B4639" s="324"/>
      <c r="C4639" s="324"/>
      <c r="D4639" s="324"/>
      <c r="E4639" s="324"/>
      <c r="F4639" s="356"/>
    </row>
    <row r="4640" spans="1:6">
      <c r="A4640" s="324"/>
      <c r="B4640" s="324"/>
      <c r="C4640" s="324"/>
      <c r="D4640" s="324"/>
      <c r="E4640" s="324"/>
      <c r="F4640" s="356"/>
    </row>
    <row r="4641" spans="1:6">
      <c r="A4641" s="324"/>
      <c r="B4641" s="324"/>
      <c r="C4641" s="324"/>
      <c r="D4641" s="324"/>
      <c r="E4641" s="324"/>
      <c r="F4641" s="356"/>
    </row>
    <row r="4642" spans="1:6">
      <c r="A4642" s="324"/>
      <c r="B4642" s="324"/>
      <c r="C4642" s="324"/>
      <c r="D4642" s="324"/>
      <c r="E4642" s="324"/>
      <c r="F4642" s="356"/>
    </row>
    <row r="4643" spans="1:6">
      <c r="A4643" s="324"/>
      <c r="B4643" s="324"/>
      <c r="C4643" s="324"/>
      <c r="D4643" s="324"/>
      <c r="E4643" s="324"/>
      <c r="F4643" s="356"/>
    </row>
    <row r="4644" spans="1:6">
      <c r="A4644" s="324"/>
      <c r="B4644" s="324"/>
      <c r="C4644" s="324"/>
      <c r="D4644" s="324"/>
      <c r="E4644" s="324"/>
      <c r="F4644" s="356"/>
    </row>
    <row r="4645" spans="1:6">
      <c r="A4645" s="324"/>
      <c r="B4645" s="324"/>
      <c r="C4645" s="324"/>
      <c r="D4645" s="324"/>
      <c r="E4645" s="324"/>
      <c r="F4645" s="356"/>
    </row>
    <row r="4646" spans="1:6">
      <c r="A4646" s="324"/>
      <c r="B4646" s="324"/>
      <c r="C4646" s="324"/>
      <c r="D4646" s="324"/>
      <c r="E4646" s="324"/>
      <c r="F4646" s="356"/>
    </row>
    <row r="4647" spans="1:6">
      <c r="A4647" s="324"/>
      <c r="B4647" s="324"/>
      <c r="C4647" s="324"/>
      <c r="D4647" s="324"/>
      <c r="E4647" s="324"/>
      <c r="F4647" s="356"/>
    </row>
    <row r="4648" spans="1:6">
      <c r="A4648" s="324"/>
      <c r="B4648" s="324"/>
      <c r="C4648" s="324"/>
      <c r="D4648" s="324"/>
      <c r="E4648" s="324"/>
      <c r="F4648" s="356"/>
    </row>
    <row r="4649" spans="1:6">
      <c r="A4649" s="324"/>
      <c r="B4649" s="324"/>
      <c r="C4649" s="324"/>
      <c r="D4649" s="324"/>
      <c r="E4649" s="324"/>
      <c r="F4649" s="356"/>
    </row>
    <row r="4650" spans="1:6">
      <c r="A4650" s="324"/>
      <c r="B4650" s="324"/>
      <c r="C4650" s="324"/>
      <c r="D4650" s="324"/>
      <c r="E4650" s="324"/>
      <c r="F4650" s="356"/>
    </row>
    <row r="4651" spans="1:6">
      <c r="A4651" s="324"/>
      <c r="B4651" s="324"/>
      <c r="C4651" s="324"/>
      <c r="D4651" s="324"/>
      <c r="E4651" s="324"/>
      <c r="F4651" s="356"/>
    </row>
    <row r="4652" spans="1:6">
      <c r="A4652" s="324"/>
      <c r="B4652" s="324"/>
      <c r="C4652" s="324"/>
      <c r="D4652" s="324"/>
      <c r="E4652" s="324"/>
      <c r="F4652" s="356"/>
    </row>
    <row r="4653" spans="1:6">
      <c r="A4653" s="324"/>
      <c r="B4653" s="324"/>
      <c r="C4653" s="324"/>
      <c r="D4653" s="324"/>
      <c r="E4653" s="324"/>
      <c r="F4653" s="356"/>
    </row>
    <row r="4654" spans="1:6">
      <c r="A4654" s="324"/>
      <c r="B4654" s="324"/>
      <c r="C4654" s="324"/>
      <c r="D4654" s="324"/>
      <c r="E4654" s="324"/>
      <c r="F4654" s="356"/>
    </row>
    <row r="4655" spans="1:6">
      <c r="A4655" s="324"/>
      <c r="B4655" s="324"/>
      <c r="C4655" s="324"/>
      <c r="D4655" s="324"/>
      <c r="E4655" s="324"/>
      <c r="F4655" s="356"/>
    </row>
    <row r="4656" spans="1:6">
      <c r="A4656" s="324"/>
      <c r="B4656" s="324"/>
      <c r="C4656" s="324"/>
      <c r="D4656" s="324"/>
      <c r="E4656" s="324"/>
      <c r="F4656" s="356"/>
    </row>
    <row r="4657" spans="1:6">
      <c r="A4657" s="324"/>
      <c r="B4657" s="324"/>
      <c r="C4657" s="324"/>
      <c r="D4657" s="324"/>
      <c r="E4657" s="324"/>
      <c r="F4657" s="356"/>
    </row>
    <row r="4658" spans="1:6">
      <c r="A4658" s="324"/>
      <c r="B4658" s="324"/>
      <c r="C4658" s="324"/>
      <c r="D4658" s="324"/>
      <c r="E4658" s="324"/>
      <c r="F4658" s="356"/>
    </row>
    <row r="4659" spans="1:6">
      <c r="A4659" s="324"/>
      <c r="B4659" s="324"/>
      <c r="C4659" s="324"/>
      <c r="D4659" s="324"/>
      <c r="E4659" s="324"/>
      <c r="F4659" s="356"/>
    </row>
    <row r="4660" spans="1:6">
      <c r="A4660" s="324"/>
      <c r="B4660" s="324"/>
      <c r="C4660" s="324"/>
      <c r="D4660" s="324"/>
      <c r="E4660" s="324"/>
      <c r="F4660" s="356"/>
    </row>
    <row r="4661" spans="1:6">
      <c r="A4661" s="324"/>
      <c r="B4661" s="324"/>
      <c r="C4661" s="324"/>
      <c r="D4661" s="324"/>
      <c r="E4661" s="324"/>
      <c r="F4661" s="356"/>
    </row>
    <row r="4662" spans="1:6">
      <c r="A4662" s="324"/>
      <c r="B4662" s="324"/>
      <c r="C4662" s="324"/>
      <c r="D4662" s="324"/>
      <c r="E4662" s="324"/>
      <c r="F4662" s="356"/>
    </row>
    <row r="4663" spans="1:6">
      <c r="A4663" s="324"/>
      <c r="B4663" s="324"/>
      <c r="C4663" s="324"/>
      <c r="D4663" s="324"/>
      <c r="E4663" s="324"/>
      <c r="F4663" s="356"/>
    </row>
    <row r="4664" spans="1:6">
      <c r="A4664" s="324"/>
      <c r="B4664" s="324"/>
      <c r="C4664" s="324"/>
      <c r="D4664" s="324"/>
      <c r="E4664" s="324"/>
      <c r="F4664" s="356"/>
    </row>
    <row r="4665" spans="1:6">
      <c r="A4665" s="324"/>
      <c r="B4665" s="324"/>
      <c r="C4665" s="324"/>
      <c r="D4665" s="324"/>
      <c r="E4665" s="324"/>
      <c r="F4665" s="356"/>
    </row>
    <row r="4666" spans="1:6">
      <c r="A4666" s="324"/>
      <c r="B4666" s="324"/>
      <c r="C4666" s="324"/>
      <c r="D4666" s="324"/>
      <c r="E4666" s="324"/>
      <c r="F4666" s="356"/>
    </row>
    <row r="4667" spans="1:6">
      <c r="A4667" s="324"/>
      <c r="B4667" s="324"/>
      <c r="C4667" s="324"/>
      <c r="D4667" s="324"/>
      <c r="E4667" s="324"/>
      <c r="F4667" s="356"/>
    </row>
    <row r="4668" spans="1:6">
      <c r="A4668" s="324"/>
      <c r="B4668" s="324"/>
      <c r="C4668" s="324"/>
      <c r="D4668" s="324"/>
      <c r="E4668" s="324"/>
      <c r="F4668" s="356"/>
    </row>
    <row r="4669" spans="1:6">
      <c r="A4669" s="324"/>
      <c r="B4669" s="324"/>
      <c r="C4669" s="324"/>
      <c r="D4669" s="324"/>
      <c r="E4669" s="324"/>
      <c r="F4669" s="356"/>
    </row>
    <row r="4670" spans="1:6">
      <c r="A4670" s="324"/>
      <c r="B4670" s="324"/>
      <c r="C4670" s="324"/>
      <c r="D4670" s="324"/>
      <c r="E4670" s="324"/>
      <c r="F4670" s="356"/>
    </row>
    <row r="4671" spans="1:6">
      <c r="A4671" s="324"/>
      <c r="B4671" s="324"/>
      <c r="C4671" s="324"/>
      <c r="D4671" s="324"/>
      <c r="E4671" s="324"/>
      <c r="F4671" s="356"/>
    </row>
    <row r="4672" spans="1:6">
      <c r="A4672" s="324"/>
      <c r="B4672" s="324"/>
      <c r="C4672" s="324"/>
      <c r="D4672" s="324"/>
      <c r="E4672" s="324"/>
      <c r="F4672" s="356"/>
    </row>
    <row r="4673" spans="1:6">
      <c r="A4673" s="324"/>
      <c r="B4673" s="324"/>
      <c r="C4673" s="324"/>
      <c r="D4673" s="324"/>
      <c r="E4673" s="324"/>
      <c r="F4673" s="356"/>
    </row>
    <row r="4674" spans="1:6">
      <c r="A4674" s="324"/>
      <c r="B4674" s="324"/>
      <c r="C4674" s="324"/>
      <c r="D4674" s="324"/>
      <c r="E4674" s="324"/>
      <c r="F4674" s="356"/>
    </row>
    <row r="4675" spans="1:6">
      <c r="A4675" s="324"/>
      <c r="B4675" s="324"/>
      <c r="C4675" s="324"/>
      <c r="D4675" s="324"/>
      <c r="E4675" s="324"/>
      <c r="F4675" s="356"/>
    </row>
    <row r="4676" spans="1:6">
      <c r="A4676" s="324"/>
      <c r="B4676" s="324"/>
      <c r="C4676" s="324"/>
      <c r="D4676" s="324"/>
      <c r="E4676" s="324"/>
      <c r="F4676" s="356"/>
    </row>
    <row r="4677" spans="1:6">
      <c r="A4677" s="324"/>
      <c r="B4677" s="324"/>
      <c r="C4677" s="324"/>
      <c r="D4677" s="324"/>
      <c r="E4677" s="324"/>
      <c r="F4677" s="356"/>
    </row>
    <row r="4678" spans="1:6">
      <c r="A4678" s="324"/>
      <c r="B4678" s="324"/>
      <c r="C4678" s="324"/>
      <c r="D4678" s="324"/>
      <c r="E4678" s="324"/>
      <c r="F4678" s="356"/>
    </row>
    <row r="4679" spans="1:6">
      <c r="A4679" s="324"/>
      <c r="B4679" s="324"/>
      <c r="C4679" s="324"/>
      <c r="D4679" s="324"/>
      <c r="E4679" s="324"/>
      <c r="F4679" s="356"/>
    </row>
    <row r="4680" spans="1:6">
      <c r="A4680" s="324"/>
      <c r="B4680" s="324"/>
      <c r="C4680" s="324"/>
      <c r="D4680" s="324"/>
      <c r="E4680" s="324"/>
      <c r="F4680" s="356"/>
    </row>
    <row r="4681" spans="1:6">
      <c r="A4681" s="324"/>
      <c r="B4681" s="324"/>
      <c r="C4681" s="324"/>
      <c r="D4681" s="324"/>
      <c r="E4681" s="324"/>
      <c r="F4681" s="356"/>
    </row>
    <row r="4682" spans="1:6">
      <c r="A4682" s="324"/>
      <c r="B4682" s="324"/>
      <c r="C4682" s="324"/>
      <c r="D4682" s="324"/>
      <c r="E4682" s="324"/>
      <c r="F4682" s="356"/>
    </row>
    <row r="4683" spans="1:6">
      <c r="A4683" s="324"/>
      <c r="B4683" s="324"/>
      <c r="C4683" s="324"/>
      <c r="D4683" s="324"/>
      <c r="E4683" s="324"/>
      <c r="F4683" s="356"/>
    </row>
    <row r="4684" spans="1:6">
      <c r="A4684" s="324"/>
      <c r="B4684" s="324"/>
      <c r="C4684" s="324"/>
      <c r="D4684" s="324"/>
      <c r="E4684" s="324"/>
      <c r="F4684" s="356"/>
    </row>
    <row r="4685" spans="1:6">
      <c r="A4685" s="324"/>
      <c r="B4685" s="324"/>
      <c r="C4685" s="324"/>
      <c r="D4685" s="324"/>
      <c r="E4685" s="324"/>
      <c r="F4685" s="356"/>
    </row>
    <row r="4686" spans="1:6">
      <c r="A4686" s="324"/>
      <c r="B4686" s="324"/>
      <c r="C4686" s="324"/>
      <c r="D4686" s="324"/>
      <c r="E4686" s="324"/>
      <c r="F4686" s="356"/>
    </row>
    <row r="4687" spans="1:6">
      <c r="A4687" s="324"/>
      <c r="B4687" s="324"/>
      <c r="C4687" s="324"/>
      <c r="D4687" s="324"/>
      <c r="E4687" s="324"/>
      <c r="F4687" s="356"/>
    </row>
    <row r="4688" spans="1:6">
      <c r="A4688" s="324"/>
      <c r="B4688" s="324"/>
      <c r="C4688" s="324"/>
      <c r="D4688" s="324"/>
      <c r="E4688" s="324"/>
      <c r="F4688" s="356"/>
    </row>
    <row r="4689" spans="1:6">
      <c r="A4689" s="324"/>
      <c r="B4689" s="324"/>
      <c r="C4689" s="324"/>
      <c r="D4689" s="324"/>
      <c r="E4689" s="324"/>
      <c r="F4689" s="356"/>
    </row>
    <row r="4690" spans="1:6">
      <c r="A4690" s="324"/>
      <c r="B4690" s="324"/>
      <c r="C4690" s="324"/>
      <c r="D4690" s="324"/>
      <c r="E4690" s="324"/>
      <c r="F4690" s="356"/>
    </row>
    <row r="4691" spans="1:6">
      <c r="A4691" s="324"/>
      <c r="B4691" s="324"/>
      <c r="C4691" s="324"/>
      <c r="D4691" s="324"/>
      <c r="E4691" s="324"/>
      <c r="F4691" s="356"/>
    </row>
    <row r="4692" spans="1:6">
      <c r="A4692" s="324"/>
      <c r="B4692" s="324"/>
      <c r="C4692" s="324"/>
      <c r="D4692" s="324"/>
      <c r="E4692" s="324"/>
      <c r="F4692" s="356"/>
    </row>
    <row r="4693" spans="1:6">
      <c r="A4693" s="324"/>
      <c r="B4693" s="324"/>
      <c r="C4693" s="324"/>
      <c r="D4693" s="324"/>
      <c r="E4693" s="324"/>
      <c r="F4693" s="356"/>
    </row>
    <row r="4694" spans="1:6">
      <c r="A4694" s="324"/>
      <c r="B4694" s="324"/>
      <c r="C4694" s="324"/>
      <c r="D4694" s="324"/>
      <c r="E4694" s="324"/>
      <c r="F4694" s="356"/>
    </row>
    <row r="4695" spans="1:6">
      <c r="A4695" s="324"/>
      <c r="B4695" s="324"/>
      <c r="C4695" s="324"/>
      <c r="D4695" s="324"/>
      <c r="E4695" s="324"/>
      <c r="F4695" s="356"/>
    </row>
    <row r="4696" spans="1:6">
      <c r="A4696" s="324"/>
      <c r="B4696" s="324"/>
      <c r="C4696" s="324"/>
      <c r="D4696" s="324"/>
      <c r="E4696" s="324"/>
      <c r="F4696" s="356"/>
    </row>
    <row r="4697" spans="1:6">
      <c r="A4697" s="324"/>
      <c r="B4697" s="324"/>
      <c r="C4697" s="324"/>
      <c r="D4697" s="324"/>
      <c r="E4697" s="324"/>
      <c r="F4697" s="356"/>
    </row>
    <row r="4698" spans="1:6">
      <c r="A4698" s="324"/>
      <c r="B4698" s="324"/>
      <c r="C4698" s="324"/>
      <c r="D4698" s="324"/>
      <c r="E4698" s="324"/>
      <c r="F4698" s="356"/>
    </row>
    <row r="4699" spans="1:6">
      <c r="A4699" s="324"/>
      <c r="B4699" s="324"/>
      <c r="C4699" s="324"/>
      <c r="D4699" s="324"/>
      <c r="E4699" s="324"/>
      <c r="F4699" s="356"/>
    </row>
    <row r="4700" spans="1:6">
      <c r="A4700" s="324"/>
      <c r="B4700" s="324"/>
      <c r="C4700" s="324"/>
      <c r="D4700" s="324"/>
      <c r="E4700" s="324"/>
      <c r="F4700" s="356"/>
    </row>
    <row r="4701" spans="1:6">
      <c r="A4701" s="324"/>
      <c r="B4701" s="324"/>
      <c r="C4701" s="324"/>
      <c r="D4701" s="324"/>
      <c r="E4701" s="324"/>
      <c r="F4701" s="356"/>
    </row>
    <row r="4702" spans="1:6">
      <c r="A4702" s="324"/>
      <c r="B4702" s="324"/>
      <c r="C4702" s="324"/>
      <c r="D4702" s="324"/>
      <c r="E4702" s="324"/>
      <c r="F4702" s="356"/>
    </row>
    <row r="4703" spans="1:6">
      <c r="A4703" s="324"/>
      <c r="B4703" s="324"/>
      <c r="C4703" s="324"/>
      <c r="D4703" s="324"/>
      <c r="E4703" s="324"/>
      <c r="F4703" s="356"/>
    </row>
    <row r="4704" spans="1:6">
      <c r="A4704" s="324"/>
      <c r="B4704" s="324"/>
      <c r="C4704" s="324"/>
      <c r="D4704" s="324"/>
      <c r="E4704" s="324"/>
      <c r="F4704" s="356"/>
    </row>
    <row r="4705" spans="1:6">
      <c r="A4705" s="324"/>
      <c r="B4705" s="324"/>
      <c r="C4705" s="324"/>
      <c r="D4705" s="324"/>
      <c r="E4705" s="324"/>
      <c r="F4705" s="356"/>
    </row>
    <row r="4706" spans="1:6">
      <c r="A4706" s="324"/>
      <c r="B4706" s="324"/>
      <c r="C4706" s="324"/>
      <c r="D4706" s="324"/>
      <c r="E4706" s="324"/>
      <c r="F4706" s="356"/>
    </row>
    <row r="4707" spans="1:6">
      <c r="A4707" s="324"/>
      <c r="B4707" s="324"/>
      <c r="C4707" s="324"/>
      <c r="D4707" s="324"/>
      <c r="E4707" s="324"/>
      <c r="F4707" s="356"/>
    </row>
    <row r="4708" spans="1:6">
      <c r="A4708" s="324"/>
      <c r="B4708" s="324"/>
      <c r="C4708" s="324"/>
      <c r="D4708" s="324"/>
      <c r="E4708" s="324"/>
      <c r="F4708" s="356"/>
    </row>
    <row r="4709" spans="1:6">
      <c r="A4709" s="324"/>
      <c r="B4709" s="324"/>
      <c r="C4709" s="324"/>
      <c r="D4709" s="324"/>
      <c r="E4709" s="324"/>
      <c r="F4709" s="356"/>
    </row>
    <row r="4710" spans="1:6">
      <c r="A4710" s="324"/>
      <c r="B4710" s="324"/>
      <c r="C4710" s="324"/>
      <c r="D4710" s="324"/>
      <c r="E4710" s="324"/>
      <c r="F4710" s="356"/>
    </row>
    <row r="4711" spans="1:6">
      <c r="A4711" s="324"/>
      <c r="B4711" s="324"/>
      <c r="C4711" s="324"/>
      <c r="D4711" s="324"/>
      <c r="E4711" s="324"/>
      <c r="F4711" s="356"/>
    </row>
    <row r="4712" spans="1:6">
      <c r="A4712" s="324"/>
      <c r="B4712" s="324"/>
      <c r="C4712" s="324"/>
      <c r="D4712" s="324"/>
      <c r="E4712" s="324"/>
      <c r="F4712" s="356"/>
    </row>
    <row r="4713" spans="1:6">
      <c r="A4713" s="324"/>
      <c r="B4713" s="324"/>
      <c r="C4713" s="324"/>
      <c r="D4713" s="324"/>
      <c r="E4713" s="324"/>
      <c r="F4713" s="356"/>
    </row>
    <row r="4714" spans="1:6">
      <c r="A4714" s="324"/>
      <c r="B4714" s="324"/>
      <c r="C4714" s="324"/>
      <c r="D4714" s="324"/>
      <c r="E4714" s="324"/>
      <c r="F4714" s="356"/>
    </row>
    <row r="4715" spans="1:6">
      <c r="A4715" s="324"/>
      <c r="B4715" s="324"/>
      <c r="C4715" s="324"/>
      <c r="D4715" s="324"/>
      <c r="E4715" s="324"/>
      <c r="F4715" s="356"/>
    </row>
    <row r="4716" spans="1:6">
      <c r="A4716" s="324"/>
      <c r="B4716" s="324"/>
      <c r="C4716" s="324"/>
      <c r="D4716" s="324"/>
      <c r="E4716" s="324"/>
      <c r="F4716" s="356"/>
    </row>
    <row r="4717" spans="1:6">
      <c r="A4717" s="324"/>
      <c r="B4717" s="324"/>
      <c r="C4717" s="324"/>
      <c r="D4717" s="324"/>
      <c r="E4717" s="324"/>
      <c r="F4717" s="356"/>
    </row>
    <row r="4718" spans="1:6">
      <c r="A4718" s="324"/>
      <c r="B4718" s="324"/>
      <c r="C4718" s="324"/>
      <c r="D4718" s="324"/>
      <c r="E4718" s="324"/>
      <c r="F4718" s="356"/>
    </row>
    <row r="4719" spans="1:6">
      <c r="A4719" s="324"/>
      <c r="B4719" s="324"/>
      <c r="C4719" s="324"/>
      <c r="D4719" s="324"/>
      <c r="E4719" s="324"/>
      <c r="F4719" s="356"/>
    </row>
    <row r="4720" spans="1:6">
      <c r="A4720" s="324"/>
      <c r="B4720" s="324"/>
      <c r="C4720" s="324"/>
      <c r="D4720" s="324"/>
      <c r="E4720" s="324"/>
      <c r="F4720" s="356"/>
    </row>
    <row r="4721" spans="1:6">
      <c r="A4721" s="324"/>
      <c r="B4721" s="324"/>
      <c r="C4721" s="324"/>
      <c r="D4721" s="324"/>
      <c r="E4721" s="324"/>
      <c r="F4721" s="356"/>
    </row>
    <row r="4722" spans="1:6">
      <c r="A4722" s="324"/>
      <c r="B4722" s="324"/>
      <c r="C4722" s="324"/>
      <c r="D4722" s="324"/>
      <c r="E4722" s="324"/>
      <c r="F4722" s="356"/>
    </row>
    <row r="4723" spans="1:6">
      <c r="A4723" s="324"/>
      <c r="B4723" s="324"/>
      <c r="C4723" s="324"/>
      <c r="D4723" s="324"/>
      <c r="E4723" s="324"/>
      <c r="F4723" s="356"/>
    </row>
    <row r="4724" spans="1:6">
      <c r="A4724" s="324"/>
      <c r="B4724" s="324"/>
      <c r="C4724" s="324"/>
      <c r="D4724" s="324"/>
      <c r="E4724" s="324"/>
      <c r="F4724" s="356"/>
    </row>
    <row r="4725" spans="1:6">
      <c r="A4725" s="324"/>
      <c r="B4725" s="324"/>
      <c r="C4725" s="324"/>
      <c r="D4725" s="324"/>
      <c r="E4725" s="324"/>
      <c r="F4725" s="356"/>
    </row>
    <row r="4726" spans="1:6">
      <c r="A4726" s="324"/>
      <c r="B4726" s="324"/>
      <c r="C4726" s="324"/>
      <c r="D4726" s="324"/>
      <c r="E4726" s="324"/>
      <c r="F4726" s="356"/>
    </row>
    <row r="4727" spans="1:6">
      <c r="A4727" s="324"/>
      <c r="B4727" s="324"/>
      <c r="C4727" s="324"/>
      <c r="D4727" s="324"/>
      <c r="E4727" s="324"/>
      <c r="F4727" s="356"/>
    </row>
    <row r="4728" spans="1:6">
      <c r="A4728" s="324"/>
      <c r="B4728" s="324"/>
      <c r="C4728" s="324"/>
      <c r="D4728" s="324"/>
      <c r="E4728" s="324"/>
      <c r="F4728" s="356"/>
    </row>
    <row r="4729" spans="1:6">
      <c r="A4729" s="324"/>
      <c r="B4729" s="324"/>
      <c r="C4729" s="324"/>
      <c r="D4729" s="324"/>
      <c r="E4729" s="324"/>
      <c r="F4729" s="356"/>
    </row>
    <row r="4730" spans="1:6">
      <c r="A4730" s="324"/>
      <c r="B4730" s="324"/>
      <c r="C4730" s="324"/>
      <c r="D4730" s="324"/>
      <c r="E4730" s="324"/>
      <c r="F4730" s="356"/>
    </row>
    <row r="4731" spans="1:6">
      <c r="A4731" s="324"/>
      <c r="B4731" s="324"/>
      <c r="C4731" s="324"/>
      <c r="D4731" s="324"/>
      <c r="E4731" s="324"/>
      <c r="F4731" s="356"/>
    </row>
    <row r="4732" spans="1:6">
      <c r="A4732" s="324"/>
      <c r="B4732" s="324"/>
      <c r="C4732" s="324"/>
      <c r="D4732" s="324"/>
      <c r="E4732" s="324"/>
      <c r="F4732" s="356"/>
    </row>
    <row r="4733" spans="1:6">
      <c r="A4733" s="324"/>
      <c r="B4733" s="324"/>
      <c r="C4733" s="324"/>
      <c r="D4733" s="324"/>
      <c r="E4733" s="324"/>
      <c r="F4733" s="356"/>
    </row>
    <row r="4734" spans="1:6">
      <c r="A4734" s="324"/>
      <c r="B4734" s="324"/>
      <c r="C4734" s="324"/>
      <c r="D4734" s="324"/>
      <c r="E4734" s="324"/>
      <c r="F4734" s="356"/>
    </row>
    <row r="4735" spans="1:6">
      <c r="A4735" s="324"/>
      <c r="B4735" s="324"/>
      <c r="C4735" s="324"/>
      <c r="D4735" s="324"/>
      <c r="E4735" s="324"/>
      <c r="F4735" s="356"/>
    </row>
    <row r="4736" spans="1:6">
      <c r="A4736" s="324"/>
      <c r="B4736" s="324"/>
      <c r="C4736" s="324"/>
      <c r="D4736" s="324"/>
      <c r="E4736" s="324"/>
      <c r="F4736" s="356"/>
    </row>
    <row r="4737" spans="1:6">
      <c r="A4737" s="324"/>
      <c r="B4737" s="324"/>
      <c r="C4737" s="324"/>
      <c r="D4737" s="324"/>
      <c r="E4737" s="324"/>
      <c r="F4737" s="356"/>
    </row>
    <row r="4738" spans="1:6">
      <c r="A4738" s="324"/>
      <c r="B4738" s="324"/>
      <c r="C4738" s="324"/>
      <c r="D4738" s="324"/>
      <c r="E4738" s="324"/>
      <c r="F4738" s="356"/>
    </row>
    <row r="4739" spans="1:6">
      <c r="A4739" s="324"/>
      <c r="B4739" s="324"/>
      <c r="C4739" s="324"/>
      <c r="D4739" s="324"/>
      <c r="E4739" s="324"/>
      <c r="F4739" s="356"/>
    </row>
    <row r="4740" spans="1:6">
      <c r="A4740" s="324"/>
      <c r="B4740" s="324"/>
      <c r="C4740" s="324"/>
      <c r="D4740" s="324"/>
      <c r="E4740" s="324"/>
      <c r="F4740" s="356"/>
    </row>
    <row r="4741" spans="1:6">
      <c r="A4741" s="324"/>
      <c r="B4741" s="324"/>
      <c r="C4741" s="324"/>
      <c r="D4741" s="324"/>
      <c r="E4741" s="324"/>
      <c r="F4741" s="356"/>
    </row>
    <row r="4742" spans="1:6">
      <c r="A4742" s="324"/>
      <c r="B4742" s="324"/>
      <c r="C4742" s="324"/>
      <c r="D4742" s="324"/>
      <c r="E4742" s="324"/>
      <c r="F4742" s="356"/>
    </row>
    <row r="4743" spans="1:6">
      <c r="A4743" s="324"/>
      <c r="B4743" s="324"/>
      <c r="C4743" s="324"/>
      <c r="D4743" s="324"/>
      <c r="E4743" s="324"/>
      <c r="F4743" s="356"/>
    </row>
    <row r="4744" spans="1:6">
      <c r="A4744" s="324"/>
      <c r="B4744" s="324"/>
      <c r="C4744" s="324"/>
      <c r="D4744" s="324"/>
      <c r="E4744" s="324"/>
      <c r="F4744" s="356"/>
    </row>
    <row r="4745" spans="1:6">
      <c r="A4745" s="324"/>
      <c r="B4745" s="324"/>
      <c r="C4745" s="324"/>
      <c r="D4745" s="324"/>
      <c r="E4745" s="324"/>
      <c r="F4745" s="356"/>
    </row>
    <row r="4746" spans="1:6">
      <c r="A4746" s="324"/>
      <c r="B4746" s="324"/>
      <c r="C4746" s="324"/>
      <c r="D4746" s="324"/>
      <c r="E4746" s="324"/>
      <c r="F4746" s="356"/>
    </row>
    <row r="4747" spans="1:6">
      <c r="A4747" s="324"/>
      <c r="B4747" s="324"/>
      <c r="C4747" s="324"/>
      <c r="D4747" s="324"/>
      <c r="E4747" s="324"/>
      <c r="F4747" s="356"/>
    </row>
    <row r="4748" spans="1:6">
      <c r="A4748" s="324"/>
      <c r="B4748" s="324"/>
      <c r="C4748" s="324"/>
      <c r="D4748" s="324"/>
      <c r="E4748" s="324"/>
      <c r="F4748" s="356"/>
    </row>
    <row r="4749" spans="1:6">
      <c r="A4749" s="324"/>
      <c r="B4749" s="324"/>
      <c r="C4749" s="324"/>
      <c r="D4749" s="324"/>
      <c r="E4749" s="324"/>
      <c r="F4749" s="356"/>
    </row>
    <row r="4750" spans="1:6">
      <c r="A4750" s="324"/>
      <c r="B4750" s="324"/>
      <c r="C4750" s="324"/>
      <c r="D4750" s="324"/>
      <c r="E4750" s="324"/>
      <c r="F4750" s="356"/>
    </row>
    <row r="4751" spans="1:6">
      <c r="A4751" s="324"/>
      <c r="B4751" s="324"/>
      <c r="C4751" s="324"/>
      <c r="D4751" s="324"/>
      <c r="E4751" s="324"/>
      <c r="F4751" s="356"/>
    </row>
    <row r="4752" spans="1:6">
      <c r="A4752" s="324"/>
      <c r="B4752" s="324"/>
      <c r="C4752" s="324"/>
      <c r="D4752" s="324"/>
      <c r="E4752" s="324"/>
      <c r="F4752" s="356"/>
    </row>
    <row r="4753" spans="1:6">
      <c r="A4753" s="324"/>
      <c r="B4753" s="324"/>
      <c r="C4753" s="324"/>
      <c r="D4753" s="324"/>
      <c r="E4753" s="324"/>
      <c r="F4753" s="356"/>
    </row>
    <row r="4754" spans="1:6">
      <c r="A4754" s="324"/>
      <c r="B4754" s="324"/>
      <c r="C4754" s="324"/>
      <c r="D4754" s="324"/>
      <c r="E4754" s="324"/>
      <c r="F4754" s="356"/>
    </row>
    <row r="4755" spans="1:6">
      <c r="A4755" s="324"/>
      <c r="B4755" s="324"/>
      <c r="C4755" s="324"/>
      <c r="D4755" s="324"/>
      <c r="E4755" s="324"/>
      <c r="F4755" s="356"/>
    </row>
    <row r="4756" spans="1:6">
      <c r="A4756" s="324"/>
      <c r="B4756" s="324"/>
      <c r="C4756" s="324"/>
      <c r="D4756" s="324"/>
      <c r="E4756" s="324"/>
      <c r="F4756" s="356"/>
    </row>
    <row r="4757" spans="1:6">
      <c r="A4757" s="324"/>
      <c r="B4757" s="324"/>
      <c r="C4757" s="324"/>
      <c r="D4757" s="324"/>
      <c r="E4757" s="324"/>
      <c r="F4757" s="356"/>
    </row>
    <row r="4758" spans="1:6">
      <c r="A4758" s="324"/>
      <c r="B4758" s="324"/>
      <c r="C4758" s="324"/>
      <c r="D4758" s="324"/>
      <c r="E4758" s="324"/>
      <c r="F4758" s="356"/>
    </row>
    <row r="4759" spans="1:6">
      <c r="A4759" s="324"/>
      <c r="B4759" s="324"/>
      <c r="C4759" s="324"/>
      <c r="D4759" s="324"/>
      <c r="E4759" s="324"/>
      <c r="F4759" s="356"/>
    </row>
    <row r="4760" spans="1:6">
      <c r="A4760" s="324"/>
      <c r="B4760" s="324"/>
      <c r="C4760" s="324"/>
      <c r="D4760" s="324"/>
      <c r="E4760" s="324"/>
      <c r="F4760" s="356"/>
    </row>
    <row r="4761" spans="1:6">
      <c r="A4761" s="324"/>
      <c r="B4761" s="324"/>
      <c r="C4761" s="324"/>
      <c r="D4761" s="324"/>
      <c r="E4761" s="324"/>
      <c r="F4761" s="356"/>
    </row>
    <row r="4762" spans="1:6">
      <c r="A4762" s="324"/>
      <c r="B4762" s="324"/>
      <c r="C4762" s="324"/>
      <c r="D4762" s="324"/>
      <c r="E4762" s="324"/>
      <c r="F4762" s="356"/>
    </row>
    <row r="4763" spans="1:6">
      <c r="A4763" s="324"/>
      <c r="B4763" s="324"/>
      <c r="C4763" s="324"/>
      <c r="D4763" s="324"/>
      <c r="E4763" s="324"/>
      <c r="F4763" s="356"/>
    </row>
    <row r="4764" spans="1:6">
      <c r="A4764" s="324"/>
      <c r="B4764" s="324"/>
      <c r="C4764" s="324"/>
      <c r="D4764" s="324"/>
      <c r="E4764" s="324"/>
      <c r="F4764" s="356"/>
    </row>
    <row r="4765" spans="1:6">
      <c r="A4765" s="324"/>
      <c r="B4765" s="324"/>
      <c r="C4765" s="324"/>
      <c r="D4765" s="324"/>
      <c r="E4765" s="324"/>
      <c r="F4765" s="356"/>
    </row>
    <row r="4766" spans="1:6">
      <c r="A4766" s="324"/>
      <c r="B4766" s="324"/>
      <c r="C4766" s="324"/>
      <c r="D4766" s="324"/>
      <c r="E4766" s="324"/>
      <c r="F4766" s="356"/>
    </row>
    <row r="4767" spans="1:6">
      <c r="A4767" s="324"/>
      <c r="B4767" s="324"/>
      <c r="C4767" s="324"/>
      <c r="D4767" s="324"/>
      <c r="E4767" s="324"/>
      <c r="F4767" s="356"/>
    </row>
    <row r="4768" spans="1:6">
      <c r="A4768" s="324"/>
      <c r="B4768" s="324"/>
      <c r="C4768" s="324"/>
      <c r="D4768" s="324"/>
      <c r="E4768" s="324"/>
      <c r="F4768" s="356"/>
    </row>
    <row r="4769" spans="1:6">
      <c r="A4769" s="324"/>
      <c r="B4769" s="324"/>
      <c r="C4769" s="324"/>
      <c r="D4769" s="324"/>
      <c r="E4769" s="324"/>
      <c r="F4769" s="356"/>
    </row>
    <row r="4770" spans="1:6">
      <c r="A4770" s="324"/>
      <c r="B4770" s="324"/>
      <c r="C4770" s="324"/>
      <c r="D4770" s="324"/>
      <c r="E4770" s="324"/>
      <c r="F4770" s="356"/>
    </row>
    <row r="4771" spans="1:6">
      <c r="A4771" s="324"/>
      <c r="B4771" s="324"/>
      <c r="C4771" s="324"/>
      <c r="D4771" s="324"/>
      <c r="E4771" s="324"/>
      <c r="F4771" s="356"/>
    </row>
    <row r="4772" spans="1:6">
      <c r="A4772" s="324"/>
      <c r="B4772" s="324"/>
      <c r="C4772" s="324"/>
      <c r="D4772" s="324"/>
      <c r="E4772" s="324"/>
      <c r="F4772" s="356"/>
    </row>
    <row r="4773" spans="1:6">
      <c r="A4773" s="324"/>
      <c r="B4773" s="324"/>
      <c r="C4773" s="324"/>
      <c r="D4773" s="324"/>
      <c r="E4773" s="324"/>
      <c r="F4773" s="356"/>
    </row>
    <row r="4774" spans="1:6">
      <c r="A4774" s="324"/>
      <c r="B4774" s="324"/>
      <c r="C4774" s="324"/>
      <c r="D4774" s="324"/>
      <c r="E4774" s="324"/>
      <c r="F4774" s="356"/>
    </row>
    <row r="4775" spans="1:6">
      <c r="A4775" s="324"/>
      <c r="B4775" s="324"/>
      <c r="C4775" s="324"/>
      <c r="D4775" s="324"/>
      <c r="E4775" s="324"/>
      <c r="F4775" s="356"/>
    </row>
    <row r="4776" spans="1:6">
      <c r="A4776" s="324"/>
      <c r="B4776" s="324"/>
      <c r="C4776" s="324"/>
      <c r="D4776" s="324"/>
      <c r="E4776" s="324"/>
      <c r="F4776" s="356"/>
    </row>
    <row r="4777" spans="1:6">
      <c r="A4777" s="324"/>
      <c r="B4777" s="324"/>
      <c r="C4777" s="324"/>
      <c r="D4777" s="324"/>
      <c r="E4777" s="324"/>
      <c r="F4777" s="356"/>
    </row>
    <row r="4778" spans="1:6">
      <c r="A4778" s="324"/>
      <c r="B4778" s="324"/>
      <c r="C4778" s="324"/>
      <c r="D4778" s="324"/>
      <c r="E4778" s="324"/>
      <c r="F4778" s="356"/>
    </row>
    <row r="4779" spans="1:6">
      <c r="A4779" s="324"/>
      <c r="B4779" s="324"/>
      <c r="C4779" s="324"/>
      <c r="D4779" s="324"/>
      <c r="E4779" s="324"/>
      <c r="F4779" s="356"/>
    </row>
    <row r="4780" spans="1:6">
      <c r="A4780" s="324"/>
      <c r="B4780" s="324"/>
      <c r="C4780" s="324"/>
      <c r="D4780" s="324"/>
      <c r="E4780" s="324"/>
      <c r="F4780" s="356"/>
    </row>
    <row r="4781" spans="1:6">
      <c r="A4781" s="324"/>
      <c r="B4781" s="324"/>
      <c r="C4781" s="324"/>
      <c r="D4781" s="324"/>
      <c r="E4781" s="324"/>
      <c r="F4781" s="356"/>
    </row>
    <row r="4782" spans="1:6">
      <c r="A4782" s="324"/>
      <c r="B4782" s="324"/>
      <c r="C4782" s="324"/>
      <c r="D4782" s="324"/>
      <c r="E4782" s="324"/>
      <c r="F4782" s="356"/>
    </row>
    <row r="4783" spans="1:6">
      <c r="A4783" s="324"/>
      <c r="B4783" s="324"/>
      <c r="C4783" s="324"/>
      <c r="D4783" s="324"/>
      <c r="E4783" s="324"/>
      <c r="F4783" s="356"/>
    </row>
    <row r="4784" spans="1:6">
      <c r="A4784" s="324"/>
      <c r="B4784" s="324"/>
      <c r="C4784" s="324"/>
      <c r="D4784" s="324"/>
      <c r="E4784" s="324"/>
      <c r="F4784" s="356"/>
    </row>
    <row r="4785" spans="1:6">
      <c r="A4785" s="324"/>
      <c r="B4785" s="324"/>
      <c r="C4785" s="324"/>
      <c r="D4785" s="324"/>
      <c r="E4785" s="324"/>
      <c r="F4785" s="356"/>
    </row>
    <row r="4786" spans="1:6">
      <c r="A4786" s="324"/>
      <c r="B4786" s="324"/>
      <c r="C4786" s="324"/>
      <c r="D4786" s="324"/>
      <c r="E4786" s="324"/>
      <c r="F4786" s="356"/>
    </row>
    <row r="4787" spans="1:6">
      <c r="A4787" s="324"/>
      <c r="B4787" s="324"/>
      <c r="C4787" s="324"/>
      <c r="D4787" s="324"/>
      <c r="E4787" s="324"/>
      <c r="F4787" s="356"/>
    </row>
    <row r="4788" spans="1:6">
      <c r="A4788" s="324"/>
      <c r="B4788" s="324"/>
      <c r="C4788" s="324"/>
      <c r="D4788" s="324"/>
      <c r="E4788" s="324"/>
      <c r="F4788" s="356"/>
    </row>
    <row r="4789" spans="1:6">
      <c r="A4789" s="324"/>
      <c r="B4789" s="324"/>
      <c r="C4789" s="324"/>
      <c r="D4789" s="324"/>
      <c r="E4789" s="324"/>
      <c r="F4789" s="356"/>
    </row>
    <row r="4790" spans="1:6">
      <c r="A4790" s="324"/>
      <c r="B4790" s="324"/>
      <c r="C4790" s="324"/>
      <c r="D4790" s="324"/>
      <c r="E4790" s="324"/>
      <c r="F4790" s="356"/>
    </row>
    <row r="4791" spans="1:6">
      <c r="A4791" s="324"/>
      <c r="B4791" s="324"/>
      <c r="C4791" s="324"/>
      <c r="D4791" s="324"/>
      <c r="E4791" s="324"/>
      <c r="F4791" s="356"/>
    </row>
    <row r="4792" spans="1:6">
      <c r="A4792" s="324"/>
      <c r="B4792" s="324"/>
      <c r="C4792" s="324"/>
      <c r="D4792" s="324"/>
      <c r="E4792" s="324"/>
      <c r="F4792" s="356"/>
    </row>
    <row r="4793" spans="1:6">
      <c r="A4793" s="324"/>
      <c r="B4793" s="324"/>
      <c r="C4793" s="324"/>
      <c r="D4793" s="324"/>
      <c r="E4793" s="324"/>
      <c r="F4793" s="356"/>
    </row>
    <row r="4794" spans="1:6">
      <c r="A4794" s="324"/>
      <c r="B4794" s="324"/>
      <c r="C4794" s="324"/>
      <c r="D4794" s="324"/>
      <c r="E4794" s="324"/>
      <c r="F4794" s="356"/>
    </row>
    <row r="4795" spans="1:6">
      <c r="A4795" s="324"/>
      <c r="B4795" s="324"/>
      <c r="C4795" s="324"/>
      <c r="D4795" s="324"/>
      <c r="E4795" s="324"/>
      <c r="F4795" s="356"/>
    </row>
    <row r="4796" spans="1:6">
      <c r="A4796" s="324"/>
      <c r="B4796" s="324"/>
      <c r="C4796" s="324"/>
      <c r="D4796" s="324"/>
      <c r="E4796" s="324"/>
      <c r="F4796" s="356"/>
    </row>
    <row r="4797" spans="1:6">
      <c r="A4797" s="324"/>
      <c r="B4797" s="324"/>
      <c r="C4797" s="324"/>
      <c r="D4797" s="324"/>
      <c r="E4797" s="324"/>
      <c r="F4797" s="356"/>
    </row>
    <row r="4798" spans="1:6">
      <c r="A4798" s="324"/>
      <c r="B4798" s="324"/>
      <c r="C4798" s="324"/>
      <c r="D4798" s="324"/>
      <c r="E4798" s="324"/>
      <c r="F4798" s="356"/>
    </row>
    <row r="4799" spans="1:6">
      <c r="A4799" s="324"/>
      <c r="B4799" s="324"/>
      <c r="C4799" s="324"/>
      <c r="D4799" s="324"/>
      <c r="E4799" s="324"/>
      <c r="F4799" s="356"/>
    </row>
    <row r="4800" spans="1:6">
      <c r="A4800" s="324"/>
      <c r="B4800" s="324"/>
      <c r="C4800" s="324"/>
      <c r="D4800" s="324"/>
      <c r="E4800" s="324"/>
      <c r="F4800" s="356"/>
    </row>
    <row r="4801" spans="1:6">
      <c r="A4801" s="324"/>
      <c r="B4801" s="324"/>
      <c r="C4801" s="324"/>
      <c r="D4801" s="324"/>
      <c r="E4801" s="324"/>
      <c r="F4801" s="356"/>
    </row>
    <row r="4802" spans="1:6">
      <c r="A4802" s="324"/>
      <c r="B4802" s="324"/>
      <c r="C4802" s="324"/>
      <c r="D4802" s="324"/>
      <c r="E4802" s="324"/>
      <c r="F4802" s="356"/>
    </row>
    <row r="4803" spans="1:6">
      <c r="A4803" s="324"/>
      <c r="B4803" s="324"/>
      <c r="C4803" s="324"/>
      <c r="D4803" s="324"/>
      <c r="E4803" s="324"/>
      <c r="F4803" s="356"/>
    </row>
    <row r="4804" spans="1:6">
      <c r="A4804" s="324"/>
      <c r="B4804" s="324"/>
      <c r="C4804" s="324"/>
      <c r="D4804" s="324"/>
      <c r="E4804" s="324"/>
      <c r="F4804" s="356"/>
    </row>
    <row r="4805" spans="1:6">
      <c r="A4805" s="324"/>
      <c r="B4805" s="324"/>
      <c r="C4805" s="324"/>
      <c r="D4805" s="324"/>
      <c r="E4805" s="324"/>
      <c r="F4805" s="356"/>
    </row>
    <row r="4806" spans="1:6">
      <c r="A4806" s="324"/>
      <c r="B4806" s="324"/>
      <c r="C4806" s="324"/>
      <c r="D4806" s="324"/>
      <c r="E4806" s="324"/>
      <c r="F4806" s="356"/>
    </row>
    <row r="4807" spans="1:6">
      <c r="A4807" s="324"/>
      <c r="B4807" s="324"/>
      <c r="C4807" s="324"/>
      <c r="D4807" s="324"/>
      <c r="E4807" s="324"/>
      <c r="F4807" s="356"/>
    </row>
    <row r="4808" spans="1:6">
      <c r="A4808" s="324"/>
      <c r="B4808" s="324"/>
      <c r="C4808" s="324"/>
      <c r="D4808" s="324"/>
      <c r="E4808" s="324"/>
      <c r="F4808" s="356"/>
    </row>
    <row r="4809" spans="1:6">
      <c r="A4809" s="324"/>
      <c r="B4809" s="324"/>
      <c r="C4809" s="324"/>
      <c r="D4809" s="324"/>
      <c r="E4809" s="324"/>
      <c r="F4809" s="356"/>
    </row>
    <row r="4810" spans="1:6">
      <c r="A4810" s="324"/>
      <c r="B4810" s="324"/>
      <c r="C4810" s="324"/>
      <c r="D4810" s="324"/>
      <c r="E4810" s="324"/>
      <c r="F4810" s="356"/>
    </row>
    <row r="4811" spans="1:6">
      <c r="A4811" s="324"/>
      <c r="B4811" s="324"/>
      <c r="C4811" s="324"/>
      <c r="D4811" s="324"/>
      <c r="E4811" s="324"/>
      <c r="F4811" s="356"/>
    </row>
    <row r="4812" spans="1:6">
      <c r="A4812" s="324"/>
      <c r="B4812" s="324"/>
      <c r="C4812" s="324"/>
      <c r="D4812" s="324"/>
      <c r="E4812" s="324"/>
      <c r="F4812" s="356"/>
    </row>
    <row r="4813" spans="1:6">
      <c r="A4813" s="324"/>
      <c r="B4813" s="324"/>
      <c r="C4813" s="324"/>
      <c r="D4813" s="324"/>
      <c r="E4813" s="324"/>
      <c r="F4813" s="356"/>
    </row>
    <row r="4814" spans="1:6">
      <c r="A4814" s="324"/>
      <c r="B4814" s="324"/>
      <c r="C4814" s="324"/>
      <c r="D4814" s="324"/>
      <c r="E4814" s="324"/>
      <c r="F4814" s="356"/>
    </row>
    <row r="4815" spans="1:6">
      <c r="A4815" s="324"/>
      <c r="B4815" s="324"/>
      <c r="C4815" s="324"/>
      <c r="D4815" s="324"/>
      <c r="E4815" s="324"/>
      <c r="F4815" s="356"/>
    </row>
    <row r="4816" spans="1:6">
      <c r="A4816" s="324"/>
      <c r="B4816" s="324"/>
      <c r="C4816" s="324"/>
      <c r="D4816" s="324"/>
      <c r="E4816" s="324"/>
      <c r="F4816" s="356"/>
    </row>
    <row r="4817" spans="1:6">
      <c r="A4817" s="324"/>
      <c r="B4817" s="324"/>
      <c r="C4817" s="324"/>
      <c r="D4817" s="324"/>
      <c r="E4817" s="324"/>
      <c r="F4817" s="356"/>
    </row>
    <row r="4818" spans="1:6">
      <c r="A4818" s="324"/>
      <c r="B4818" s="324"/>
      <c r="C4818" s="324"/>
      <c r="D4818" s="324"/>
      <c r="E4818" s="324"/>
      <c r="F4818" s="356"/>
    </row>
    <row r="4819" spans="1:6">
      <c r="A4819" s="324"/>
      <c r="B4819" s="324"/>
      <c r="C4819" s="324"/>
      <c r="D4819" s="324"/>
      <c r="E4819" s="324"/>
      <c r="F4819" s="356"/>
    </row>
    <row r="4820" spans="1:6">
      <c r="A4820" s="324"/>
      <c r="B4820" s="324"/>
      <c r="C4820" s="324"/>
      <c r="D4820" s="324"/>
      <c r="E4820" s="324"/>
      <c r="F4820" s="356"/>
    </row>
    <row r="4821" spans="1:6">
      <c r="A4821" s="324"/>
      <c r="B4821" s="324"/>
      <c r="C4821" s="324"/>
      <c r="D4821" s="324"/>
      <c r="E4821" s="324"/>
      <c r="F4821" s="356"/>
    </row>
    <row r="4822" spans="1:6">
      <c r="A4822" s="324"/>
      <c r="B4822" s="324"/>
      <c r="C4822" s="324"/>
      <c r="D4822" s="324"/>
      <c r="E4822" s="324"/>
      <c r="F4822" s="356"/>
    </row>
    <row r="4823" spans="1:6">
      <c r="A4823" s="324"/>
      <c r="B4823" s="324"/>
      <c r="C4823" s="324"/>
      <c r="D4823" s="324"/>
      <c r="E4823" s="324"/>
      <c r="F4823" s="356"/>
    </row>
    <row r="4824" spans="1:6">
      <c r="A4824" s="324"/>
      <c r="B4824" s="324"/>
      <c r="C4824" s="324"/>
      <c r="D4824" s="324"/>
      <c r="E4824" s="324"/>
      <c r="F4824" s="356"/>
    </row>
    <row r="4825" spans="1:6">
      <c r="A4825" s="324"/>
      <c r="B4825" s="324"/>
      <c r="C4825" s="324"/>
      <c r="D4825" s="324"/>
      <c r="E4825" s="324"/>
      <c r="F4825" s="356"/>
    </row>
    <row r="4826" spans="1:6">
      <c r="A4826" s="324"/>
      <c r="B4826" s="324"/>
      <c r="C4826" s="324"/>
      <c r="D4826" s="324"/>
      <c r="E4826" s="324"/>
      <c r="F4826" s="356"/>
    </row>
    <row r="4827" spans="1:6">
      <c r="A4827" s="324"/>
      <c r="B4827" s="324"/>
      <c r="C4827" s="324"/>
      <c r="D4827" s="324"/>
      <c r="E4827" s="324"/>
      <c r="F4827" s="356"/>
    </row>
    <row r="4828" spans="1:6">
      <c r="A4828" s="324"/>
      <c r="B4828" s="324"/>
      <c r="C4828" s="324"/>
      <c r="D4828" s="324"/>
      <c r="E4828" s="324"/>
      <c r="F4828" s="356"/>
    </row>
    <row r="4829" spans="1:6">
      <c r="A4829" s="324"/>
      <c r="B4829" s="324"/>
      <c r="C4829" s="324"/>
      <c r="D4829" s="324"/>
      <c r="E4829" s="324"/>
      <c r="F4829" s="356"/>
    </row>
    <row r="4830" spans="1:6">
      <c r="A4830" s="324"/>
      <c r="B4830" s="324"/>
      <c r="C4830" s="324"/>
      <c r="D4830" s="324"/>
      <c r="E4830" s="324"/>
      <c r="F4830" s="356"/>
    </row>
    <row r="4831" spans="1:6">
      <c r="A4831" s="324"/>
      <c r="B4831" s="324"/>
      <c r="C4831" s="324"/>
      <c r="D4831" s="324"/>
      <c r="E4831" s="324"/>
      <c r="F4831" s="356"/>
    </row>
    <row r="4832" spans="1:6">
      <c r="A4832" s="324"/>
      <c r="B4832" s="324"/>
      <c r="C4832" s="324"/>
      <c r="D4832" s="324"/>
      <c r="E4832" s="324"/>
      <c r="F4832" s="356"/>
    </row>
    <row r="4833" spans="1:6">
      <c r="A4833" s="324"/>
      <c r="B4833" s="324"/>
      <c r="C4833" s="324"/>
      <c r="D4833" s="324"/>
      <c r="E4833" s="324"/>
      <c r="F4833" s="356"/>
    </row>
    <row r="4834" spans="1:6">
      <c r="A4834" s="324"/>
      <c r="B4834" s="324"/>
      <c r="C4834" s="324"/>
      <c r="D4834" s="324"/>
      <c r="E4834" s="324"/>
      <c r="F4834" s="356"/>
    </row>
    <row r="4835" spans="1:6">
      <c r="A4835" s="324"/>
      <c r="B4835" s="324"/>
      <c r="C4835" s="324"/>
      <c r="D4835" s="324"/>
      <c r="E4835" s="324"/>
      <c r="F4835" s="356"/>
    </row>
    <row r="4836" spans="1:6">
      <c r="A4836" s="324"/>
      <c r="B4836" s="324"/>
      <c r="C4836" s="324"/>
      <c r="D4836" s="324"/>
      <c r="E4836" s="324"/>
      <c r="F4836" s="356"/>
    </row>
    <row r="4837" spans="1:6">
      <c r="A4837" s="324"/>
      <c r="B4837" s="324"/>
      <c r="C4837" s="324"/>
      <c r="D4837" s="324"/>
      <c r="E4837" s="324"/>
      <c r="F4837" s="356"/>
    </row>
    <row r="4838" spans="1:6">
      <c r="A4838" s="324"/>
      <c r="B4838" s="324"/>
      <c r="C4838" s="324"/>
      <c r="D4838" s="324"/>
      <c r="E4838" s="324"/>
      <c r="F4838" s="356"/>
    </row>
    <row r="4839" spans="1:6">
      <c r="A4839" s="324"/>
      <c r="B4839" s="324"/>
      <c r="C4839" s="324"/>
      <c r="D4839" s="324"/>
      <c r="E4839" s="324"/>
      <c r="F4839" s="356"/>
    </row>
    <row r="4840" spans="1:6">
      <c r="A4840" s="324"/>
      <c r="B4840" s="324"/>
      <c r="C4840" s="324"/>
      <c r="D4840" s="324"/>
      <c r="E4840" s="324"/>
      <c r="F4840" s="356"/>
    </row>
    <row r="4841" spans="1:6">
      <c r="A4841" s="324"/>
      <c r="B4841" s="324"/>
      <c r="C4841" s="324"/>
      <c r="D4841" s="324"/>
      <c r="E4841" s="324"/>
      <c r="F4841" s="356"/>
    </row>
    <row r="4842" spans="1:6">
      <c r="A4842" s="324"/>
      <c r="B4842" s="324"/>
      <c r="C4842" s="324"/>
      <c r="D4842" s="324"/>
      <c r="E4842" s="324"/>
      <c r="F4842" s="356"/>
    </row>
    <row r="4843" spans="1:6">
      <c r="A4843" s="324"/>
      <c r="B4843" s="324"/>
      <c r="C4843" s="324"/>
      <c r="D4843" s="324"/>
      <c r="E4843" s="324"/>
      <c r="F4843" s="356"/>
    </row>
    <row r="4844" spans="1:6">
      <c r="A4844" s="324"/>
      <c r="B4844" s="324"/>
      <c r="C4844" s="324"/>
      <c r="D4844" s="324"/>
      <c r="E4844" s="324"/>
      <c r="F4844" s="356"/>
    </row>
    <row r="4845" spans="1:6">
      <c r="A4845" s="324"/>
      <c r="B4845" s="324"/>
      <c r="C4845" s="324"/>
      <c r="D4845" s="324"/>
      <c r="E4845" s="324"/>
      <c r="F4845" s="356"/>
    </row>
    <row r="4846" spans="1:6">
      <c r="A4846" s="324"/>
      <c r="B4846" s="324"/>
      <c r="C4846" s="324"/>
      <c r="D4846" s="324"/>
      <c r="E4846" s="324"/>
      <c r="F4846" s="356"/>
    </row>
    <row r="4847" spans="1:6">
      <c r="A4847" s="324"/>
      <c r="B4847" s="324"/>
      <c r="C4847" s="324"/>
      <c r="D4847" s="324"/>
      <c r="E4847" s="324"/>
      <c r="F4847" s="356"/>
    </row>
    <row r="4848" spans="1:6">
      <c r="A4848" s="324"/>
      <c r="B4848" s="324"/>
      <c r="C4848" s="324"/>
      <c r="D4848" s="324"/>
      <c r="E4848" s="324"/>
      <c r="F4848" s="356"/>
    </row>
    <row r="4849" spans="1:6">
      <c r="A4849" s="324"/>
      <c r="B4849" s="324"/>
      <c r="C4849" s="324"/>
      <c r="D4849" s="324"/>
      <c r="E4849" s="324"/>
      <c r="F4849" s="356"/>
    </row>
    <row r="4850" spans="1:6">
      <c r="A4850" s="324"/>
      <c r="B4850" s="324"/>
      <c r="C4850" s="324"/>
      <c r="D4850" s="324"/>
      <c r="E4850" s="324"/>
      <c r="F4850" s="356"/>
    </row>
    <row r="4851" spans="1:6">
      <c r="A4851" s="324"/>
      <c r="B4851" s="324"/>
      <c r="C4851" s="324"/>
      <c r="D4851" s="324"/>
      <c r="E4851" s="324"/>
      <c r="F4851" s="356"/>
    </row>
    <row r="4852" spans="1:6">
      <c r="A4852" s="324"/>
      <c r="B4852" s="324"/>
      <c r="C4852" s="324"/>
      <c r="D4852" s="324"/>
      <c r="E4852" s="324"/>
      <c r="F4852" s="356"/>
    </row>
    <row r="4853" spans="1:6">
      <c r="A4853" s="324"/>
      <c r="B4853" s="324"/>
      <c r="C4853" s="324"/>
      <c r="D4853" s="324"/>
      <c r="E4853" s="324"/>
      <c r="F4853" s="356"/>
    </row>
    <row r="4854" spans="1:6">
      <c r="A4854" s="324"/>
      <c r="B4854" s="324"/>
      <c r="C4854" s="324"/>
      <c r="D4854" s="324"/>
      <c r="E4854" s="324"/>
      <c r="F4854" s="356"/>
    </row>
    <row r="4855" spans="1:6">
      <c r="A4855" s="324"/>
      <c r="B4855" s="324"/>
      <c r="C4855" s="324"/>
      <c r="D4855" s="324"/>
      <c r="E4855" s="324"/>
      <c r="F4855" s="356"/>
    </row>
    <row r="4856" spans="1:6">
      <c r="A4856" s="324"/>
      <c r="B4856" s="324"/>
      <c r="C4856" s="324"/>
      <c r="D4856" s="324"/>
      <c r="E4856" s="324"/>
      <c r="F4856" s="356"/>
    </row>
    <row r="4857" spans="1:6">
      <c r="A4857" s="324"/>
      <c r="B4857" s="324"/>
      <c r="C4857" s="324"/>
      <c r="D4857" s="324"/>
      <c r="E4857" s="324"/>
      <c r="F4857" s="356"/>
    </row>
    <row r="4858" spans="1:6">
      <c r="A4858" s="324"/>
      <c r="B4858" s="324"/>
      <c r="C4858" s="324"/>
      <c r="D4858" s="324"/>
      <c r="E4858" s="324"/>
      <c r="F4858" s="356"/>
    </row>
    <row r="4859" spans="1:6">
      <c r="A4859" s="324"/>
      <c r="B4859" s="324"/>
      <c r="C4859" s="324"/>
      <c r="D4859" s="324"/>
      <c r="E4859" s="324"/>
      <c r="F4859" s="356"/>
    </row>
    <row r="4860" spans="1:6">
      <c r="A4860" s="324"/>
      <c r="B4860" s="324"/>
      <c r="C4860" s="324"/>
      <c r="D4860" s="324"/>
      <c r="E4860" s="324"/>
      <c r="F4860" s="356"/>
    </row>
    <row r="4861" spans="1:6">
      <c r="A4861" s="324"/>
      <c r="B4861" s="324"/>
      <c r="C4861" s="324"/>
      <c r="D4861" s="324"/>
      <c r="E4861" s="324"/>
      <c r="F4861" s="356"/>
    </row>
    <row r="4862" spans="1:6">
      <c r="A4862" s="324"/>
      <c r="B4862" s="324"/>
      <c r="C4862" s="324"/>
      <c r="D4862" s="324"/>
      <c r="E4862" s="324"/>
      <c r="F4862" s="356"/>
    </row>
    <row r="4863" spans="1:6">
      <c r="A4863" s="324"/>
      <c r="B4863" s="324"/>
      <c r="C4863" s="324"/>
      <c r="D4863" s="324"/>
      <c r="E4863" s="324"/>
      <c r="F4863" s="356"/>
    </row>
    <row r="4864" spans="1:6">
      <c r="A4864" s="324"/>
      <c r="B4864" s="324"/>
      <c r="C4864" s="324"/>
      <c r="D4864" s="324"/>
      <c r="E4864" s="324"/>
      <c r="F4864" s="356"/>
    </row>
    <row r="4865" spans="1:6">
      <c r="A4865" s="324"/>
      <c r="B4865" s="324"/>
      <c r="C4865" s="324"/>
      <c r="D4865" s="324"/>
      <c r="E4865" s="324"/>
      <c r="F4865" s="356"/>
    </row>
    <row r="4866" spans="1:6">
      <c r="A4866" s="324"/>
      <c r="B4866" s="324"/>
      <c r="C4866" s="324"/>
      <c r="D4866" s="324"/>
      <c r="E4866" s="324"/>
      <c r="F4866" s="356"/>
    </row>
    <row r="4867" spans="1:6">
      <c r="A4867" s="324"/>
      <c r="B4867" s="324"/>
      <c r="C4867" s="324"/>
      <c r="D4867" s="324"/>
      <c r="E4867" s="324"/>
      <c r="F4867" s="356"/>
    </row>
    <row r="4868" spans="1:6">
      <c r="A4868" s="324"/>
      <c r="B4868" s="324"/>
      <c r="C4868" s="324"/>
      <c r="D4868" s="324"/>
      <c r="E4868" s="324"/>
      <c r="F4868" s="356"/>
    </row>
    <row r="4869" spans="1:6">
      <c r="A4869" s="324"/>
      <c r="B4869" s="324"/>
      <c r="C4869" s="324"/>
      <c r="D4869" s="324"/>
      <c r="E4869" s="324"/>
      <c r="F4869" s="356"/>
    </row>
    <row r="4870" spans="1:6">
      <c r="A4870" s="324"/>
      <c r="B4870" s="324"/>
      <c r="C4870" s="324"/>
      <c r="D4870" s="324"/>
      <c r="E4870" s="324"/>
      <c r="F4870" s="356"/>
    </row>
    <row r="4871" spans="1:6">
      <c r="A4871" s="324"/>
      <c r="B4871" s="324"/>
      <c r="C4871" s="324"/>
      <c r="D4871" s="324"/>
      <c r="E4871" s="324"/>
      <c r="F4871" s="356"/>
    </row>
    <row r="4872" spans="1:6">
      <c r="A4872" s="324"/>
      <c r="B4872" s="324"/>
      <c r="C4872" s="324"/>
      <c r="D4872" s="324"/>
      <c r="E4872" s="324"/>
      <c r="F4872" s="356"/>
    </row>
    <row r="4873" spans="1:6">
      <c r="A4873" s="324"/>
      <c r="B4873" s="324"/>
      <c r="C4873" s="324"/>
      <c r="D4873" s="324"/>
      <c r="E4873" s="324"/>
      <c r="F4873" s="356"/>
    </row>
    <row r="4874" spans="1:6">
      <c r="A4874" s="324"/>
      <c r="B4874" s="324"/>
      <c r="C4874" s="324"/>
      <c r="D4874" s="324"/>
      <c r="E4874" s="324"/>
      <c r="F4874" s="356"/>
    </row>
    <row r="4875" spans="1:6">
      <c r="A4875" s="324"/>
      <c r="B4875" s="324"/>
      <c r="C4875" s="324"/>
      <c r="D4875" s="324"/>
      <c r="E4875" s="324"/>
      <c r="F4875" s="356"/>
    </row>
    <row r="4876" spans="1:6">
      <c r="A4876" s="324"/>
      <c r="B4876" s="324"/>
      <c r="C4876" s="324"/>
      <c r="D4876" s="324"/>
      <c r="E4876" s="324"/>
      <c r="F4876" s="356"/>
    </row>
    <row r="4877" spans="1:6">
      <c r="A4877" s="324"/>
      <c r="B4877" s="324"/>
      <c r="C4877" s="324"/>
      <c r="D4877" s="324"/>
      <c r="E4877" s="324"/>
      <c r="F4877" s="356"/>
    </row>
    <row r="4878" spans="1:6">
      <c r="A4878" s="324"/>
      <c r="B4878" s="324"/>
      <c r="C4878" s="324"/>
      <c r="D4878" s="324"/>
      <c r="E4878" s="324"/>
      <c r="F4878" s="356"/>
    </row>
    <row r="4879" spans="1:6">
      <c r="A4879" s="324"/>
      <c r="B4879" s="324"/>
      <c r="C4879" s="324"/>
      <c r="D4879" s="324"/>
      <c r="E4879" s="324"/>
      <c r="F4879" s="356"/>
    </row>
    <row r="4880" spans="1:6">
      <c r="A4880" s="324"/>
      <c r="B4880" s="324"/>
      <c r="C4880" s="324"/>
      <c r="D4880" s="324"/>
      <c r="E4880" s="324"/>
      <c r="F4880" s="356"/>
    </row>
    <row r="4881" spans="1:6">
      <c r="A4881" s="324"/>
      <c r="B4881" s="324"/>
      <c r="C4881" s="324"/>
      <c r="D4881" s="324"/>
      <c r="E4881" s="324"/>
      <c r="F4881" s="356"/>
    </row>
    <row r="4882" spans="1:6">
      <c r="A4882" s="324"/>
      <c r="B4882" s="324"/>
      <c r="C4882" s="324"/>
      <c r="D4882" s="324"/>
      <c r="E4882" s="324"/>
      <c r="F4882" s="356"/>
    </row>
    <row r="4883" spans="1:6">
      <c r="A4883" s="324"/>
      <c r="B4883" s="324"/>
      <c r="C4883" s="324"/>
      <c r="D4883" s="324"/>
      <c r="E4883" s="324"/>
      <c r="F4883" s="356"/>
    </row>
    <row r="4884" spans="1:6">
      <c r="A4884" s="324"/>
      <c r="B4884" s="324"/>
      <c r="C4884" s="324"/>
      <c r="D4884" s="324"/>
      <c r="E4884" s="324"/>
      <c r="F4884" s="356"/>
    </row>
    <row r="4885" spans="1:6">
      <c r="A4885" s="324"/>
      <c r="B4885" s="324"/>
      <c r="C4885" s="324"/>
      <c r="D4885" s="324"/>
      <c r="E4885" s="324"/>
      <c r="F4885" s="356"/>
    </row>
    <row r="4886" spans="1:6">
      <c r="A4886" s="324"/>
      <c r="B4886" s="324"/>
      <c r="C4886" s="324"/>
      <c r="D4886" s="324"/>
      <c r="E4886" s="324"/>
      <c r="F4886" s="356"/>
    </row>
    <row r="4887" spans="1:6">
      <c r="A4887" s="324"/>
      <c r="B4887" s="324"/>
      <c r="C4887" s="324"/>
      <c r="D4887" s="324"/>
      <c r="E4887" s="324"/>
      <c r="F4887" s="356"/>
    </row>
    <row r="4888" spans="1:6">
      <c r="A4888" s="324"/>
      <c r="B4888" s="324"/>
      <c r="C4888" s="324"/>
      <c r="D4888" s="324"/>
      <c r="E4888" s="324"/>
      <c r="F4888" s="356"/>
    </row>
    <row r="4889" spans="1:6">
      <c r="A4889" s="324"/>
      <c r="B4889" s="324"/>
      <c r="C4889" s="324"/>
      <c r="D4889" s="324"/>
      <c r="E4889" s="324"/>
      <c r="F4889" s="356"/>
    </row>
    <row r="4890" spans="1:6">
      <c r="A4890" s="324"/>
      <c r="B4890" s="324"/>
      <c r="C4890" s="324"/>
      <c r="D4890" s="324"/>
      <c r="E4890" s="324"/>
      <c r="F4890" s="356"/>
    </row>
    <row r="4891" spans="1:6">
      <c r="A4891" s="324"/>
      <c r="B4891" s="324"/>
      <c r="C4891" s="324"/>
      <c r="D4891" s="324"/>
      <c r="E4891" s="324"/>
      <c r="F4891" s="356"/>
    </row>
    <row r="4892" spans="1:6">
      <c r="A4892" s="324"/>
      <c r="B4892" s="324"/>
      <c r="C4892" s="324"/>
      <c r="D4892" s="324"/>
      <c r="E4892" s="324"/>
      <c r="F4892" s="356"/>
    </row>
    <row r="4893" spans="1:6">
      <c r="A4893" s="324"/>
      <c r="B4893" s="324"/>
      <c r="C4893" s="324"/>
      <c r="D4893" s="324"/>
      <c r="E4893" s="324"/>
      <c r="F4893" s="356"/>
    </row>
    <row r="4894" spans="1:6">
      <c r="A4894" s="324"/>
      <c r="B4894" s="324"/>
      <c r="C4894" s="324"/>
      <c r="D4894" s="324"/>
      <c r="E4894" s="324"/>
      <c r="F4894" s="356"/>
    </row>
    <row r="4895" spans="1:6">
      <c r="A4895" s="324"/>
      <c r="B4895" s="324"/>
      <c r="C4895" s="324"/>
      <c r="D4895" s="324"/>
      <c r="E4895" s="324"/>
      <c r="F4895" s="356"/>
    </row>
    <row r="4896" spans="1:6">
      <c r="A4896" s="324"/>
      <c r="B4896" s="324"/>
      <c r="C4896" s="324"/>
      <c r="D4896" s="324"/>
      <c r="E4896" s="324"/>
      <c r="F4896" s="356"/>
    </row>
    <row r="4897" spans="1:6">
      <c r="A4897" s="324"/>
      <c r="B4897" s="324"/>
      <c r="C4897" s="324"/>
      <c r="D4897" s="324"/>
      <c r="E4897" s="324"/>
      <c r="F4897" s="356"/>
    </row>
    <row r="4898" spans="1:6">
      <c r="A4898" s="324"/>
      <c r="B4898" s="324"/>
      <c r="C4898" s="324"/>
      <c r="D4898" s="324"/>
      <c r="E4898" s="324"/>
      <c r="F4898" s="356"/>
    </row>
    <row r="4899" spans="1:6">
      <c r="A4899" s="324"/>
      <c r="B4899" s="324"/>
      <c r="C4899" s="324"/>
      <c r="D4899" s="324"/>
      <c r="E4899" s="324"/>
      <c r="F4899" s="356"/>
    </row>
    <row r="4900" spans="1:6">
      <c r="A4900" s="324"/>
      <c r="B4900" s="324"/>
      <c r="C4900" s="324"/>
      <c r="D4900" s="324"/>
      <c r="E4900" s="324"/>
      <c r="F4900" s="356"/>
    </row>
    <row r="4901" spans="1:6">
      <c r="A4901" s="324"/>
      <c r="B4901" s="324"/>
      <c r="C4901" s="324"/>
      <c r="D4901" s="324"/>
      <c r="E4901" s="324"/>
      <c r="F4901" s="356"/>
    </row>
    <row r="4902" spans="1:6">
      <c r="A4902" s="324"/>
      <c r="B4902" s="324"/>
      <c r="C4902" s="324"/>
      <c r="D4902" s="324"/>
      <c r="E4902" s="324"/>
      <c r="F4902" s="356"/>
    </row>
    <row r="4903" spans="1:6">
      <c r="A4903" s="324"/>
      <c r="B4903" s="324"/>
      <c r="C4903" s="324"/>
      <c r="D4903" s="324"/>
      <c r="E4903" s="324"/>
      <c r="F4903" s="356"/>
    </row>
    <row r="4904" spans="1:6">
      <c r="A4904" s="324"/>
      <c r="B4904" s="324"/>
      <c r="C4904" s="324"/>
      <c r="D4904" s="324"/>
      <c r="E4904" s="324"/>
      <c r="F4904" s="356"/>
    </row>
    <row r="4905" spans="1:6">
      <c r="A4905" s="324"/>
      <c r="B4905" s="324"/>
      <c r="C4905" s="324"/>
      <c r="D4905" s="324"/>
      <c r="E4905" s="324"/>
      <c r="F4905" s="356"/>
    </row>
    <row r="4906" spans="1:6">
      <c r="A4906" s="324"/>
      <c r="B4906" s="324"/>
      <c r="C4906" s="324"/>
      <c r="D4906" s="324"/>
      <c r="E4906" s="324"/>
      <c r="F4906" s="356"/>
    </row>
    <row r="4907" spans="1:6">
      <c r="A4907" s="324"/>
      <c r="B4907" s="324"/>
      <c r="C4907" s="324"/>
      <c r="D4907" s="324"/>
      <c r="E4907" s="324"/>
      <c r="F4907" s="356"/>
    </row>
    <row r="4908" spans="1:6">
      <c r="A4908" s="324"/>
      <c r="B4908" s="324"/>
      <c r="C4908" s="324"/>
      <c r="D4908" s="324"/>
      <c r="E4908" s="324"/>
      <c r="F4908" s="356"/>
    </row>
    <row r="4909" spans="1:6">
      <c r="A4909" s="324"/>
      <c r="B4909" s="324"/>
      <c r="C4909" s="324"/>
      <c r="D4909" s="324"/>
      <c r="E4909" s="324"/>
      <c r="F4909" s="356"/>
    </row>
    <row r="4910" spans="1:6">
      <c r="A4910" s="324"/>
      <c r="B4910" s="324"/>
      <c r="C4910" s="324"/>
      <c r="D4910" s="324"/>
      <c r="E4910" s="324"/>
      <c r="F4910" s="356"/>
    </row>
    <row r="4911" spans="1:6">
      <c r="A4911" s="324"/>
      <c r="B4911" s="324"/>
      <c r="C4911" s="324"/>
      <c r="D4911" s="324"/>
      <c r="E4911" s="324"/>
      <c r="F4911" s="356"/>
    </row>
    <row r="4912" spans="1:6">
      <c r="A4912" s="324"/>
      <c r="B4912" s="324"/>
      <c r="C4912" s="324"/>
      <c r="D4912" s="324"/>
      <c r="E4912" s="324"/>
      <c r="F4912" s="356"/>
    </row>
    <row r="4913" spans="1:6">
      <c r="A4913" s="324"/>
      <c r="B4913" s="324"/>
      <c r="C4913" s="324"/>
      <c r="D4913" s="324"/>
      <c r="E4913" s="324"/>
      <c r="F4913" s="356"/>
    </row>
    <row r="4914" spans="1:6">
      <c r="A4914" s="324"/>
      <c r="B4914" s="324"/>
      <c r="C4914" s="324"/>
      <c r="D4914" s="324"/>
      <c r="E4914" s="324"/>
      <c r="F4914" s="356"/>
    </row>
    <row r="4915" spans="1:6">
      <c r="A4915" s="324"/>
      <c r="B4915" s="324"/>
      <c r="C4915" s="324"/>
      <c r="D4915" s="324"/>
      <c r="E4915" s="324"/>
      <c r="F4915" s="356"/>
    </row>
    <row r="4916" spans="1:6">
      <c r="A4916" s="324"/>
      <c r="B4916" s="324"/>
      <c r="C4916" s="324"/>
      <c r="D4916" s="324"/>
      <c r="E4916" s="324"/>
      <c r="F4916" s="356"/>
    </row>
    <row r="4917" spans="1:6">
      <c r="A4917" s="324"/>
      <c r="B4917" s="324"/>
      <c r="C4917" s="324"/>
      <c r="D4917" s="324"/>
      <c r="E4917" s="324"/>
      <c r="F4917" s="356"/>
    </row>
    <row r="4918" spans="1:6">
      <c r="A4918" s="324"/>
      <c r="B4918" s="324"/>
      <c r="C4918" s="324"/>
      <c r="D4918" s="324"/>
      <c r="E4918" s="324"/>
      <c r="F4918" s="356"/>
    </row>
    <row r="4919" spans="1:6">
      <c r="A4919" s="324"/>
      <c r="B4919" s="324"/>
      <c r="C4919" s="324"/>
      <c r="D4919" s="324"/>
      <c r="E4919" s="324"/>
      <c r="F4919" s="356"/>
    </row>
    <row r="4920" spans="1:6">
      <c r="A4920" s="324"/>
      <c r="B4920" s="324"/>
      <c r="C4920" s="324"/>
      <c r="D4920" s="324"/>
      <c r="E4920" s="324"/>
      <c r="F4920" s="356"/>
    </row>
    <row r="4921" spans="1:6">
      <c r="A4921" s="324"/>
      <c r="B4921" s="324"/>
      <c r="C4921" s="324"/>
      <c r="D4921" s="324"/>
      <c r="E4921" s="324"/>
      <c r="F4921" s="356"/>
    </row>
    <row r="4922" spans="1:6">
      <c r="A4922" s="324"/>
      <c r="B4922" s="324"/>
      <c r="C4922" s="324"/>
      <c r="D4922" s="324"/>
      <c r="E4922" s="324"/>
      <c r="F4922" s="356"/>
    </row>
    <row r="4923" spans="1:6">
      <c r="A4923" s="324"/>
      <c r="B4923" s="324"/>
      <c r="C4923" s="324"/>
      <c r="D4923" s="324"/>
      <c r="E4923" s="324"/>
      <c r="F4923" s="356"/>
    </row>
    <row r="4924" spans="1:6">
      <c r="A4924" s="324"/>
      <c r="B4924" s="324"/>
      <c r="C4924" s="324"/>
      <c r="D4924" s="324"/>
      <c r="E4924" s="324"/>
      <c r="F4924" s="356"/>
    </row>
    <row r="4925" spans="1:6">
      <c r="A4925" s="324"/>
      <c r="B4925" s="324"/>
      <c r="C4925" s="324"/>
      <c r="D4925" s="324"/>
      <c r="E4925" s="324"/>
      <c r="F4925" s="356"/>
    </row>
    <row r="4926" spans="1:6">
      <c r="A4926" s="324"/>
      <c r="B4926" s="324"/>
      <c r="C4926" s="324"/>
      <c r="D4926" s="324"/>
      <c r="E4926" s="324"/>
      <c r="F4926" s="356"/>
    </row>
    <row r="4927" spans="1:6">
      <c r="A4927" s="324"/>
      <c r="B4927" s="324"/>
      <c r="C4927" s="324"/>
      <c r="D4927" s="324"/>
      <c r="E4927" s="324"/>
      <c r="F4927" s="356"/>
    </row>
    <row r="4928" spans="1:6">
      <c r="A4928" s="324"/>
      <c r="B4928" s="324"/>
      <c r="C4928" s="324"/>
      <c r="D4928" s="324"/>
      <c r="E4928" s="324"/>
      <c r="F4928" s="356"/>
    </row>
    <row r="4929" spans="1:6">
      <c r="A4929" s="324"/>
      <c r="B4929" s="324"/>
      <c r="C4929" s="324"/>
      <c r="D4929" s="324"/>
      <c r="E4929" s="324"/>
      <c r="F4929" s="356"/>
    </row>
    <row r="4930" spans="1:6">
      <c r="A4930" s="324"/>
      <c r="B4930" s="324"/>
      <c r="C4930" s="324"/>
      <c r="D4930" s="324"/>
      <c r="E4930" s="324"/>
      <c r="F4930" s="356"/>
    </row>
    <row r="4931" spans="1:6">
      <c r="A4931" s="324"/>
      <c r="B4931" s="324"/>
      <c r="C4931" s="324"/>
      <c r="D4931" s="324"/>
      <c r="E4931" s="324"/>
      <c r="F4931" s="356"/>
    </row>
    <row r="4932" spans="1:6">
      <c r="A4932" s="324"/>
      <c r="B4932" s="324"/>
      <c r="C4932" s="324"/>
      <c r="D4932" s="324"/>
      <c r="E4932" s="324"/>
      <c r="F4932" s="356"/>
    </row>
    <row r="4933" spans="1:6">
      <c r="A4933" s="324"/>
      <c r="B4933" s="324"/>
      <c r="C4933" s="324"/>
      <c r="D4933" s="324"/>
      <c r="E4933" s="324"/>
      <c r="F4933" s="356"/>
    </row>
    <row r="4934" spans="1:6">
      <c r="A4934" s="324"/>
      <c r="B4934" s="324"/>
      <c r="C4934" s="324"/>
      <c r="D4934" s="324"/>
      <c r="E4934" s="324"/>
      <c r="F4934" s="356"/>
    </row>
    <row r="4935" spans="1:6">
      <c r="A4935" s="324"/>
      <c r="B4935" s="324"/>
      <c r="C4935" s="324"/>
      <c r="D4935" s="324"/>
      <c r="E4935" s="324"/>
      <c r="F4935" s="356"/>
    </row>
    <row r="4936" spans="1:6">
      <c r="A4936" s="324"/>
      <c r="B4936" s="324"/>
      <c r="C4936" s="324"/>
      <c r="D4936" s="324"/>
      <c r="E4936" s="324"/>
      <c r="F4936" s="356"/>
    </row>
    <row r="4937" spans="1:6">
      <c r="A4937" s="324"/>
      <c r="B4937" s="324"/>
      <c r="C4937" s="324"/>
      <c r="D4937" s="324"/>
      <c r="E4937" s="324"/>
      <c r="F4937" s="356"/>
    </row>
    <row r="4938" spans="1:6">
      <c r="A4938" s="324"/>
      <c r="B4938" s="324"/>
      <c r="C4938" s="324"/>
      <c r="D4938" s="324"/>
      <c r="E4938" s="324"/>
      <c r="F4938" s="356"/>
    </row>
    <row r="4939" spans="1:6">
      <c r="A4939" s="324"/>
      <c r="B4939" s="324"/>
      <c r="C4939" s="324"/>
      <c r="D4939" s="324"/>
      <c r="E4939" s="324"/>
      <c r="F4939" s="356"/>
    </row>
    <row r="4940" spans="1:6">
      <c r="A4940" s="324"/>
      <c r="B4940" s="324"/>
      <c r="C4940" s="324"/>
      <c r="D4940" s="324"/>
      <c r="E4940" s="324"/>
      <c r="F4940" s="356"/>
    </row>
    <row r="4941" spans="1:6">
      <c r="A4941" s="324"/>
      <c r="B4941" s="324"/>
      <c r="C4941" s="324"/>
      <c r="D4941" s="324"/>
      <c r="E4941" s="324"/>
      <c r="F4941" s="356"/>
    </row>
    <row r="4942" spans="1:6">
      <c r="A4942" s="324"/>
      <c r="B4942" s="324"/>
      <c r="C4942" s="324"/>
      <c r="D4942" s="324"/>
      <c r="E4942" s="324"/>
      <c r="F4942" s="356"/>
    </row>
    <row r="4943" spans="1:6">
      <c r="A4943" s="324"/>
      <c r="B4943" s="324"/>
      <c r="C4943" s="324"/>
      <c r="D4943" s="324"/>
      <c r="E4943" s="324"/>
      <c r="F4943" s="356"/>
    </row>
    <row r="4944" spans="1:6">
      <c r="A4944" s="324"/>
      <c r="B4944" s="324"/>
      <c r="C4944" s="324"/>
      <c r="D4944" s="324"/>
      <c r="E4944" s="324"/>
      <c r="F4944" s="356"/>
    </row>
    <row r="4945" spans="1:6">
      <c r="A4945" s="324"/>
      <c r="B4945" s="324"/>
      <c r="C4945" s="324"/>
      <c r="D4945" s="324"/>
      <c r="E4945" s="324"/>
      <c r="F4945" s="356"/>
    </row>
    <row r="4946" spans="1:6">
      <c r="A4946" s="324"/>
      <c r="B4946" s="324"/>
      <c r="C4946" s="324"/>
      <c r="D4946" s="324"/>
      <c r="E4946" s="324"/>
      <c r="F4946" s="356"/>
    </row>
    <row r="4947" spans="1:6">
      <c r="A4947" s="324"/>
      <c r="B4947" s="324"/>
      <c r="C4947" s="324"/>
      <c r="D4947" s="324"/>
      <c r="E4947" s="324"/>
      <c r="F4947" s="356"/>
    </row>
    <row r="4948" spans="1:6">
      <c r="A4948" s="324"/>
      <c r="B4948" s="324"/>
      <c r="C4948" s="324"/>
      <c r="D4948" s="324"/>
      <c r="E4948" s="324"/>
      <c r="F4948" s="356"/>
    </row>
    <row r="4949" spans="1:6">
      <c r="A4949" s="324"/>
      <c r="B4949" s="324"/>
      <c r="C4949" s="324"/>
      <c r="D4949" s="324"/>
      <c r="E4949" s="324"/>
      <c r="F4949" s="356"/>
    </row>
    <row r="4950" spans="1:6">
      <c r="A4950" s="324"/>
      <c r="B4950" s="324"/>
      <c r="C4950" s="324"/>
      <c r="D4950" s="324"/>
      <c r="E4950" s="324"/>
      <c r="F4950" s="356"/>
    </row>
    <row r="4951" spans="1:6">
      <c r="A4951" s="324"/>
      <c r="B4951" s="324"/>
      <c r="C4951" s="324"/>
      <c r="D4951" s="324"/>
      <c r="E4951" s="324"/>
      <c r="F4951" s="356"/>
    </row>
    <row r="4952" spans="1:6">
      <c r="A4952" s="324"/>
      <c r="B4952" s="324"/>
      <c r="C4952" s="324"/>
      <c r="D4952" s="324"/>
      <c r="E4952" s="324"/>
      <c r="F4952" s="356"/>
    </row>
    <row r="4953" spans="1:6">
      <c r="A4953" s="324"/>
      <c r="B4953" s="324"/>
      <c r="C4953" s="324"/>
      <c r="D4953" s="324"/>
      <c r="E4953" s="324"/>
      <c r="F4953" s="356"/>
    </row>
    <row r="4954" spans="1:6">
      <c r="A4954" s="324"/>
      <c r="B4954" s="324"/>
      <c r="C4954" s="324"/>
      <c r="D4954" s="324"/>
      <c r="E4954" s="324"/>
      <c r="F4954" s="356"/>
    </row>
    <row r="4955" spans="1:6">
      <c r="A4955" s="324"/>
      <c r="B4955" s="324"/>
      <c r="C4955" s="324"/>
      <c r="D4955" s="324"/>
      <c r="E4955" s="324"/>
      <c r="F4955" s="356"/>
    </row>
    <row r="4956" spans="1:6">
      <c r="A4956" s="324"/>
      <c r="B4956" s="324"/>
      <c r="C4956" s="324"/>
      <c r="D4956" s="324"/>
      <c r="E4956" s="324"/>
      <c r="F4956" s="356"/>
    </row>
    <row r="4957" spans="1:6">
      <c r="A4957" s="324"/>
      <c r="B4957" s="324"/>
      <c r="C4957" s="324"/>
      <c r="D4957" s="324"/>
      <c r="E4957" s="324"/>
      <c r="F4957" s="356"/>
    </row>
    <row r="4958" spans="1:6">
      <c r="A4958" s="324"/>
      <c r="B4958" s="324"/>
      <c r="C4958" s="324"/>
      <c r="D4958" s="324"/>
      <c r="E4958" s="324"/>
      <c r="F4958" s="356"/>
    </row>
    <row r="4959" spans="1:6">
      <c r="A4959" s="324"/>
      <c r="B4959" s="324"/>
      <c r="C4959" s="324"/>
      <c r="D4959" s="324"/>
      <c r="E4959" s="324"/>
      <c r="F4959" s="356"/>
    </row>
    <row r="4960" spans="1:6">
      <c r="A4960" s="324"/>
      <c r="B4960" s="324"/>
      <c r="C4960" s="324"/>
      <c r="D4960" s="324"/>
      <c r="E4960" s="324"/>
      <c r="F4960" s="356"/>
    </row>
    <row r="4961" spans="1:6">
      <c r="A4961" s="324"/>
      <c r="B4961" s="324"/>
      <c r="C4961" s="324"/>
      <c r="D4961" s="324"/>
      <c r="E4961" s="324"/>
      <c r="F4961" s="356"/>
    </row>
    <row r="4962" spans="1:6">
      <c r="A4962" s="324"/>
      <c r="B4962" s="324"/>
      <c r="C4962" s="324"/>
      <c r="D4962" s="324"/>
      <c r="E4962" s="324"/>
      <c r="F4962" s="356"/>
    </row>
    <row r="4963" spans="1:6">
      <c r="A4963" s="324"/>
      <c r="B4963" s="324"/>
      <c r="C4963" s="324"/>
      <c r="D4963" s="324"/>
      <c r="E4963" s="324"/>
      <c r="F4963" s="356"/>
    </row>
    <row r="4964" spans="1:6">
      <c r="A4964" s="324"/>
      <c r="B4964" s="324"/>
      <c r="C4964" s="324"/>
      <c r="D4964" s="324"/>
      <c r="E4964" s="324"/>
      <c r="F4964" s="356"/>
    </row>
    <row r="4965" spans="1:6">
      <c r="A4965" s="324"/>
      <c r="B4965" s="324"/>
      <c r="C4965" s="324"/>
      <c r="D4965" s="324"/>
      <c r="E4965" s="324"/>
      <c r="F4965" s="356"/>
    </row>
    <row r="4966" spans="1:6">
      <c r="A4966" s="324"/>
      <c r="B4966" s="324"/>
      <c r="C4966" s="324"/>
      <c r="D4966" s="324"/>
      <c r="E4966" s="324"/>
      <c r="F4966" s="356"/>
    </row>
    <row r="4967" spans="1:6">
      <c r="A4967" s="324"/>
      <c r="B4967" s="324"/>
      <c r="C4967" s="324"/>
      <c r="D4967" s="324"/>
      <c r="E4967" s="324"/>
      <c r="F4967" s="356"/>
    </row>
    <row r="4968" spans="1:6">
      <c r="A4968" s="324"/>
      <c r="B4968" s="324"/>
      <c r="C4968" s="324"/>
      <c r="D4968" s="324"/>
      <c r="E4968" s="324"/>
      <c r="F4968" s="356"/>
    </row>
    <row r="4969" spans="1:6">
      <c r="A4969" s="324"/>
      <c r="B4969" s="324"/>
      <c r="C4969" s="324"/>
      <c r="D4969" s="324"/>
      <c r="E4969" s="324"/>
      <c r="F4969" s="356"/>
    </row>
    <row r="4970" spans="1:6">
      <c r="A4970" s="324"/>
      <c r="B4970" s="324"/>
      <c r="C4970" s="324"/>
      <c r="D4970" s="324"/>
      <c r="E4970" s="324"/>
      <c r="F4970" s="356"/>
    </row>
    <row r="4971" spans="1:6">
      <c r="A4971" s="324"/>
      <c r="B4971" s="324"/>
      <c r="C4971" s="324"/>
      <c r="D4971" s="324"/>
      <c r="E4971" s="324"/>
      <c r="F4971" s="356"/>
    </row>
    <row r="4972" spans="1:6">
      <c r="A4972" s="324"/>
      <c r="B4972" s="324"/>
      <c r="C4972" s="324"/>
      <c r="D4972" s="324"/>
      <c r="E4972" s="324"/>
      <c r="F4972" s="356"/>
    </row>
    <row r="4973" spans="1:6">
      <c r="A4973" s="324"/>
      <c r="B4973" s="324"/>
      <c r="C4973" s="324"/>
      <c r="D4973" s="324"/>
      <c r="E4973" s="324"/>
      <c r="F4973" s="356"/>
    </row>
    <row r="4974" spans="1:6">
      <c r="A4974" s="324"/>
      <c r="B4974" s="324"/>
      <c r="C4974" s="324"/>
      <c r="D4974" s="324"/>
      <c r="E4974" s="324"/>
      <c r="F4974" s="356"/>
    </row>
    <row r="4975" spans="1:6">
      <c r="A4975" s="324"/>
      <c r="B4975" s="324"/>
      <c r="C4975" s="324"/>
      <c r="D4975" s="324"/>
      <c r="E4975" s="324"/>
      <c r="F4975" s="356"/>
    </row>
    <row r="4976" spans="1:6">
      <c r="A4976" s="324"/>
      <c r="B4976" s="324"/>
      <c r="C4976" s="324"/>
      <c r="D4976" s="324"/>
      <c r="E4976" s="324"/>
      <c r="F4976" s="356"/>
    </row>
    <row r="4977" spans="1:6">
      <c r="A4977" s="324"/>
      <c r="B4977" s="324"/>
      <c r="C4977" s="324"/>
      <c r="D4977" s="324"/>
      <c r="E4977" s="324"/>
      <c r="F4977" s="356"/>
    </row>
    <row r="4978" spans="1:6">
      <c r="A4978" s="324"/>
      <c r="B4978" s="324"/>
      <c r="C4978" s="324"/>
      <c r="D4978" s="324"/>
      <c r="E4978" s="324"/>
      <c r="F4978" s="356"/>
    </row>
    <row r="4979" spans="1:6">
      <c r="A4979" s="324"/>
      <c r="B4979" s="324"/>
      <c r="C4979" s="324"/>
      <c r="D4979" s="324"/>
      <c r="E4979" s="324"/>
      <c r="F4979" s="356"/>
    </row>
    <row r="4980" spans="1:6">
      <c r="A4980" s="324"/>
      <c r="B4980" s="324"/>
      <c r="C4980" s="324"/>
      <c r="D4980" s="324"/>
      <c r="E4980" s="324"/>
      <c r="F4980" s="356"/>
    </row>
    <row r="4981" spans="1:6">
      <c r="A4981" s="324"/>
      <c r="B4981" s="324"/>
      <c r="C4981" s="324"/>
      <c r="D4981" s="324"/>
      <c r="E4981" s="324"/>
      <c r="F4981" s="356"/>
    </row>
    <row r="4982" spans="1:6">
      <c r="A4982" s="324"/>
      <c r="B4982" s="324"/>
      <c r="C4982" s="324"/>
      <c r="D4982" s="324"/>
      <c r="E4982" s="324"/>
      <c r="F4982" s="356"/>
    </row>
    <row r="4983" spans="1:6">
      <c r="A4983" s="324"/>
      <c r="B4983" s="324"/>
      <c r="C4983" s="324"/>
      <c r="D4983" s="324"/>
      <c r="E4983" s="324"/>
      <c r="F4983" s="356"/>
    </row>
    <row r="4984" spans="1:6">
      <c r="A4984" s="324"/>
      <c r="B4984" s="324"/>
      <c r="C4984" s="324"/>
      <c r="D4984" s="324"/>
      <c r="E4984" s="324"/>
      <c r="F4984" s="356"/>
    </row>
    <row r="4985" spans="1:6">
      <c r="A4985" s="324"/>
      <c r="B4985" s="324"/>
      <c r="C4985" s="324"/>
      <c r="D4985" s="324"/>
      <c r="E4985" s="324"/>
      <c r="F4985" s="356"/>
    </row>
    <row r="4986" spans="1:6">
      <c r="A4986" s="324"/>
      <c r="B4986" s="324"/>
      <c r="C4986" s="324"/>
      <c r="D4986" s="324"/>
      <c r="E4986" s="324"/>
      <c r="F4986" s="356"/>
    </row>
    <row r="4987" spans="1:6">
      <c r="A4987" s="324"/>
      <c r="B4987" s="324"/>
      <c r="C4987" s="324"/>
      <c r="D4987" s="324"/>
      <c r="E4987" s="324"/>
      <c r="F4987" s="356"/>
    </row>
    <row r="4988" spans="1:6">
      <c r="A4988" s="324"/>
      <c r="B4988" s="324"/>
      <c r="C4988" s="324"/>
      <c r="D4988" s="324"/>
      <c r="E4988" s="324"/>
      <c r="F4988" s="356"/>
    </row>
    <row r="4989" spans="1:6">
      <c r="A4989" s="324"/>
      <c r="B4989" s="324"/>
      <c r="C4989" s="324"/>
      <c r="D4989" s="324"/>
      <c r="E4989" s="324"/>
      <c r="F4989" s="356"/>
    </row>
    <row r="4990" spans="1:6">
      <c r="A4990" s="324"/>
      <c r="B4990" s="324"/>
      <c r="C4990" s="324"/>
      <c r="D4990" s="324"/>
      <c r="E4990" s="324"/>
      <c r="F4990" s="356"/>
    </row>
    <row r="4991" spans="1:6">
      <c r="A4991" s="324"/>
      <c r="B4991" s="324"/>
      <c r="C4991" s="324"/>
      <c r="D4991" s="324"/>
      <c r="E4991" s="324"/>
      <c r="F4991" s="356"/>
    </row>
    <row r="4992" spans="1:6">
      <c r="A4992" s="324"/>
      <c r="B4992" s="324"/>
      <c r="C4992" s="324"/>
      <c r="D4992" s="324"/>
      <c r="E4992" s="324"/>
      <c r="F4992" s="356"/>
    </row>
    <row r="4993" spans="1:6">
      <c r="A4993" s="324"/>
      <c r="B4993" s="324"/>
      <c r="C4993" s="324"/>
      <c r="D4993" s="324"/>
      <c r="E4993" s="324"/>
      <c r="F4993" s="356"/>
    </row>
    <row r="4994" spans="1:6">
      <c r="A4994" s="324"/>
      <c r="B4994" s="324"/>
      <c r="C4994" s="324"/>
      <c r="D4994" s="324"/>
      <c r="E4994" s="324"/>
      <c r="F4994" s="356"/>
    </row>
    <row r="4995" spans="1:6">
      <c r="A4995" s="324"/>
      <c r="B4995" s="324"/>
      <c r="C4995" s="324"/>
      <c r="D4995" s="324"/>
      <c r="E4995" s="324"/>
      <c r="F4995" s="356"/>
    </row>
    <row r="4996" spans="1:6">
      <c r="A4996" s="324"/>
      <c r="B4996" s="324"/>
      <c r="C4996" s="324"/>
      <c r="D4996" s="324"/>
      <c r="E4996" s="324"/>
      <c r="F4996" s="356"/>
    </row>
    <row r="4997" spans="1:6">
      <c r="A4997" s="324"/>
      <c r="B4997" s="324"/>
      <c r="C4997" s="324"/>
      <c r="D4997" s="324"/>
      <c r="E4997" s="324"/>
      <c r="F4997" s="356"/>
    </row>
    <row r="4998" spans="1:6">
      <c r="A4998" s="324"/>
      <c r="B4998" s="324"/>
      <c r="C4998" s="324"/>
      <c r="D4998" s="324"/>
      <c r="E4998" s="324"/>
      <c r="F4998" s="356"/>
    </row>
    <row r="4999" spans="1:6">
      <c r="A4999" s="324"/>
      <c r="B4999" s="324"/>
      <c r="C4999" s="324"/>
      <c r="D4999" s="324"/>
      <c r="E4999" s="324"/>
      <c r="F4999" s="356"/>
    </row>
    <row r="5000" spans="1:6">
      <c r="A5000" s="324"/>
      <c r="B5000" s="324"/>
      <c r="C5000" s="324"/>
      <c r="D5000" s="324"/>
      <c r="E5000" s="324"/>
      <c r="F5000" s="356"/>
    </row>
    <row r="5001" spans="1:6">
      <c r="A5001" s="324"/>
      <c r="B5001" s="324"/>
      <c r="C5001" s="324"/>
      <c r="D5001" s="324"/>
      <c r="E5001" s="324"/>
      <c r="F5001" s="356"/>
    </row>
    <row r="5002" spans="1:6">
      <c r="A5002" s="324"/>
      <c r="B5002" s="324"/>
      <c r="C5002" s="324"/>
      <c r="D5002" s="324"/>
      <c r="E5002" s="324"/>
      <c r="F5002" s="356"/>
    </row>
    <row r="5003" spans="1:6">
      <c r="A5003" s="324"/>
      <c r="B5003" s="324"/>
      <c r="C5003" s="324"/>
      <c r="D5003" s="324"/>
      <c r="E5003" s="324"/>
      <c r="F5003" s="356"/>
    </row>
    <row r="5004" spans="1:6">
      <c r="A5004" s="324"/>
      <c r="B5004" s="324"/>
      <c r="C5004" s="324"/>
      <c r="D5004" s="324"/>
      <c r="E5004" s="324"/>
      <c r="F5004" s="356"/>
    </row>
    <row r="5005" spans="1:6">
      <c r="A5005" s="324"/>
      <c r="B5005" s="324"/>
      <c r="C5005" s="324"/>
      <c r="D5005" s="324"/>
      <c r="E5005" s="324"/>
      <c r="F5005" s="356"/>
    </row>
    <row r="5006" spans="1:6">
      <c r="A5006" s="324"/>
      <c r="B5006" s="324"/>
      <c r="C5006" s="324"/>
      <c r="D5006" s="324"/>
      <c r="E5006" s="324"/>
      <c r="F5006" s="356"/>
    </row>
    <row r="5007" spans="1:6">
      <c r="A5007" s="324"/>
      <c r="B5007" s="324"/>
      <c r="C5007" s="324"/>
      <c r="D5007" s="324"/>
      <c r="E5007" s="324"/>
      <c r="F5007" s="356"/>
    </row>
    <row r="5008" spans="1:6">
      <c r="A5008" s="324"/>
      <c r="B5008" s="324"/>
      <c r="C5008" s="324"/>
      <c r="D5008" s="324"/>
      <c r="E5008" s="324"/>
      <c r="F5008" s="356"/>
    </row>
    <row r="5009" spans="1:6">
      <c r="A5009" s="324"/>
      <c r="B5009" s="324"/>
      <c r="C5009" s="324"/>
      <c r="D5009" s="324"/>
      <c r="E5009" s="324"/>
      <c r="F5009" s="356"/>
    </row>
    <row r="5010" spans="1:6">
      <c r="A5010" s="324"/>
      <c r="B5010" s="324"/>
      <c r="C5010" s="324"/>
      <c r="D5010" s="324"/>
      <c r="E5010" s="324"/>
      <c r="F5010" s="356"/>
    </row>
    <row r="5011" spans="1:6">
      <c r="A5011" s="324"/>
      <c r="B5011" s="324"/>
      <c r="C5011" s="324"/>
      <c r="D5011" s="324"/>
      <c r="E5011" s="324"/>
      <c r="F5011" s="356"/>
    </row>
    <row r="5012" spans="1:6">
      <c r="A5012" s="324"/>
      <c r="B5012" s="324"/>
      <c r="C5012" s="324"/>
      <c r="D5012" s="324"/>
      <c r="E5012" s="324"/>
      <c r="F5012" s="356"/>
    </row>
    <row r="5013" spans="1:6">
      <c r="A5013" s="324"/>
      <c r="B5013" s="324"/>
      <c r="C5013" s="324"/>
      <c r="D5013" s="324"/>
      <c r="E5013" s="324"/>
      <c r="F5013" s="356"/>
    </row>
    <row r="5014" spans="1:6">
      <c r="A5014" s="324"/>
      <c r="B5014" s="324"/>
      <c r="C5014" s="324"/>
      <c r="D5014" s="324"/>
      <c r="E5014" s="324"/>
      <c r="F5014" s="356"/>
    </row>
    <row r="5015" spans="1:6">
      <c r="A5015" s="324"/>
      <c r="B5015" s="324"/>
      <c r="C5015" s="324"/>
      <c r="D5015" s="324"/>
      <c r="E5015" s="324"/>
      <c r="F5015" s="356"/>
    </row>
    <row r="5016" spans="1:6">
      <c r="A5016" s="324"/>
      <c r="B5016" s="324"/>
      <c r="C5016" s="324"/>
      <c r="D5016" s="324"/>
      <c r="E5016" s="324"/>
      <c r="F5016" s="356"/>
    </row>
    <row r="5017" spans="1:6">
      <c r="A5017" s="324"/>
      <c r="B5017" s="324"/>
      <c r="C5017" s="324"/>
      <c r="D5017" s="324"/>
      <c r="E5017" s="324"/>
      <c r="F5017" s="356"/>
    </row>
    <row r="5018" spans="1:6">
      <c r="A5018" s="324"/>
      <c r="B5018" s="324"/>
      <c r="C5018" s="324"/>
      <c r="D5018" s="324"/>
      <c r="E5018" s="324"/>
      <c r="F5018" s="356"/>
    </row>
    <row r="5019" spans="1:6">
      <c r="A5019" s="324"/>
      <c r="B5019" s="324"/>
      <c r="C5019" s="324"/>
      <c r="D5019" s="324"/>
      <c r="E5019" s="324"/>
      <c r="F5019" s="356"/>
    </row>
    <row r="5020" spans="1:6">
      <c r="A5020" s="324"/>
      <c r="B5020" s="324"/>
      <c r="C5020" s="324"/>
      <c r="D5020" s="324"/>
      <c r="E5020" s="324"/>
      <c r="F5020" s="356"/>
    </row>
    <row r="5021" spans="1:6">
      <c r="A5021" s="324"/>
      <c r="B5021" s="324"/>
      <c r="C5021" s="324"/>
      <c r="D5021" s="324"/>
      <c r="E5021" s="324"/>
      <c r="F5021" s="356"/>
    </row>
    <row r="5022" spans="1:6">
      <c r="A5022" s="324"/>
      <c r="B5022" s="324"/>
      <c r="C5022" s="324"/>
      <c r="D5022" s="324"/>
      <c r="E5022" s="324"/>
      <c r="F5022" s="356"/>
    </row>
    <row r="5023" spans="1:6">
      <c r="A5023" s="324"/>
      <c r="B5023" s="324"/>
      <c r="C5023" s="324"/>
      <c r="D5023" s="324"/>
      <c r="E5023" s="324"/>
      <c r="F5023" s="356"/>
    </row>
    <row r="5024" spans="1:6">
      <c r="A5024" s="324"/>
      <c r="B5024" s="324"/>
      <c r="C5024" s="324"/>
      <c r="D5024" s="324"/>
      <c r="E5024" s="324"/>
      <c r="F5024" s="356"/>
    </row>
    <row r="5025" spans="1:6">
      <c r="A5025" s="324"/>
      <c r="B5025" s="324"/>
      <c r="C5025" s="324"/>
      <c r="D5025" s="324"/>
      <c r="E5025" s="324"/>
      <c r="F5025" s="356"/>
    </row>
    <row r="5026" spans="1:6">
      <c r="A5026" s="324"/>
      <c r="B5026" s="324"/>
      <c r="C5026" s="324"/>
      <c r="D5026" s="324"/>
      <c r="E5026" s="324"/>
      <c r="F5026" s="356"/>
    </row>
    <row r="5027" spans="1:6">
      <c r="A5027" s="324"/>
      <c r="B5027" s="324"/>
      <c r="C5027" s="324"/>
      <c r="D5027" s="324"/>
      <c r="E5027" s="324"/>
      <c r="F5027" s="356"/>
    </row>
    <row r="5028" spans="1:6">
      <c r="A5028" s="324"/>
      <c r="B5028" s="324"/>
      <c r="C5028" s="324"/>
      <c r="D5028" s="324"/>
      <c r="E5028" s="324"/>
      <c r="F5028" s="356"/>
    </row>
    <row r="5029" spans="1:6">
      <c r="A5029" s="324"/>
      <c r="B5029" s="324"/>
      <c r="C5029" s="324"/>
      <c r="D5029" s="324"/>
      <c r="E5029" s="324"/>
      <c r="F5029" s="356"/>
    </row>
    <row r="5030" spans="1:6">
      <c r="A5030" s="324"/>
      <c r="B5030" s="324"/>
      <c r="C5030" s="324"/>
      <c r="D5030" s="324"/>
      <c r="E5030" s="324"/>
      <c r="F5030" s="356"/>
    </row>
    <row r="5031" spans="1:6">
      <c r="A5031" s="324"/>
      <c r="B5031" s="324"/>
      <c r="C5031" s="324"/>
      <c r="D5031" s="324"/>
      <c r="E5031" s="324"/>
      <c r="F5031" s="356"/>
    </row>
    <row r="5032" spans="1:6">
      <c r="A5032" s="324"/>
      <c r="B5032" s="324"/>
      <c r="C5032" s="324"/>
      <c r="D5032" s="324"/>
      <c r="E5032" s="324"/>
      <c r="F5032" s="356"/>
    </row>
    <row r="5033" spans="1:6">
      <c r="A5033" s="324"/>
      <c r="B5033" s="324"/>
      <c r="C5033" s="324"/>
      <c r="D5033" s="324"/>
      <c r="E5033" s="324"/>
      <c r="F5033" s="356"/>
    </row>
    <row r="5034" spans="1:6">
      <c r="A5034" s="324"/>
      <c r="B5034" s="324"/>
      <c r="C5034" s="324"/>
      <c r="D5034" s="324"/>
      <c r="E5034" s="324"/>
      <c r="F5034" s="356"/>
    </row>
    <row r="5035" spans="1:6">
      <c r="A5035" s="324"/>
      <c r="B5035" s="324"/>
      <c r="C5035" s="324"/>
      <c r="D5035" s="324"/>
      <c r="E5035" s="324"/>
      <c r="F5035" s="356"/>
    </row>
    <row r="5036" spans="1:6">
      <c r="A5036" s="324"/>
      <c r="B5036" s="324"/>
      <c r="C5036" s="324"/>
      <c r="D5036" s="324"/>
      <c r="E5036" s="324"/>
      <c r="F5036" s="356"/>
    </row>
    <row r="5037" spans="1:6">
      <c r="A5037" s="324"/>
      <c r="B5037" s="324"/>
      <c r="C5037" s="324"/>
      <c r="D5037" s="324"/>
      <c r="E5037" s="324"/>
      <c r="F5037" s="356"/>
    </row>
    <row r="5038" spans="1:6">
      <c r="A5038" s="324"/>
      <c r="B5038" s="324"/>
      <c r="C5038" s="324"/>
      <c r="D5038" s="324"/>
      <c r="E5038" s="324"/>
      <c r="F5038" s="356"/>
    </row>
    <row r="5039" spans="1:6">
      <c r="A5039" s="324"/>
      <c r="B5039" s="324"/>
      <c r="C5039" s="324"/>
      <c r="D5039" s="324"/>
      <c r="E5039" s="324"/>
      <c r="F5039" s="356"/>
    </row>
    <row r="5040" spans="1:6">
      <c r="A5040" s="324"/>
      <c r="B5040" s="324"/>
      <c r="C5040" s="324"/>
      <c r="D5040" s="324"/>
      <c r="E5040" s="324"/>
      <c r="F5040" s="356"/>
    </row>
    <row r="5041" spans="1:6">
      <c r="A5041" s="324"/>
      <c r="B5041" s="324"/>
      <c r="C5041" s="324"/>
      <c r="D5041" s="324"/>
      <c r="E5041" s="324"/>
      <c r="F5041" s="356"/>
    </row>
    <row r="5042" spans="1:6">
      <c r="A5042" s="324"/>
      <c r="B5042" s="324"/>
      <c r="C5042" s="324"/>
      <c r="D5042" s="324"/>
      <c r="E5042" s="324"/>
      <c r="F5042" s="356"/>
    </row>
    <row r="5043" spans="1:6">
      <c r="A5043" s="324"/>
      <c r="B5043" s="324"/>
      <c r="C5043" s="324"/>
      <c r="D5043" s="324"/>
      <c r="E5043" s="324"/>
      <c r="F5043" s="356"/>
    </row>
    <row r="5044" spans="1:6">
      <c r="A5044" s="324"/>
      <c r="B5044" s="324"/>
      <c r="C5044" s="324"/>
      <c r="D5044" s="324"/>
      <c r="E5044" s="324"/>
      <c r="F5044" s="356"/>
    </row>
    <row r="5045" spans="1:6">
      <c r="A5045" s="324"/>
      <c r="B5045" s="324"/>
      <c r="C5045" s="324"/>
      <c r="D5045" s="324"/>
      <c r="E5045" s="324"/>
      <c r="F5045" s="356"/>
    </row>
    <row r="5046" spans="1:6">
      <c r="A5046" s="324"/>
      <c r="B5046" s="324"/>
      <c r="C5046" s="324"/>
      <c r="D5046" s="324"/>
      <c r="E5046" s="324"/>
      <c r="F5046" s="356"/>
    </row>
    <row r="5047" spans="1:6">
      <c r="A5047" s="324"/>
      <c r="B5047" s="324"/>
      <c r="C5047" s="324"/>
      <c r="D5047" s="324"/>
      <c r="E5047" s="324"/>
      <c r="F5047" s="356"/>
    </row>
    <row r="5048" spans="1:6">
      <c r="A5048" s="324"/>
      <c r="B5048" s="324"/>
      <c r="C5048" s="324"/>
      <c r="D5048" s="324"/>
      <c r="E5048" s="324"/>
      <c r="F5048" s="356"/>
    </row>
    <row r="5049" spans="1:6">
      <c r="A5049" s="324"/>
      <c r="B5049" s="324"/>
      <c r="C5049" s="324"/>
      <c r="D5049" s="324"/>
      <c r="E5049" s="324"/>
      <c r="F5049" s="356"/>
    </row>
    <row r="5050" spans="1:6">
      <c r="A5050" s="324"/>
      <c r="B5050" s="324"/>
      <c r="C5050" s="324"/>
      <c r="D5050" s="324"/>
      <c r="E5050" s="324"/>
      <c r="F5050" s="356"/>
    </row>
    <row r="5051" spans="1:6">
      <c r="A5051" s="324"/>
      <c r="B5051" s="324"/>
      <c r="C5051" s="324"/>
      <c r="D5051" s="324"/>
      <c r="E5051" s="324"/>
      <c r="F5051" s="356"/>
    </row>
    <row r="5052" spans="1:6">
      <c r="A5052" s="324"/>
      <c r="B5052" s="324"/>
      <c r="C5052" s="324"/>
      <c r="D5052" s="324"/>
      <c r="E5052" s="324"/>
      <c r="F5052" s="356"/>
    </row>
    <row r="5053" spans="1:6">
      <c r="A5053" s="324"/>
      <c r="B5053" s="324"/>
      <c r="C5053" s="324"/>
      <c r="D5053" s="324"/>
      <c r="E5053" s="324"/>
      <c r="F5053" s="356"/>
    </row>
    <row r="5054" spans="1:6">
      <c r="A5054" s="324"/>
      <c r="B5054" s="324"/>
      <c r="C5054" s="324"/>
      <c r="D5054" s="324"/>
      <c r="E5054" s="324"/>
      <c r="F5054" s="356"/>
    </row>
    <row r="5055" spans="1:6">
      <c r="A5055" s="324"/>
      <c r="B5055" s="324"/>
      <c r="C5055" s="324"/>
      <c r="D5055" s="324"/>
      <c r="E5055" s="324"/>
      <c r="F5055" s="356"/>
    </row>
    <row r="5056" spans="1:6">
      <c r="A5056" s="324"/>
      <c r="B5056" s="324"/>
      <c r="C5056" s="324"/>
      <c r="D5056" s="324"/>
      <c r="E5056" s="324"/>
      <c r="F5056" s="356"/>
    </row>
    <row r="5057" spans="1:6">
      <c r="A5057" s="324"/>
      <c r="B5057" s="324"/>
      <c r="C5057" s="324"/>
      <c r="D5057" s="324"/>
      <c r="E5057" s="324"/>
      <c r="F5057" s="356"/>
    </row>
    <row r="5058" spans="1:6">
      <c r="A5058" s="324"/>
      <c r="B5058" s="324"/>
      <c r="C5058" s="324"/>
      <c r="D5058" s="324"/>
      <c r="E5058" s="324"/>
      <c r="F5058" s="356"/>
    </row>
    <row r="5059" spans="1:6">
      <c r="A5059" s="324"/>
      <c r="B5059" s="324"/>
      <c r="C5059" s="324"/>
      <c r="D5059" s="324"/>
      <c r="E5059" s="324"/>
      <c r="F5059" s="356"/>
    </row>
    <row r="5060" spans="1:6">
      <c r="A5060" s="324"/>
      <c r="B5060" s="324"/>
      <c r="C5060" s="324"/>
      <c r="D5060" s="324"/>
      <c r="E5060" s="324"/>
      <c r="F5060" s="356"/>
    </row>
    <row r="5061" spans="1:6">
      <c r="A5061" s="324"/>
      <c r="B5061" s="324"/>
      <c r="C5061" s="324"/>
      <c r="D5061" s="324"/>
      <c r="E5061" s="324"/>
      <c r="F5061" s="356"/>
    </row>
    <row r="5062" spans="1:6">
      <c r="A5062" s="324"/>
      <c r="B5062" s="324"/>
      <c r="C5062" s="324"/>
      <c r="D5062" s="324"/>
      <c r="E5062" s="324"/>
      <c r="F5062" s="356"/>
    </row>
    <row r="5063" spans="1:6">
      <c r="A5063" s="324"/>
      <c r="B5063" s="324"/>
      <c r="C5063" s="324"/>
      <c r="D5063" s="324"/>
      <c r="E5063" s="324"/>
      <c r="F5063" s="356"/>
    </row>
    <row r="5064" spans="1:6">
      <c r="A5064" s="324"/>
      <c r="B5064" s="324"/>
      <c r="C5064" s="324"/>
      <c r="D5064" s="324"/>
      <c r="E5064" s="324"/>
      <c r="F5064" s="356"/>
    </row>
    <row r="5065" spans="1:6">
      <c r="A5065" s="324"/>
      <c r="B5065" s="324"/>
      <c r="C5065" s="324"/>
      <c r="D5065" s="324"/>
      <c r="E5065" s="324"/>
      <c r="F5065" s="356"/>
    </row>
    <row r="5066" spans="1:6">
      <c r="A5066" s="324"/>
      <c r="B5066" s="324"/>
      <c r="C5066" s="324"/>
      <c r="D5066" s="324"/>
      <c r="E5066" s="324"/>
      <c r="F5066" s="356"/>
    </row>
    <row r="5067" spans="1:6">
      <c r="A5067" s="324"/>
      <c r="B5067" s="324"/>
      <c r="C5067" s="324"/>
      <c r="D5067" s="324"/>
      <c r="E5067" s="324"/>
      <c r="F5067" s="356"/>
    </row>
    <row r="5068" spans="1:6">
      <c r="A5068" s="324"/>
      <c r="B5068" s="324"/>
      <c r="C5068" s="324"/>
      <c r="D5068" s="324"/>
      <c r="E5068" s="324"/>
      <c r="F5068" s="356"/>
    </row>
    <row r="5069" spans="1:6">
      <c r="A5069" s="324"/>
      <c r="B5069" s="324"/>
      <c r="C5069" s="324"/>
      <c r="D5069" s="324"/>
      <c r="E5069" s="324"/>
      <c r="F5069" s="356"/>
    </row>
    <row r="5070" spans="1:6">
      <c r="A5070" s="324"/>
      <c r="B5070" s="324"/>
      <c r="C5070" s="324"/>
      <c r="D5070" s="324"/>
      <c r="E5070" s="324"/>
      <c r="F5070" s="356"/>
    </row>
    <row r="5071" spans="1:6">
      <c r="A5071" s="324"/>
      <c r="B5071" s="324"/>
      <c r="C5071" s="324"/>
      <c r="D5071" s="324"/>
      <c r="E5071" s="324"/>
      <c r="F5071" s="356"/>
    </row>
    <row r="5072" spans="1:6">
      <c r="A5072" s="324"/>
      <c r="B5072" s="324"/>
      <c r="C5072" s="324"/>
      <c r="D5072" s="324"/>
      <c r="E5072" s="324"/>
      <c r="F5072" s="356"/>
    </row>
    <row r="5073" spans="1:6">
      <c r="A5073" s="324"/>
      <c r="B5073" s="324"/>
      <c r="C5073" s="324"/>
      <c r="D5073" s="324"/>
      <c r="E5073" s="324"/>
      <c r="F5073" s="356"/>
    </row>
    <row r="5074" spans="1:6">
      <c r="A5074" s="324"/>
      <c r="B5074" s="324"/>
      <c r="C5074" s="324"/>
      <c r="D5074" s="324"/>
      <c r="E5074" s="324"/>
      <c r="F5074" s="356"/>
    </row>
    <row r="5075" spans="1:6">
      <c r="A5075" s="324"/>
      <c r="B5075" s="324"/>
      <c r="C5075" s="324"/>
      <c r="D5075" s="324"/>
      <c r="E5075" s="324"/>
      <c r="F5075" s="356"/>
    </row>
    <row r="5076" spans="1:6">
      <c r="A5076" s="324"/>
      <c r="B5076" s="324"/>
      <c r="C5076" s="324"/>
      <c r="D5076" s="324"/>
      <c r="E5076" s="324"/>
      <c r="F5076" s="356"/>
    </row>
    <row r="5077" spans="1:6">
      <c r="A5077" s="324"/>
      <c r="B5077" s="324"/>
      <c r="C5077" s="324"/>
      <c r="D5077" s="324"/>
      <c r="E5077" s="324"/>
      <c r="F5077" s="356"/>
    </row>
    <row r="5078" spans="1:6">
      <c r="A5078" s="324"/>
      <c r="B5078" s="324"/>
      <c r="C5078" s="324"/>
      <c r="D5078" s="324"/>
      <c r="E5078" s="324"/>
      <c r="F5078" s="356"/>
    </row>
    <row r="5079" spans="1:6">
      <c r="A5079" s="324"/>
      <c r="B5079" s="324"/>
      <c r="C5079" s="324"/>
      <c r="D5079" s="324"/>
      <c r="E5079" s="324"/>
      <c r="F5079" s="356"/>
    </row>
    <row r="5080" spans="1:6">
      <c r="A5080" s="324"/>
      <c r="B5080" s="324"/>
      <c r="C5080" s="324"/>
      <c r="D5080" s="324"/>
      <c r="E5080" s="324"/>
      <c r="F5080" s="356"/>
    </row>
    <row r="5081" spans="1:6">
      <c r="A5081" s="324"/>
      <c r="B5081" s="324"/>
      <c r="C5081" s="324"/>
      <c r="D5081" s="324"/>
      <c r="E5081" s="324"/>
      <c r="F5081" s="356"/>
    </row>
    <row r="5082" spans="1:6">
      <c r="A5082" s="324"/>
      <c r="B5082" s="324"/>
      <c r="C5082" s="324"/>
      <c r="D5082" s="324"/>
      <c r="E5082" s="324"/>
      <c r="F5082" s="356"/>
    </row>
    <row r="5083" spans="1:6">
      <c r="A5083" s="324"/>
      <c r="B5083" s="324"/>
      <c r="C5083" s="324"/>
      <c r="D5083" s="324"/>
      <c r="E5083" s="324"/>
      <c r="F5083" s="356"/>
    </row>
    <row r="5084" spans="1:6">
      <c r="A5084" s="324"/>
      <c r="B5084" s="324"/>
      <c r="C5084" s="324"/>
      <c r="D5084" s="324"/>
      <c r="E5084" s="324"/>
      <c r="F5084" s="356"/>
    </row>
    <row r="5085" spans="1:6">
      <c r="A5085" s="324"/>
      <c r="B5085" s="324"/>
      <c r="C5085" s="324"/>
      <c r="D5085" s="324"/>
      <c r="E5085" s="324"/>
      <c r="F5085" s="356"/>
    </row>
    <row r="5086" spans="1:6">
      <c r="A5086" s="324"/>
      <c r="B5086" s="324"/>
      <c r="C5086" s="324"/>
      <c r="D5086" s="324"/>
      <c r="E5086" s="324"/>
      <c r="F5086" s="356"/>
    </row>
    <row r="5087" spans="1:6">
      <c r="A5087" s="324"/>
      <c r="B5087" s="324"/>
      <c r="C5087" s="324"/>
      <c r="D5087" s="324"/>
      <c r="E5087" s="324"/>
      <c r="F5087" s="356"/>
    </row>
    <row r="5088" spans="1:6">
      <c r="A5088" s="324"/>
      <c r="B5088" s="324"/>
      <c r="C5088" s="324"/>
      <c r="D5088" s="324"/>
      <c r="E5088" s="324"/>
      <c r="F5088" s="356"/>
    </row>
    <row r="5089" spans="1:6">
      <c r="A5089" s="324"/>
      <c r="B5089" s="324"/>
      <c r="C5089" s="324"/>
      <c r="D5089" s="324"/>
      <c r="E5089" s="324"/>
      <c r="F5089" s="356"/>
    </row>
    <row r="5090" spans="1:6">
      <c r="A5090" s="324"/>
      <c r="B5090" s="324"/>
      <c r="C5090" s="324"/>
      <c r="D5090" s="324"/>
      <c r="E5090" s="324"/>
      <c r="F5090" s="356"/>
    </row>
    <row r="5091" spans="1:6">
      <c r="A5091" s="324"/>
      <c r="B5091" s="324"/>
      <c r="C5091" s="324"/>
      <c r="D5091" s="324"/>
      <c r="E5091" s="324"/>
      <c r="F5091" s="356"/>
    </row>
    <row r="5092" spans="1:6">
      <c r="A5092" s="324"/>
      <c r="B5092" s="324"/>
      <c r="C5092" s="324"/>
      <c r="D5092" s="324"/>
      <c r="E5092" s="324"/>
      <c r="F5092" s="356"/>
    </row>
    <row r="5093" spans="1:6">
      <c r="A5093" s="324"/>
      <c r="B5093" s="324"/>
      <c r="C5093" s="324"/>
      <c r="D5093" s="324"/>
      <c r="E5093" s="324"/>
      <c r="F5093" s="356"/>
    </row>
    <row r="5094" spans="1:6">
      <c r="A5094" s="324"/>
      <c r="B5094" s="324"/>
      <c r="C5094" s="324"/>
      <c r="D5094" s="324"/>
      <c r="E5094" s="324"/>
      <c r="F5094" s="356"/>
    </row>
    <row r="5095" spans="1:6">
      <c r="A5095" s="324"/>
      <c r="B5095" s="324"/>
      <c r="C5095" s="324"/>
      <c r="D5095" s="324"/>
      <c r="E5095" s="324"/>
      <c r="F5095" s="356"/>
    </row>
    <row r="5096" spans="1:6">
      <c r="A5096" s="324"/>
      <c r="B5096" s="324"/>
      <c r="C5096" s="324"/>
      <c r="D5096" s="324"/>
      <c r="E5096" s="324"/>
      <c r="F5096" s="356"/>
    </row>
    <row r="5097" spans="1:6">
      <c r="A5097" s="324"/>
      <c r="B5097" s="324"/>
      <c r="C5097" s="324"/>
      <c r="D5097" s="324"/>
      <c r="E5097" s="324"/>
      <c r="F5097" s="356"/>
    </row>
    <row r="5098" spans="1:6">
      <c r="A5098" s="324"/>
      <c r="B5098" s="324"/>
      <c r="C5098" s="324"/>
      <c r="D5098" s="324"/>
      <c r="E5098" s="324"/>
      <c r="F5098" s="356"/>
    </row>
    <row r="5099" spans="1:6">
      <c r="A5099" s="324"/>
      <c r="B5099" s="324"/>
      <c r="C5099" s="324"/>
      <c r="D5099" s="324"/>
      <c r="E5099" s="324"/>
      <c r="F5099" s="356"/>
    </row>
    <row r="5100" spans="1:6">
      <c r="A5100" s="324"/>
      <c r="B5100" s="324"/>
      <c r="C5100" s="324"/>
      <c r="D5100" s="324"/>
      <c r="E5100" s="324"/>
      <c r="F5100" s="356"/>
    </row>
    <row r="5101" spans="1:6">
      <c r="A5101" s="324"/>
      <c r="B5101" s="324"/>
      <c r="C5101" s="324"/>
      <c r="D5101" s="324"/>
      <c r="E5101" s="324"/>
      <c r="F5101" s="356"/>
    </row>
    <row r="5102" spans="1:6">
      <c r="A5102" s="324"/>
      <c r="B5102" s="324"/>
      <c r="C5102" s="324"/>
      <c r="D5102" s="324"/>
      <c r="E5102" s="324"/>
      <c r="F5102" s="356"/>
    </row>
    <row r="5103" spans="1:6">
      <c r="A5103" s="324"/>
      <c r="B5103" s="324"/>
      <c r="C5103" s="324"/>
      <c r="D5103" s="324"/>
      <c r="E5103" s="324"/>
      <c r="F5103" s="356"/>
    </row>
    <row r="5104" spans="1:6">
      <c r="A5104" s="324"/>
      <c r="B5104" s="324"/>
      <c r="C5104" s="324"/>
      <c r="D5104" s="324"/>
      <c r="E5104" s="324"/>
      <c r="F5104" s="356"/>
    </row>
    <row r="5105" spans="1:6">
      <c r="A5105" s="324"/>
      <c r="B5105" s="324"/>
      <c r="C5105" s="324"/>
      <c r="D5105" s="324"/>
      <c r="E5105" s="324"/>
      <c r="F5105" s="356"/>
    </row>
    <row r="5106" spans="1:6">
      <c r="A5106" s="324"/>
      <c r="B5106" s="324"/>
      <c r="C5106" s="324"/>
      <c r="D5106" s="324"/>
      <c r="E5106" s="324"/>
      <c r="F5106" s="356"/>
    </row>
    <row r="5107" spans="1:6">
      <c r="A5107" s="324"/>
      <c r="B5107" s="324"/>
      <c r="C5107" s="324"/>
      <c r="D5107" s="324"/>
      <c r="E5107" s="324"/>
      <c r="F5107" s="356"/>
    </row>
    <row r="5108" spans="1:6">
      <c r="A5108" s="324"/>
      <c r="B5108" s="324"/>
      <c r="C5108" s="324"/>
      <c r="D5108" s="324"/>
      <c r="E5108" s="324"/>
      <c r="F5108" s="356"/>
    </row>
    <row r="5109" spans="1:6">
      <c r="A5109" s="324"/>
      <c r="B5109" s="324"/>
      <c r="C5109" s="324"/>
      <c r="D5109" s="324"/>
      <c r="E5109" s="324"/>
      <c r="F5109" s="356"/>
    </row>
    <row r="5110" spans="1:6">
      <c r="A5110" s="324"/>
      <c r="B5110" s="324"/>
      <c r="C5110" s="324"/>
      <c r="D5110" s="324"/>
      <c r="E5110" s="324"/>
      <c r="F5110" s="356"/>
    </row>
    <row r="5111" spans="1:6">
      <c r="A5111" s="324"/>
      <c r="B5111" s="324"/>
      <c r="C5111" s="324"/>
      <c r="D5111" s="324"/>
      <c r="E5111" s="324"/>
      <c r="F5111" s="356"/>
    </row>
    <row r="5112" spans="1:6">
      <c r="A5112" s="324"/>
      <c r="B5112" s="324"/>
      <c r="C5112" s="324"/>
      <c r="D5112" s="324"/>
      <c r="E5112" s="324"/>
      <c r="F5112" s="356"/>
    </row>
    <row r="5113" spans="1:6">
      <c r="A5113" s="324"/>
      <c r="B5113" s="324"/>
      <c r="C5113" s="324"/>
      <c r="D5113" s="324"/>
      <c r="E5113" s="324"/>
      <c r="F5113" s="356"/>
    </row>
    <row r="5114" spans="1:6">
      <c r="A5114" s="324"/>
      <c r="B5114" s="324"/>
      <c r="C5114" s="324"/>
      <c r="D5114" s="324"/>
      <c r="E5114" s="324"/>
      <c r="F5114" s="356"/>
    </row>
    <row r="5115" spans="1:6">
      <c r="A5115" s="324"/>
      <c r="B5115" s="324"/>
      <c r="C5115" s="324"/>
      <c r="D5115" s="324"/>
      <c r="E5115" s="324"/>
      <c r="F5115" s="356"/>
    </row>
    <row r="5116" spans="1:6">
      <c r="A5116" s="324"/>
      <c r="B5116" s="324"/>
      <c r="C5116" s="324"/>
      <c r="D5116" s="324"/>
      <c r="E5116" s="324"/>
      <c r="F5116" s="356"/>
    </row>
    <row r="5117" spans="1:6">
      <c r="A5117" s="324"/>
      <c r="B5117" s="324"/>
      <c r="C5117" s="324"/>
      <c r="D5117" s="324"/>
      <c r="E5117" s="324"/>
      <c r="F5117" s="356"/>
    </row>
    <row r="5118" spans="1:6">
      <c r="A5118" s="324"/>
      <c r="B5118" s="324"/>
      <c r="C5118" s="324"/>
      <c r="D5118" s="324"/>
      <c r="E5118" s="324"/>
      <c r="F5118" s="356"/>
    </row>
    <row r="5119" spans="1:6">
      <c r="A5119" s="324"/>
      <c r="B5119" s="324"/>
      <c r="C5119" s="324"/>
      <c r="D5119" s="324"/>
      <c r="E5119" s="324"/>
      <c r="F5119" s="356"/>
    </row>
    <row r="5120" spans="1:6">
      <c r="A5120" s="324"/>
      <c r="B5120" s="324"/>
      <c r="C5120" s="324"/>
      <c r="D5120" s="324"/>
      <c r="E5120" s="324"/>
      <c r="F5120" s="356"/>
    </row>
    <row r="5121" spans="1:6">
      <c r="A5121" s="324"/>
      <c r="B5121" s="324"/>
      <c r="C5121" s="324"/>
      <c r="D5121" s="324"/>
      <c r="E5121" s="324"/>
      <c r="F5121" s="356"/>
    </row>
    <row r="5122" spans="1:6">
      <c r="A5122" s="324"/>
      <c r="B5122" s="324"/>
      <c r="C5122" s="324"/>
      <c r="D5122" s="324"/>
      <c r="E5122" s="324"/>
      <c r="F5122" s="356"/>
    </row>
    <row r="5123" spans="1:6">
      <c r="A5123" s="324"/>
      <c r="B5123" s="324"/>
      <c r="C5123" s="324"/>
      <c r="D5123" s="324"/>
      <c r="E5123" s="324"/>
      <c r="F5123" s="356"/>
    </row>
    <row r="5124" spans="1:6">
      <c r="A5124" s="324"/>
      <c r="B5124" s="324"/>
      <c r="C5124" s="324"/>
      <c r="D5124" s="324"/>
      <c r="E5124" s="324"/>
      <c r="F5124" s="356"/>
    </row>
    <row r="5125" spans="1:6">
      <c r="A5125" s="324"/>
      <c r="B5125" s="324"/>
      <c r="C5125" s="324"/>
      <c r="D5125" s="324"/>
      <c r="E5125" s="324"/>
      <c r="F5125" s="356"/>
    </row>
    <row r="5126" spans="1:6">
      <c r="A5126" s="324"/>
      <c r="B5126" s="324"/>
      <c r="C5126" s="324"/>
      <c r="D5126" s="324"/>
      <c r="E5126" s="324"/>
      <c r="F5126" s="356"/>
    </row>
    <row r="5127" spans="1:6">
      <c r="A5127" s="324"/>
      <c r="B5127" s="324"/>
      <c r="C5127" s="324"/>
      <c r="D5127" s="324"/>
      <c r="E5127" s="324"/>
      <c r="F5127" s="356"/>
    </row>
    <row r="5128" spans="1:6">
      <c r="A5128" s="324"/>
      <c r="B5128" s="324"/>
      <c r="C5128" s="324"/>
      <c r="D5128" s="324"/>
      <c r="E5128" s="324"/>
      <c r="F5128" s="356"/>
    </row>
    <row r="5129" spans="1:6">
      <c r="A5129" s="324"/>
      <c r="B5129" s="324"/>
      <c r="C5129" s="324"/>
      <c r="D5129" s="324"/>
      <c r="E5129" s="324"/>
      <c r="F5129" s="356"/>
    </row>
    <row r="5130" spans="1:6">
      <c r="A5130" s="324"/>
      <c r="B5130" s="324"/>
      <c r="C5130" s="324"/>
      <c r="D5130" s="324"/>
      <c r="E5130" s="324"/>
      <c r="F5130" s="356"/>
    </row>
    <row r="5131" spans="1:6">
      <c r="A5131" s="324"/>
      <c r="B5131" s="324"/>
      <c r="C5131" s="324"/>
      <c r="D5131" s="324"/>
      <c r="E5131" s="324"/>
      <c r="F5131" s="356"/>
    </row>
    <row r="5132" spans="1:6">
      <c r="A5132" s="324"/>
      <c r="B5132" s="324"/>
      <c r="C5132" s="324"/>
      <c r="D5132" s="324"/>
      <c r="E5132" s="324"/>
      <c r="F5132" s="356"/>
    </row>
    <row r="5133" spans="1:6">
      <c r="A5133" s="324"/>
      <c r="B5133" s="324"/>
      <c r="C5133" s="324"/>
      <c r="D5133" s="324"/>
      <c r="E5133" s="324"/>
      <c r="F5133" s="356"/>
    </row>
    <row r="5134" spans="1:6">
      <c r="A5134" s="324"/>
      <c r="B5134" s="324"/>
      <c r="C5134" s="324"/>
      <c r="D5134" s="324"/>
      <c r="E5134" s="324"/>
      <c r="F5134" s="356"/>
    </row>
    <row r="5135" spans="1:6">
      <c r="A5135" s="324"/>
      <c r="B5135" s="324"/>
      <c r="C5135" s="324"/>
      <c r="D5135" s="324"/>
      <c r="E5135" s="324"/>
      <c r="F5135" s="356"/>
    </row>
    <row r="5136" spans="1:6">
      <c r="A5136" s="324"/>
      <c r="B5136" s="324"/>
      <c r="C5136" s="324"/>
      <c r="D5136" s="324"/>
      <c r="E5136" s="324"/>
      <c r="F5136" s="356"/>
    </row>
    <row r="5137" spans="1:6">
      <c r="A5137" s="324"/>
      <c r="B5137" s="324"/>
      <c r="C5137" s="324"/>
      <c r="D5137" s="324"/>
      <c r="E5137" s="324"/>
      <c r="F5137" s="356"/>
    </row>
    <row r="5138" spans="1:6">
      <c r="A5138" s="324"/>
      <c r="B5138" s="324"/>
      <c r="C5138" s="324"/>
      <c r="D5138" s="324"/>
      <c r="E5138" s="324"/>
      <c r="F5138" s="356"/>
    </row>
    <row r="5139" spans="1:6">
      <c r="A5139" s="324"/>
      <c r="B5139" s="324"/>
      <c r="C5139" s="324"/>
      <c r="D5139" s="324"/>
      <c r="E5139" s="324"/>
      <c r="F5139" s="356"/>
    </row>
    <row r="5140" spans="1:6">
      <c r="A5140" s="324"/>
      <c r="B5140" s="324"/>
      <c r="C5140" s="324"/>
      <c r="D5140" s="324"/>
      <c r="E5140" s="324"/>
      <c r="F5140" s="356"/>
    </row>
    <row r="5141" spans="1:6">
      <c r="A5141" s="324"/>
      <c r="B5141" s="324"/>
      <c r="C5141" s="324"/>
      <c r="D5141" s="324"/>
      <c r="E5141" s="324"/>
      <c r="F5141" s="356"/>
    </row>
    <row r="5142" spans="1:6">
      <c r="A5142" s="324"/>
      <c r="B5142" s="324"/>
      <c r="C5142" s="324"/>
      <c r="D5142" s="324"/>
      <c r="E5142" s="324"/>
      <c r="F5142" s="356"/>
    </row>
    <row r="5143" spans="1:6">
      <c r="A5143" s="324"/>
      <c r="B5143" s="324"/>
      <c r="C5143" s="324"/>
      <c r="D5143" s="324"/>
      <c r="E5143" s="324"/>
      <c r="F5143" s="356"/>
    </row>
    <row r="5144" spans="1:6">
      <c r="A5144" s="324"/>
      <c r="B5144" s="324"/>
      <c r="C5144" s="324"/>
      <c r="D5144" s="324"/>
      <c r="E5144" s="324"/>
      <c r="F5144" s="356"/>
    </row>
    <row r="5145" spans="1:6">
      <c r="A5145" s="324"/>
      <c r="B5145" s="324"/>
      <c r="C5145" s="324"/>
      <c r="D5145" s="324"/>
      <c r="E5145" s="324"/>
      <c r="F5145" s="356"/>
    </row>
    <row r="5146" spans="1:6">
      <c r="A5146" s="324"/>
      <c r="B5146" s="324"/>
      <c r="C5146" s="324"/>
      <c r="D5146" s="324"/>
      <c r="E5146" s="324"/>
      <c r="F5146" s="356"/>
    </row>
    <row r="5147" spans="1:6">
      <c r="A5147" s="324"/>
      <c r="B5147" s="324"/>
      <c r="C5147" s="324"/>
      <c r="D5147" s="324"/>
      <c r="E5147" s="324"/>
      <c r="F5147" s="356"/>
    </row>
    <row r="5148" spans="1:6">
      <c r="A5148" s="324"/>
      <c r="B5148" s="324"/>
      <c r="C5148" s="324"/>
      <c r="D5148" s="324"/>
      <c r="E5148" s="324"/>
      <c r="F5148" s="356"/>
    </row>
    <row r="5149" spans="1:6">
      <c r="A5149" s="324"/>
      <c r="B5149" s="324"/>
      <c r="C5149" s="324"/>
      <c r="D5149" s="324"/>
      <c r="E5149" s="324"/>
      <c r="F5149" s="356"/>
    </row>
    <row r="5150" spans="1:6">
      <c r="A5150" s="324"/>
      <c r="B5150" s="324"/>
      <c r="C5150" s="324"/>
      <c r="D5150" s="324"/>
      <c r="E5150" s="324"/>
      <c r="F5150" s="356"/>
    </row>
    <row r="5151" spans="1:6">
      <c r="A5151" s="324"/>
      <c r="B5151" s="324"/>
      <c r="C5151" s="324"/>
      <c r="D5151" s="324"/>
      <c r="E5151" s="324"/>
      <c r="F5151" s="356"/>
    </row>
    <row r="5152" spans="1:6">
      <c r="A5152" s="324"/>
      <c r="B5152" s="324"/>
      <c r="C5152" s="324"/>
      <c r="D5152" s="324"/>
      <c r="E5152" s="324"/>
      <c r="F5152" s="356"/>
    </row>
    <row r="5153" spans="1:6">
      <c r="A5153" s="324"/>
      <c r="B5153" s="324"/>
      <c r="C5153" s="324"/>
      <c r="D5153" s="324"/>
      <c r="E5153" s="324"/>
      <c r="F5153" s="356"/>
    </row>
    <row r="5154" spans="1:6">
      <c r="A5154" s="324"/>
      <c r="B5154" s="324"/>
      <c r="C5154" s="324"/>
      <c r="D5154" s="324"/>
      <c r="E5154" s="324"/>
      <c r="F5154" s="356"/>
    </row>
    <row r="5155" spans="1:6">
      <c r="A5155" s="324"/>
      <c r="B5155" s="324"/>
      <c r="C5155" s="324"/>
      <c r="D5155" s="324"/>
      <c r="E5155" s="324"/>
      <c r="F5155" s="356"/>
    </row>
    <row r="5156" spans="1:6">
      <c r="A5156" s="324"/>
      <c r="B5156" s="324"/>
      <c r="C5156" s="324"/>
      <c r="D5156" s="324"/>
      <c r="E5156" s="324"/>
      <c r="F5156" s="356"/>
    </row>
    <row r="5157" spans="1:6">
      <c r="A5157" s="324"/>
      <c r="B5157" s="324"/>
      <c r="C5157" s="324"/>
      <c r="D5157" s="324"/>
      <c r="E5157" s="324"/>
      <c r="F5157" s="356"/>
    </row>
    <row r="5158" spans="1:6">
      <c r="A5158" s="324"/>
      <c r="B5158" s="324"/>
      <c r="C5158" s="324"/>
      <c r="D5158" s="324"/>
      <c r="E5158" s="324"/>
      <c r="F5158" s="356"/>
    </row>
    <row r="5159" spans="1:6">
      <c r="A5159" s="324"/>
      <c r="B5159" s="324"/>
      <c r="C5159" s="324"/>
      <c r="D5159" s="324"/>
      <c r="E5159" s="324"/>
      <c r="F5159" s="356"/>
    </row>
    <row r="5160" spans="1:6">
      <c r="A5160" s="324"/>
      <c r="B5160" s="324"/>
      <c r="C5160" s="324"/>
      <c r="D5160" s="324"/>
      <c r="E5160" s="324"/>
      <c r="F5160" s="356"/>
    </row>
    <row r="5161" spans="1:6">
      <c r="A5161" s="324"/>
      <c r="B5161" s="324"/>
      <c r="C5161" s="324"/>
      <c r="D5161" s="324"/>
      <c r="E5161" s="324"/>
      <c r="F5161" s="356"/>
    </row>
    <row r="5162" spans="1:6">
      <c r="A5162" s="324"/>
      <c r="B5162" s="324"/>
      <c r="C5162" s="324"/>
      <c r="D5162" s="324"/>
      <c r="E5162" s="324"/>
      <c r="F5162" s="356"/>
    </row>
    <row r="5163" spans="1:6">
      <c r="A5163" s="324"/>
      <c r="B5163" s="324"/>
      <c r="C5163" s="324"/>
      <c r="D5163" s="324"/>
      <c r="E5163" s="324"/>
      <c r="F5163" s="356"/>
    </row>
    <row r="5164" spans="1:6">
      <c r="A5164" s="324"/>
      <c r="B5164" s="324"/>
      <c r="C5164" s="324"/>
      <c r="D5164" s="324"/>
      <c r="E5164" s="324"/>
      <c r="F5164" s="356"/>
    </row>
    <row r="5165" spans="1:6">
      <c r="A5165" s="324"/>
      <c r="B5165" s="324"/>
      <c r="C5165" s="324"/>
      <c r="D5165" s="324"/>
      <c r="E5165" s="324"/>
      <c r="F5165" s="356"/>
    </row>
    <row r="5166" spans="1:6">
      <c r="A5166" s="324"/>
      <c r="B5166" s="324"/>
      <c r="C5166" s="324"/>
      <c r="D5166" s="324"/>
      <c r="E5166" s="324"/>
      <c r="F5166" s="356"/>
    </row>
    <row r="5167" spans="1:6">
      <c r="A5167" s="324"/>
      <c r="B5167" s="324"/>
      <c r="C5167" s="324"/>
      <c r="D5167" s="324"/>
      <c r="E5167" s="324"/>
      <c r="F5167" s="356"/>
    </row>
    <row r="5168" spans="1:6">
      <c r="A5168" s="324"/>
      <c r="B5168" s="324"/>
      <c r="C5168" s="324"/>
      <c r="D5168" s="324"/>
      <c r="E5168" s="324"/>
      <c r="F5168" s="356"/>
    </row>
    <row r="5169" spans="1:6">
      <c r="A5169" s="324"/>
      <c r="B5169" s="324"/>
      <c r="C5169" s="324"/>
      <c r="D5169" s="324"/>
      <c r="E5169" s="324"/>
      <c r="F5169" s="356"/>
    </row>
    <row r="5170" spans="1:6">
      <c r="A5170" s="324"/>
      <c r="B5170" s="324"/>
      <c r="C5170" s="324"/>
      <c r="D5170" s="324"/>
      <c r="E5170" s="324"/>
      <c r="F5170" s="356"/>
    </row>
    <row r="5171" spans="1:6">
      <c r="A5171" s="324"/>
      <c r="B5171" s="324"/>
      <c r="C5171" s="324"/>
      <c r="D5171" s="324"/>
      <c r="E5171" s="324"/>
      <c r="F5171" s="356"/>
    </row>
    <row r="5172" spans="1:6">
      <c r="A5172" s="324"/>
      <c r="B5172" s="324"/>
      <c r="C5172" s="324"/>
      <c r="D5172" s="324"/>
      <c r="E5172" s="324"/>
      <c r="F5172" s="356"/>
    </row>
    <row r="5173" spans="1:6">
      <c r="A5173" s="324"/>
      <c r="B5173" s="324"/>
      <c r="C5173" s="324"/>
      <c r="D5173" s="324"/>
      <c r="E5173" s="324"/>
      <c r="F5173" s="356"/>
    </row>
    <row r="5174" spans="1:6">
      <c r="A5174" s="324"/>
      <c r="B5174" s="324"/>
      <c r="C5174" s="324"/>
      <c r="D5174" s="324"/>
      <c r="E5174" s="324"/>
      <c r="F5174" s="356"/>
    </row>
    <row r="5175" spans="1:6">
      <c r="A5175" s="324"/>
      <c r="B5175" s="324"/>
      <c r="C5175" s="324"/>
      <c r="D5175" s="324"/>
      <c r="E5175" s="324"/>
      <c r="F5175" s="356"/>
    </row>
    <row r="5176" spans="1:6">
      <c r="A5176" s="324"/>
      <c r="B5176" s="324"/>
      <c r="C5176" s="324"/>
      <c r="D5176" s="324"/>
      <c r="E5176" s="324"/>
      <c r="F5176" s="356"/>
    </row>
    <row r="5177" spans="1:6">
      <c r="A5177" s="324"/>
      <c r="B5177" s="324"/>
      <c r="C5177" s="324"/>
      <c r="D5177" s="324"/>
      <c r="E5177" s="324"/>
      <c r="F5177" s="356"/>
    </row>
    <row r="5178" spans="1:6">
      <c r="A5178" s="324"/>
      <c r="B5178" s="324"/>
      <c r="C5178" s="324"/>
      <c r="D5178" s="324"/>
      <c r="E5178" s="324"/>
      <c r="F5178" s="356"/>
    </row>
    <row r="5179" spans="1:6">
      <c r="A5179" s="324"/>
      <c r="B5179" s="324"/>
      <c r="C5179" s="324"/>
      <c r="D5179" s="324"/>
      <c r="E5179" s="324"/>
      <c r="F5179" s="356"/>
    </row>
    <row r="5180" spans="1:6">
      <c r="A5180" s="324"/>
      <c r="B5180" s="324"/>
      <c r="C5180" s="324"/>
      <c r="D5180" s="324"/>
      <c r="E5180" s="324"/>
      <c r="F5180" s="356"/>
    </row>
    <row r="5181" spans="1:6">
      <c r="A5181" s="324"/>
      <c r="B5181" s="324"/>
      <c r="C5181" s="324"/>
      <c r="D5181" s="324"/>
      <c r="E5181" s="324"/>
      <c r="F5181" s="356"/>
    </row>
    <row r="5182" spans="1:6">
      <c r="A5182" s="324"/>
      <c r="B5182" s="324"/>
      <c r="C5182" s="324"/>
      <c r="D5182" s="324"/>
      <c r="E5182" s="324"/>
      <c r="F5182" s="356"/>
    </row>
    <row r="5183" spans="1:6">
      <c r="A5183" s="324"/>
      <c r="B5183" s="324"/>
      <c r="C5183" s="324"/>
      <c r="D5183" s="324"/>
      <c r="E5183" s="324"/>
      <c r="F5183" s="356"/>
    </row>
    <row r="5184" spans="1:6">
      <c r="A5184" s="324"/>
      <c r="B5184" s="324"/>
      <c r="C5184" s="324"/>
      <c r="D5184" s="324"/>
      <c r="E5184" s="324"/>
      <c r="F5184" s="356"/>
    </row>
    <row r="5185" spans="1:6">
      <c r="A5185" s="324"/>
      <c r="B5185" s="324"/>
      <c r="C5185" s="324"/>
      <c r="D5185" s="324"/>
      <c r="E5185" s="324"/>
      <c r="F5185" s="356"/>
    </row>
    <row r="5186" spans="1:6">
      <c r="A5186" s="324"/>
      <c r="B5186" s="324"/>
      <c r="C5186" s="324"/>
      <c r="D5186" s="324"/>
      <c r="E5186" s="324"/>
      <c r="F5186" s="356"/>
    </row>
    <row r="5187" spans="1:6">
      <c r="A5187" s="324"/>
      <c r="B5187" s="324"/>
      <c r="C5187" s="324"/>
      <c r="D5187" s="324"/>
      <c r="E5187" s="324"/>
      <c r="F5187" s="356"/>
    </row>
    <row r="5188" spans="1:6">
      <c r="A5188" s="324"/>
      <c r="B5188" s="324"/>
      <c r="C5188" s="324"/>
      <c r="D5188" s="324"/>
      <c r="E5188" s="324"/>
      <c r="F5188" s="356"/>
    </row>
    <row r="5189" spans="1:6">
      <c r="A5189" s="324"/>
      <c r="B5189" s="324"/>
      <c r="C5189" s="324"/>
      <c r="D5189" s="324"/>
      <c r="E5189" s="324"/>
      <c r="F5189" s="356"/>
    </row>
    <row r="5190" spans="1:6">
      <c r="A5190" s="324"/>
      <c r="B5190" s="324"/>
      <c r="C5190" s="324"/>
      <c r="D5190" s="324"/>
      <c r="E5190" s="324"/>
      <c r="F5190" s="356"/>
    </row>
    <row r="5191" spans="1:6">
      <c r="A5191" s="324"/>
      <c r="B5191" s="324"/>
      <c r="C5191" s="324"/>
      <c r="D5191" s="324"/>
      <c r="E5191" s="324"/>
      <c r="F5191" s="356"/>
    </row>
    <row r="5192" spans="1:6">
      <c r="A5192" s="324"/>
      <c r="B5192" s="324"/>
      <c r="C5192" s="324"/>
      <c r="D5192" s="324"/>
      <c r="E5192" s="324"/>
      <c r="F5192" s="356"/>
    </row>
    <row r="5193" spans="1:6">
      <c r="A5193" s="324"/>
      <c r="B5193" s="324"/>
      <c r="C5193" s="324"/>
      <c r="D5193" s="324"/>
      <c r="E5193" s="324"/>
      <c r="F5193" s="356"/>
    </row>
    <row r="5194" spans="1:6">
      <c r="A5194" s="324"/>
      <c r="B5194" s="324"/>
      <c r="C5194" s="324"/>
      <c r="D5194" s="324"/>
      <c r="E5194" s="324"/>
      <c r="F5194" s="356"/>
    </row>
    <row r="5195" spans="1:6">
      <c r="A5195" s="324"/>
      <c r="B5195" s="324"/>
      <c r="C5195" s="324"/>
      <c r="D5195" s="324"/>
      <c r="E5195" s="324"/>
      <c r="F5195" s="356"/>
    </row>
    <row r="5196" spans="1:6">
      <c r="A5196" s="324"/>
      <c r="B5196" s="324"/>
      <c r="C5196" s="324"/>
      <c r="D5196" s="324"/>
      <c r="E5196" s="324"/>
      <c r="F5196" s="356"/>
    </row>
    <row r="5197" spans="1:6">
      <c r="A5197" s="324"/>
      <c r="B5197" s="324"/>
      <c r="C5197" s="324"/>
      <c r="D5197" s="324"/>
      <c r="E5197" s="324"/>
      <c r="F5197" s="356"/>
    </row>
    <row r="5198" spans="1:6">
      <c r="A5198" s="324"/>
      <c r="B5198" s="324"/>
      <c r="C5198" s="324"/>
      <c r="D5198" s="324"/>
      <c r="E5198" s="324"/>
      <c r="F5198" s="356"/>
    </row>
    <row r="5199" spans="1:6">
      <c r="A5199" s="324"/>
      <c r="B5199" s="324"/>
      <c r="C5199" s="324"/>
      <c r="D5199" s="324"/>
      <c r="E5199" s="324"/>
      <c r="F5199" s="356"/>
    </row>
    <row r="5200" spans="1:6">
      <c r="A5200" s="324"/>
      <c r="B5200" s="324"/>
      <c r="C5200" s="324"/>
      <c r="D5200" s="324"/>
      <c r="E5200" s="324"/>
      <c r="F5200" s="356"/>
    </row>
    <row r="5201" spans="1:6">
      <c r="A5201" s="324"/>
      <c r="B5201" s="324"/>
      <c r="C5201" s="324"/>
      <c r="D5201" s="324"/>
      <c r="E5201" s="324"/>
      <c r="F5201" s="356"/>
    </row>
    <row r="5202" spans="1:6">
      <c r="A5202" s="324"/>
      <c r="B5202" s="324"/>
      <c r="C5202" s="324"/>
      <c r="D5202" s="324"/>
      <c r="E5202" s="324"/>
      <c r="F5202" s="356"/>
    </row>
    <row r="5203" spans="1:6">
      <c r="A5203" s="324"/>
      <c r="B5203" s="324"/>
      <c r="C5203" s="324"/>
      <c r="D5203" s="324"/>
      <c r="E5203" s="324"/>
      <c r="F5203" s="356"/>
    </row>
    <row r="5204" spans="1:6">
      <c r="A5204" s="324"/>
      <c r="B5204" s="324"/>
      <c r="C5204" s="324"/>
      <c r="D5204" s="324"/>
      <c r="E5204" s="324"/>
      <c r="F5204" s="356"/>
    </row>
    <row r="5205" spans="1:6">
      <c r="A5205" s="324"/>
      <c r="B5205" s="324"/>
      <c r="C5205" s="324"/>
      <c r="D5205" s="324"/>
      <c r="E5205" s="324"/>
      <c r="F5205" s="356"/>
    </row>
    <row r="5206" spans="1:6">
      <c r="A5206" s="324"/>
      <c r="B5206" s="324"/>
      <c r="C5206" s="324"/>
      <c r="D5206" s="324"/>
      <c r="E5206" s="324"/>
      <c r="F5206" s="356"/>
    </row>
    <row r="5207" spans="1:6">
      <c r="A5207" s="324"/>
      <c r="B5207" s="324"/>
      <c r="C5207" s="324"/>
      <c r="D5207" s="324"/>
      <c r="E5207" s="324"/>
      <c r="F5207" s="356"/>
    </row>
    <row r="5208" spans="1:6">
      <c r="A5208" s="324"/>
      <c r="B5208" s="324"/>
      <c r="C5208" s="324"/>
      <c r="D5208" s="324"/>
      <c r="E5208" s="324"/>
      <c r="F5208" s="356"/>
    </row>
    <row r="5209" spans="1:6">
      <c r="A5209" s="324"/>
      <c r="B5209" s="324"/>
      <c r="C5209" s="324"/>
      <c r="D5209" s="324"/>
      <c r="E5209" s="324"/>
      <c r="F5209" s="356"/>
    </row>
    <row r="5210" spans="1:6">
      <c r="A5210" s="324"/>
      <c r="B5210" s="324"/>
      <c r="C5210" s="324"/>
      <c r="D5210" s="324"/>
      <c r="E5210" s="324"/>
      <c r="F5210" s="356"/>
    </row>
    <row r="5211" spans="1:6">
      <c r="A5211" s="324"/>
      <c r="B5211" s="324"/>
      <c r="C5211" s="324"/>
      <c r="D5211" s="324"/>
      <c r="E5211" s="324"/>
      <c r="F5211" s="356"/>
    </row>
    <row r="5212" spans="1:6">
      <c r="A5212" s="324"/>
      <c r="B5212" s="324"/>
      <c r="C5212" s="324"/>
      <c r="D5212" s="324"/>
      <c r="E5212" s="324"/>
      <c r="F5212" s="356"/>
    </row>
    <row r="5213" spans="1:6">
      <c r="A5213" s="324"/>
      <c r="B5213" s="324"/>
      <c r="C5213" s="324"/>
      <c r="D5213" s="324"/>
      <c r="E5213" s="324"/>
      <c r="F5213" s="356"/>
    </row>
    <row r="5214" spans="1:6">
      <c r="A5214" s="324"/>
      <c r="B5214" s="324"/>
      <c r="C5214" s="324"/>
      <c r="D5214" s="324"/>
      <c r="E5214" s="324"/>
      <c r="F5214" s="356"/>
    </row>
    <row r="5215" spans="1:6">
      <c r="A5215" s="324"/>
      <c r="B5215" s="324"/>
      <c r="C5215" s="324"/>
      <c r="D5215" s="324"/>
      <c r="E5215" s="324"/>
      <c r="F5215" s="356"/>
    </row>
    <row r="5216" spans="1:6">
      <c r="A5216" s="324"/>
      <c r="B5216" s="324"/>
      <c r="C5216" s="324"/>
      <c r="D5216" s="324"/>
      <c r="E5216" s="324"/>
      <c r="F5216" s="356"/>
    </row>
    <row r="5217" spans="1:6">
      <c r="A5217" s="324"/>
      <c r="B5217" s="324"/>
      <c r="C5217" s="324"/>
      <c r="D5217" s="324"/>
      <c r="E5217" s="324"/>
      <c r="F5217" s="356"/>
    </row>
    <row r="5218" spans="1:6">
      <c r="A5218" s="324"/>
      <c r="B5218" s="324"/>
      <c r="C5218" s="324"/>
      <c r="D5218" s="324"/>
      <c r="E5218" s="324"/>
      <c r="F5218" s="356"/>
    </row>
    <row r="5219" spans="1:6">
      <c r="A5219" s="324"/>
      <c r="B5219" s="324"/>
      <c r="C5219" s="324"/>
      <c r="D5219" s="324"/>
      <c r="E5219" s="324"/>
      <c r="F5219" s="356"/>
    </row>
    <row r="5220" spans="1:6">
      <c r="A5220" s="324"/>
      <c r="B5220" s="324"/>
      <c r="C5220" s="324"/>
      <c r="D5220" s="324"/>
      <c r="E5220" s="324"/>
      <c r="F5220" s="356"/>
    </row>
    <row r="5221" spans="1:6">
      <c r="A5221" s="324"/>
      <c r="B5221" s="324"/>
      <c r="C5221" s="324"/>
      <c r="D5221" s="324"/>
      <c r="E5221" s="324"/>
      <c r="F5221" s="356"/>
    </row>
    <row r="5222" spans="1:6">
      <c r="A5222" s="324"/>
      <c r="B5222" s="324"/>
      <c r="C5222" s="324"/>
      <c r="D5222" s="324"/>
      <c r="E5222" s="324"/>
      <c r="F5222" s="356"/>
    </row>
    <row r="5223" spans="1:6">
      <c r="A5223" s="324"/>
      <c r="B5223" s="324"/>
      <c r="C5223" s="324"/>
      <c r="D5223" s="324"/>
      <c r="E5223" s="324"/>
      <c r="F5223" s="356"/>
    </row>
    <row r="5224" spans="1:6">
      <c r="A5224" s="324"/>
      <c r="B5224" s="324"/>
      <c r="C5224" s="324"/>
      <c r="D5224" s="324"/>
      <c r="E5224" s="324"/>
      <c r="F5224" s="356"/>
    </row>
    <row r="5225" spans="1:6">
      <c r="A5225" s="324"/>
      <c r="B5225" s="324"/>
      <c r="C5225" s="324"/>
      <c r="D5225" s="324"/>
      <c r="E5225" s="324"/>
      <c r="F5225" s="356"/>
    </row>
    <row r="5226" spans="1:6">
      <c r="A5226" s="324"/>
      <c r="B5226" s="324"/>
      <c r="C5226" s="324"/>
      <c r="D5226" s="324"/>
      <c r="E5226" s="324"/>
      <c r="F5226" s="356"/>
    </row>
    <row r="5227" spans="1:6">
      <c r="A5227" s="324"/>
      <c r="B5227" s="324"/>
      <c r="C5227" s="324"/>
      <c r="D5227" s="324"/>
      <c r="E5227" s="324"/>
      <c r="F5227" s="356"/>
    </row>
    <row r="5228" spans="1:6">
      <c r="A5228" s="324"/>
      <c r="B5228" s="324"/>
      <c r="C5228" s="324"/>
      <c r="D5228" s="324"/>
      <c r="E5228" s="324"/>
      <c r="F5228" s="356"/>
    </row>
    <row r="5229" spans="1:6">
      <c r="A5229" s="324"/>
      <c r="B5229" s="324"/>
      <c r="C5229" s="324"/>
      <c r="D5229" s="324"/>
      <c r="E5229" s="324"/>
      <c r="F5229" s="356"/>
    </row>
    <row r="5230" spans="1:6">
      <c r="A5230" s="324"/>
      <c r="B5230" s="324"/>
      <c r="C5230" s="324"/>
      <c r="D5230" s="324"/>
      <c r="E5230" s="324"/>
      <c r="F5230" s="356"/>
    </row>
    <row r="5231" spans="1:6">
      <c r="A5231" s="324"/>
      <c r="B5231" s="324"/>
      <c r="C5231" s="324"/>
      <c r="D5231" s="324"/>
      <c r="E5231" s="324"/>
      <c r="F5231" s="356"/>
    </row>
    <row r="5232" spans="1:6">
      <c r="A5232" s="324"/>
      <c r="B5232" s="324"/>
      <c r="C5232" s="324"/>
      <c r="D5232" s="324"/>
      <c r="E5232" s="324"/>
      <c r="F5232" s="356"/>
    </row>
    <row r="5233" spans="1:6">
      <c r="A5233" s="324"/>
      <c r="B5233" s="324"/>
      <c r="C5233" s="324"/>
      <c r="D5233" s="324"/>
      <c r="E5233" s="324"/>
      <c r="F5233" s="356"/>
    </row>
    <row r="5234" spans="1:6">
      <c r="A5234" s="324"/>
      <c r="B5234" s="324"/>
      <c r="C5234" s="324"/>
      <c r="D5234" s="324"/>
      <c r="E5234" s="324"/>
      <c r="F5234" s="356"/>
    </row>
    <row r="5235" spans="1:6">
      <c r="A5235" s="324"/>
      <c r="B5235" s="324"/>
      <c r="C5235" s="324"/>
      <c r="D5235" s="324"/>
      <c r="E5235" s="324"/>
      <c r="F5235" s="356"/>
    </row>
    <row r="5236" spans="1:6">
      <c r="A5236" s="324"/>
      <c r="B5236" s="324"/>
      <c r="C5236" s="324"/>
      <c r="D5236" s="324"/>
      <c r="E5236" s="324"/>
      <c r="F5236" s="356"/>
    </row>
    <row r="5237" spans="1:6">
      <c r="A5237" s="324"/>
      <c r="B5237" s="324"/>
      <c r="C5237" s="324"/>
      <c r="D5237" s="324"/>
      <c r="E5237" s="324"/>
      <c r="F5237" s="356"/>
    </row>
    <row r="5238" spans="1:6">
      <c r="A5238" s="324"/>
      <c r="B5238" s="324"/>
      <c r="C5238" s="324"/>
      <c r="D5238" s="324"/>
      <c r="E5238" s="324"/>
      <c r="F5238" s="356"/>
    </row>
    <row r="5239" spans="1:6">
      <c r="A5239" s="324"/>
      <c r="B5239" s="324"/>
      <c r="C5239" s="324"/>
      <c r="D5239" s="324"/>
      <c r="E5239" s="324"/>
      <c r="F5239" s="356"/>
    </row>
    <row r="5240" spans="1:6">
      <c r="A5240" s="324"/>
      <c r="B5240" s="324"/>
      <c r="C5240" s="324"/>
      <c r="D5240" s="324"/>
      <c r="E5240" s="324"/>
      <c r="F5240" s="356"/>
    </row>
    <row r="5241" spans="1:6">
      <c r="A5241" s="324"/>
      <c r="B5241" s="324"/>
      <c r="C5241" s="324"/>
      <c r="D5241" s="324"/>
      <c r="E5241" s="324"/>
      <c r="F5241" s="356"/>
    </row>
    <row r="5242" spans="1:6">
      <c r="A5242" s="324"/>
      <c r="B5242" s="324"/>
      <c r="C5242" s="324"/>
      <c r="D5242" s="324"/>
      <c r="E5242" s="324"/>
      <c r="F5242" s="356"/>
    </row>
    <row r="5243" spans="1:6">
      <c r="A5243" s="324"/>
      <c r="B5243" s="324"/>
      <c r="C5243" s="324"/>
      <c r="D5243" s="324"/>
      <c r="E5243" s="324"/>
      <c r="F5243" s="356"/>
    </row>
    <row r="5244" spans="1:6">
      <c r="A5244" s="324"/>
      <c r="B5244" s="324"/>
      <c r="C5244" s="324"/>
      <c r="D5244" s="324"/>
      <c r="E5244" s="324"/>
      <c r="F5244" s="356"/>
    </row>
    <row r="5245" spans="1:6">
      <c r="A5245" s="324"/>
      <c r="B5245" s="324"/>
      <c r="C5245" s="324"/>
      <c r="D5245" s="324"/>
      <c r="E5245" s="324"/>
      <c r="F5245" s="356"/>
    </row>
    <row r="5246" spans="1:6">
      <c r="A5246" s="324"/>
      <c r="B5246" s="324"/>
      <c r="C5246" s="324"/>
      <c r="D5246" s="324"/>
      <c r="E5246" s="324"/>
      <c r="F5246" s="356"/>
    </row>
    <row r="5247" spans="1:6">
      <c r="A5247" s="324"/>
      <c r="B5247" s="324"/>
      <c r="C5247" s="324"/>
      <c r="D5247" s="324"/>
      <c r="E5247" s="324"/>
      <c r="F5247" s="356"/>
    </row>
    <row r="5248" spans="1:6">
      <c r="A5248" s="324"/>
      <c r="B5248" s="324"/>
      <c r="C5248" s="324"/>
      <c r="D5248" s="324"/>
      <c r="E5248" s="324"/>
      <c r="F5248" s="356"/>
    </row>
    <row r="5249" spans="1:6">
      <c r="A5249" s="324"/>
      <c r="B5249" s="324"/>
      <c r="C5249" s="324"/>
      <c r="D5249" s="324"/>
      <c r="E5249" s="324"/>
      <c r="F5249" s="356"/>
    </row>
    <row r="5250" spans="1:6">
      <c r="A5250" s="324"/>
      <c r="B5250" s="324"/>
      <c r="C5250" s="324"/>
      <c r="D5250" s="324"/>
      <c r="E5250" s="324"/>
      <c r="F5250" s="356"/>
    </row>
  </sheetData>
  <mergeCells count="10">
    <mergeCell ref="C1:C2"/>
    <mergeCell ref="D1:D2"/>
    <mergeCell ref="G1:G2"/>
    <mergeCell ref="H1:H2"/>
    <mergeCell ref="A3:B3"/>
    <mergeCell ref="A7:B7"/>
    <mergeCell ref="A25:B25"/>
    <mergeCell ref="A34:B34"/>
    <mergeCell ref="A1:A2"/>
    <mergeCell ref="B1:B2"/>
  </mergeCells>
  <pageMargins left="0.78740157480314965" right="0.27559055118110237" top="0.78740157480314965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82"/>
  <sheetViews>
    <sheetView showGridLines="0" workbookViewId="0">
      <selection activeCell="I80" sqref="I8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117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2" customFormat="1" ht="12" customHeight="1">
      <c r="A8" s="35"/>
      <c r="B8" s="40"/>
      <c r="C8" s="35"/>
      <c r="D8" s="113" t="s">
        <v>134</v>
      </c>
      <c r="E8" s="35"/>
      <c r="F8" s="35"/>
      <c r="G8" s="35"/>
      <c r="H8" s="35"/>
      <c r="I8" s="35"/>
      <c r="J8" s="35"/>
      <c r="K8" s="35"/>
      <c r="L8" s="114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539" t="s">
        <v>2531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04" t="s">
        <v>19</v>
      </c>
      <c r="G11" s="35"/>
      <c r="H11" s="35"/>
      <c r="I11" s="113" t="s">
        <v>20</v>
      </c>
      <c r="J11" s="104" t="s">
        <v>19</v>
      </c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21</v>
      </c>
      <c r="E12" s="35"/>
      <c r="F12" s="104" t="s">
        <v>22</v>
      </c>
      <c r="G12" s="35"/>
      <c r="H12" s="35"/>
      <c r="I12" s="113" t="s">
        <v>23</v>
      </c>
      <c r="J12" s="115" t="str">
        <f>'Rekapitulace stavby'!AN8</f>
        <v>25. 9. 2025</v>
      </c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25</v>
      </c>
      <c r="E14" s="35"/>
      <c r="F14" s="35"/>
      <c r="G14" s="35"/>
      <c r="H14" s="35"/>
      <c r="I14" s="113" t="s">
        <v>26</v>
      </c>
      <c r="J14" s="104" t="s">
        <v>27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04" t="s">
        <v>28</v>
      </c>
      <c r="F15" s="35"/>
      <c r="G15" s="35"/>
      <c r="H15" s="35"/>
      <c r="I15" s="113" t="s">
        <v>29</v>
      </c>
      <c r="J15" s="104" t="s">
        <v>30</v>
      </c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31</v>
      </c>
      <c r="E17" s="35"/>
      <c r="F17" s="35"/>
      <c r="G17" s="35"/>
      <c r="H17" s="35"/>
      <c r="I17" s="113" t="s">
        <v>26</v>
      </c>
      <c r="J17" s="31" t="str">
        <f>'Rekapitulace stavby'!AN13</f>
        <v>Vyplň údaj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541" t="str">
        <f>'Rekapitulace stavby'!E14</f>
        <v>Vyplň údaj</v>
      </c>
      <c r="F18" s="542"/>
      <c r="G18" s="542"/>
      <c r="H18" s="542"/>
      <c r="I18" s="113" t="s">
        <v>29</v>
      </c>
      <c r="J18" s="31" t="str">
        <f>'Rekapitulace stavby'!AN14</f>
        <v>Vyplň údaj</v>
      </c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33</v>
      </c>
      <c r="E20" s="35"/>
      <c r="F20" s="35"/>
      <c r="G20" s="35"/>
      <c r="H20" s="35"/>
      <c r="I20" s="113" t="s">
        <v>26</v>
      </c>
      <c r="J20" s="104" t="s">
        <v>34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04" t="s">
        <v>35</v>
      </c>
      <c r="F21" s="35"/>
      <c r="G21" s="35"/>
      <c r="H21" s="35"/>
      <c r="I21" s="113" t="s">
        <v>29</v>
      </c>
      <c r="J21" s="104" t="s">
        <v>19</v>
      </c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37</v>
      </c>
      <c r="E23" s="35"/>
      <c r="F23" s="35"/>
      <c r="G23" s="35"/>
      <c r="H23" s="35"/>
      <c r="I23" s="113" t="s">
        <v>26</v>
      </c>
      <c r="J23" s="104" t="str">
        <f>IF('Rekapitulace stavby'!AN19="","",'Rekapitulace stavby'!AN19)</f>
        <v/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04" t="str">
        <f>IF('Rekapitulace stavby'!E20="","",'Rekapitulace stavby'!E20)</f>
        <v xml:space="preserve"> </v>
      </c>
      <c r="F24" s="35"/>
      <c r="G24" s="35"/>
      <c r="H24" s="35"/>
      <c r="I24" s="113" t="s">
        <v>29</v>
      </c>
      <c r="J24" s="104" t="str">
        <f>IF('Rekapitulace stavby'!AN20="","",'Rekapitulace stavby'!AN20)</f>
        <v/>
      </c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39</v>
      </c>
      <c r="E26" s="35"/>
      <c r="F26" s="35"/>
      <c r="G26" s="35"/>
      <c r="H26" s="35"/>
      <c r="I26" s="35"/>
      <c r="J26" s="35"/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6.5" customHeight="1">
      <c r="A27" s="116"/>
      <c r="B27" s="117"/>
      <c r="C27" s="116"/>
      <c r="D27" s="116"/>
      <c r="E27" s="543" t="s">
        <v>19</v>
      </c>
      <c r="F27" s="543"/>
      <c r="G27" s="543"/>
      <c r="H27" s="543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114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41</v>
      </c>
      <c r="E30" s="35"/>
      <c r="F30" s="35"/>
      <c r="G30" s="35"/>
      <c r="H30" s="35"/>
      <c r="I30" s="35"/>
      <c r="J30" s="121">
        <f>ROUND(J79, 2)</f>
        <v>0</v>
      </c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43</v>
      </c>
      <c r="G32" s="35"/>
      <c r="H32" s="35"/>
      <c r="I32" s="122" t="s">
        <v>42</v>
      </c>
      <c r="J32" s="122" t="s">
        <v>44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45</v>
      </c>
      <c r="E33" s="113" t="s">
        <v>46</v>
      </c>
      <c r="F33" s="124">
        <f>ROUND((SUM(BE79:BE81)),  2)</f>
        <v>0</v>
      </c>
      <c r="G33" s="35"/>
      <c r="H33" s="35"/>
      <c r="I33" s="125">
        <v>0.21</v>
      </c>
      <c r="J33" s="124">
        <f>ROUND(((SUM(BE79:BE81))*I33),  2)</f>
        <v>0</v>
      </c>
      <c r="K33" s="35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47</v>
      </c>
      <c r="F34" s="124">
        <f>ROUND((SUM(BF79:BF81)),  2)</f>
        <v>0</v>
      </c>
      <c r="G34" s="35"/>
      <c r="H34" s="35"/>
      <c r="I34" s="125">
        <v>0.12</v>
      </c>
      <c r="J34" s="124">
        <f>ROUND(((SUM(BF79:BF81))*I34),  2)</f>
        <v>0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48</v>
      </c>
      <c r="F35" s="124">
        <f>ROUND((SUM(BG79:BG81)),  2)</f>
        <v>0</v>
      </c>
      <c r="G35" s="35"/>
      <c r="H35" s="35"/>
      <c r="I35" s="125">
        <v>0.21</v>
      </c>
      <c r="J35" s="124">
        <f>0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49</v>
      </c>
      <c r="F36" s="124">
        <f>ROUND((SUM(BH79:BH81)),  2)</f>
        <v>0</v>
      </c>
      <c r="G36" s="35"/>
      <c r="H36" s="35"/>
      <c r="I36" s="125">
        <v>0.12</v>
      </c>
      <c r="J36" s="124">
        <f>0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50</v>
      </c>
      <c r="F37" s="124">
        <f>ROUND((SUM(BI79:BI81)),  2)</f>
        <v>0</v>
      </c>
      <c r="G37" s="35"/>
      <c r="H37" s="35"/>
      <c r="I37" s="125">
        <v>0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51</v>
      </c>
      <c r="E39" s="128"/>
      <c r="F39" s="128"/>
      <c r="G39" s="129" t="s">
        <v>52</v>
      </c>
      <c r="H39" s="130" t="s">
        <v>53</v>
      </c>
      <c r="I39" s="128"/>
      <c r="J39" s="131">
        <f>SUM(J30:J37)</f>
        <v>0</v>
      </c>
      <c r="K39" s="132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133"/>
      <c r="C40" s="134"/>
      <c r="D40" s="134"/>
      <c r="E40" s="134"/>
      <c r="F40" s="134"/>
      <c r="G40" s="134"/>
      <c r="H40" s="134"/>
      <c r="I40" s="134"/>
      <c r="J40" s="134"/>
      <c r="K40" s="134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4" spans="1:31" s="2" customFormat="1" ht="6.95" customHeight="1">
      <c r="A44" s="35"/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1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24.95" customHeight="1">
      <c r="A45" s="35"/>
      <c r="B45" s="36"/>
      <c r="C45" s="24" t="s">
        <v>136</v>
      </c>
      <c r="D45" s="37"/>
      <c r="E45" s="37"/>
      <c r="F45" s="37"/>
      <c r="G45" s="37"/>
      <c r="H45" s="37"/>
      <c r="I45" s="37"/>
      <c r="J45" s="37"/>
      <c r="K45" s="37"/>
      <c r="L45" s="114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6.95" customHeight="1">
      <c r="A46" s="35"/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2" customHeight="1">
      <c r="A47" s="35"/>
      <c r="B47" s="36"/>
      <c r="C47" s="30" t="s">
        <v>16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6.5" customHeight="1">
      <c r="A48" s="35"/>
      <c r="B48" s="36"/>
      <c r="C48" s="37"/>
      <c r="D48" s="37"/>
      <c r="E48" s="535" t="str">
        <f>E7</f>
        <v>Zliv - Obnova kanalizace v ulici Jáchymovská</v>
      </c>
      <c r="F48" s="536"/>
      <c r="G48" s="536"/>
      <c r="H48" s="536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134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0" t="str">
        <f>E9</f>
        <v>25_11_01_03 - PS-02 Elektroinstalace čerpací stanice</v>
      </c>
      <c r="F50" s="534"/>
      <c r="G50" s="534"/>
      <c r="H50" s="534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2" customFormat="1" ht="6.95" customHeight="1">
      <c r="A51" s="35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114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47" s="2" customFormat="1" ht="12" customHeight="1">
      <c r="A52" s="35"/>
      <c r="B52" s="36"/>
      <c r="C52" s="30" t="s">
        <v>21</v>
      </c>
      <c r="D52" s="37"/>
      <c r="E52" s="37"/>
      <c r="F52" s="28" t="str">
        <f>F12</f>
        <v>Zliv</v>
      </c>
      <c r="G52" s="37"/>
      <c r="H52" s="37"/>
      <c r="I52" s="30" t="s">
        <v>23</v>
      </c>
      <c r="J52" s="60" t="str">
        <f>IF(J12="","",J12)</f>
        <v>25. 9. 2025</v>
      </c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6.95" customHeight="1">
      <c r="A53" s="35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25.7" customHeight="1">
      <c r="A54" s="35"/>
      <c r="B54" s="36"/>
      <c r="C54" s="30" t="s">
        <v>25</v>
      </c>
      <c r="D54" s="37"/>
      <c r="E54" s="37"/>
      <c r="F54" s="28" t="str">
        <f>E15</f>
        <v>Město Zliv</v>
      </c>
      <c r="G54" s="37"/>
      <c r="H54" s="37"/>
      <c r="I54" s="30" t="s">
        <v>33</v>
      </c>
      <c r="J54" s="33" t="str">
        <f>E21</f>
        <v>Ing. Jaroslav Žáček Ph.D.</v>
      </c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15.2" customHeight="1">
      <c r="A55" s="35"/>
      <c r="B55" s="36"/>
      <c r="C55" s="30" t="s">
        <v>31</v>
      </c>
      <c r="D55" s="37"/>
      <c r="E55" s="37"/>
      <c r="F55" s="28" t="str">
        <f>IF(E18="","",E18)</f>
        <v>Vyplň údaj</v>
      </c>
      <c r="G55" s="37"/>
      <c r="H55" s="37"/>
      <c r="I55" s="30" t="s">
        <v>37</v>
      </c>
      <c r="J55" s="33" t="str">
        <f>E24</f>
        <v xml:space="preserve"> </v>
      </c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0.35" customHeight="1">
      <c r="A56" s="35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29.25" customHeight="1">
      <c r="A57" s="35"/>
      <c r="B57" s="36"/>
      <c r="C57" s="137" t="s">
        <v>137</v>
      </c>
      <c r="D57" s="138"/>
      <c r="E57" s="138"/>
      <c r="F57" s="138"/>
      <c r="G57" s="138"/>
      <c r="H57" s="138"/>
      <c r="I57" s="138"/>
      <c r="J57" s="139" t="s">
        <v>138</v>
      </c>
      <c r="K57" s="138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10.35" customHeight="1">
      <c r="A58" s="35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22.9" customHeight="1">
      <c r="A59" s="35"/>
      <c r="B59" s="36"/>
      <c r="C59" s="140" t="s">
        <v>73</v>
      </c>
      <c r="D59" s="37"/>
      <c r="E59" s="37"/>
      <c r="F59" s="37"/>
      <c r="G59" s="37"/>
      <c r="H59" s="37"/>
      <c r="I59" s="37"/>
      <c r="J59" s="78">
        <f>J79</f>
        <v>0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U59" s="18" t="s">
        <v>139</v>
      </c>
    </row>
    <row r="60" spans="1:47" s="2" customFormat="1" ht="21.7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6.95" customHeight="1">
      <c r="A61" s="35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5" spans="1:65" s="2" customFormat="1" ht="6.95" customHeight="1">
      <c r="A65" s="35"/>
      <c r="B65" s="50"/>
      <c r="C65" s="51"/>
      <c r="D65" s="51"/>
      <c r="E65" s="51"/>
      <c r="F65" s="51"/>
      <c r="G65" s="51"/>
      <c r="H65" s="51"/>
      <c r="I65" s="51"/>
      <c r="J65" s="51"/>
      <c r="K65" s="51"/>
      <c r="L65" s="114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65" s="2" customFormat="1" ht="24.95" customHeight="1">
      <c r="A66" s="35"/>
      <c r="B66" s="36"/>
      <c r="C66" s="24" t="s">
        <v>145</v>
      </c>
      <c r="D66" s="37"/>
      <c r="E66" s="37"/>
      <c r="F66" s="37"/>
      <c r="G66" s="37"/>
      <c r="H66" s="37"/>
      <c r="I66" s="37"/>
      <c r="J66" s="37"/>
      <c r="K66" s="37"/>
      <c r="L66" s="114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65" s="2" customFormat="1" ht="6.95" customHeight="1">
      <c r="A67" s="35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114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</row>
    <row r="68" spans="1:65" s="2" customFormat="1" ht="12" customHeight="1">
      <c r="A68" s="35"/>
      <c r="B68" s="36"/>
      <c r="C68" s="30" t="s">
        <v>16</v>
      </c>
      <c r="D68" s="37"/>
      <c r="E68" s="37"/>
      <c r="F68" s="37"/>
      <c r="G68" s="37"/>
      <c r="H68" s="37"/>
      <c r="I68" s="37"/>
      <c r="J68" s="37"/>
      <c r="K68" s="37"/>
      <c r="L68" s="114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</row>
    <row r="69" spans="1:65" s="2" customFormat="1" ht="16.5" customHeight="1">
      <c r="A69" s="35"/>
      <c r="B69" s="36"/>
      <c r="C69" s="37"/>
      <c r="D69" s="37"/>
      <c r="E69" s="535" t="str">
        <f>E7</f>
        <v>Zliv - Obnova kanalizace v ulici Jáchymovská</v>
      </c>
      <c r="F69" s="536"/>
      <c r="G69" s="536"/>
      <c r="H69" s="536"/>
      <c r="I69" s="37"/>
      <c r="J69" s="37"/>
      <c r="K69" s="37"/>
      <c r="L69" s="114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65" s="2" customFormat="1" ht="12" customHeight="1">
      <c r="A70" s="35"/>
      <c r="B70" s="36"/>
      <c r="C70" s="30" t="s">
        <v>134</v>
      </c>
      <c r="D70" s="37"/>
      <c r="E70" s="37"/>
      <c r="F70" s="37"/>
      <c r="G70" s="37"/>
      <c r="H70" s="37"/>
      <c r="I70" s="37"/>
      <c r="J70" s="37"/>
      <c r="K70" s="37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65" s="2" customFormat="1" ht="16.5" customHeight="1">
      <c r="A71" s="35"/>
      <c r="B71" s="36"/>
      <c r="C71" s="37"/>
      <c r="D71" s="37"/>
      <c r="E71" s="530" t="str">
        <f>E9</f>
        <v>25_11_01_03 - PS-02 Elektroinstalace čerpací stanice</v>
      </c>
      <c r="F71" s="534"/>
      <c r="G71" s="534"/>
      <c r="H71" s="534"/>
      <c r="I71" s="37"/>
      <c r="J71" s="37"/>
      <c r="K71" s="37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2" spans="1:65" s="2" customFormat="1" ht="6.95" customHeight="1">
      <c r="A72" s="35"/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114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</row>
    <row r="73" spans="1:65" s="2" customFormat="1" ht="12" customHeight="1">
      <c r="A73" s="35"/>
      <c r="B73" s="36"/>
      <c r="C73" s="30" t="s">
        <v>21</v>
      </c>
      <c r="D73" s="37"/>
      <c r="E73" s="37"/>
      <c r="F73" s="28" t="str">
        <f>F12</f>
        <v>Zliv</v>
      </c>
      <c r="G73" s="37"/>
      <c r="H73" s="37"/>
      <c r="I73" s="30" t="s">
        <v>23</v>
      </c>
      <c r="J73" s="60" t="str">
        <f>IF(J12="","",J12)</f>
        <v>25. 9. 2025</v>
      </c>
      <c r="K73" s="37"/>
      <c r="L73" s="114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</row>
    <row r="74" spans="1:65" s="2" customFormat="1" ht="6.95" customHeight="1">
      <c r="A74" s="35"/>
      <c r="B74" s="36"/>
      <c r="C74" s="37"/>
      <c r="D74" s="37"/>
      <c r="E74" s="37"/>
      <c r="F74" s="37"/>
      <c r="G74" s="37"/>
      <c r="H74" s="37"/>
      <c r="I74" s="37"/>
      <c r="J74" s="37"/>
      <c r="K74" s="37"/>
      <c r="L74" s="114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65" s="2" customFormat="1" ht="25.7" customHeight="1">
      <c r="A75" s="35"/>
      <c r="B75" s="36"/>
      <c r="C75" s="30" t="s">
        <v>25</v>
      </c>
      <c r="D75" s="37"/>
      <c r="E75" s="37"/>
      <c r="F75" s="28" t="str">
        <f>E15</f>
        <v>Město Zliv</v>
      </c>
      <c r="G75" s="37"/>
      <c r="H75" s="37"/>
      <c r="I75" s="30" t="s">
        <v>33</v>
      </c>
      <c r="J75" s="33" t="str">
        <f>E21</f>
        <v>Ing. Jaroslav Žáček Ph.D.</v>
      </c>
      <c r="K75" s="37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65" s="2" customFormat="1" ht="15.2" customHeight="1">
      <c r="A76" s="35"/>
      <c r="B76" s="36"/>
      <c r="C76" s="30" t="s">
        <v>31</v>
      </c>
      <c r="D76" s="37"/>
      <c r="E76" s="37"/>
      <c r="F76" s="28" t="str">
        <f>IF(E18="","",E18)</f>
        <v>Vyplň údaj</v>
      </c>
      <c r="G76" s="37"/>
      <c r="H76" s="37"/>
      <c r="I76" s="30" t="s">
        <v>37</v>
      </c>
      <c r="J76" s="33" t="str">
        <f>E24</f>
        <v xml:space="preserve"> </v>
      </c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65" s="2" customFormat="1" ht="10.35" customHeight="1">
      <c r="A77" s="35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65" s="11" customFormat="1" ht="29.25" customHeight="1">
      <c r="A78" s="152"/>
      <c r="B78" s="153"/>
      <c r="C78" s="154" t="s">
        <v>146</v>
      </c>
      <c r="D78" s="155" t="s">
        <v>60</v>
      </c>
      <c r="E78" s="155" t="s">
        <v>56</v>
      </c>
      <c r="F78" s="155" t="s">
        <v>57</v>
      </c>
      <c r="G78" s="155" t="s">
        <v>147</v>
      </c>
      <c r="H78" s="155" t="s">
        <v>148</v>
      </c>
      <c r="I78" s="155" t="s">
        <v>149</v>
      </c>
      <c r="J78" s="155" t="s">
        <v>138</v>
      </c>
      <c r="K78" s="156" t="s">
        <v>150</v>
      </c>
      <c r="L78" s="157"/>
      <c r="M78" s="69" t="s">
        <v>19</v>
      </c>
      <c r="N78" s="70" t="s">
        <v>45</v>
      </c>
      <c r="O78" s="70" t="s">
        <v>151</v>
      </c>
      <c r="P78" s="70" t="s">
        <v>152</v>
      </c>
      <c r="Q78" s="70" t="s">
        <v>153</v>
      </c>
      <c r="R78" s="70" t="s">
        <v>154</v>
      </c>
      <c r="S78" s="70" t="s">
        <v>155</v>
      </c>
      <c r="T78" s="71" t="s">
        <v>156</v>
      </c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</row>
    <row r="79" spans="1:65" s="2" customFormat="1" ht="22.9" customHeight="1">
      <c r="A79" s="35"/>
      <c r="B79" s="36"/>
      <c r="C79" s="76" t="s">
        <v>157</v>
      </c>
      <c r="D79" s="37"/>
      <c r="E79" s="37"/>
      <c r="F79" s="37"/>
      <c r="G79" s="37"/>
      <c r="H79" s="37"/>
      <c r="I79" s="37"/>
      <c r="J79" s="158">
        <f>BK79</f>
        <v>0</v>
      </c>
      <c r="K79" s="37"/>
      <c r="L79" s="40"/>
      <c r="M79" s="72"/>
      <c r="N79" s="159"/>
      <c r="O79" s="73"/>
      <c r="P79" s="160">
        <f>SUM(P80:P81)</f>
        <v>0</v>
      </c>
      <c r="Q79" s="73"/>
      <c r="R79" s="160">
        <f>SUM(R80:R81)</f>
        <v>0</v>
      </c>
      <c r="S79" s="73"/>
      <c r="T79" s="161">
        <f>SUM(T80:T81)</f>
        <v>0</v>
      </c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T79" s="18" t="s">
        <v>74</v>
      </c>
      <c r="AU79" s="18" t="s">
        <v>139</v>
      </c>
      <c r="BK79" s="162">
        <f>SUM(BK80:BK81)</f>
        <v>0</v>
      </c>
    </row>
    <row r="80" spans="1:65" s="2" customFormat="1" ht="16.5" customHeight="1">
      <c r="A80" s="35"/>
      <c r="B80" s="36"/>
      <c r="C80" s="225" t="s">
        <v>83</v>
      </c>
      <c r="D80" s="225" t="s">
        <v>495</v>
      </c>
      <c r="E80" s="226" t="s">
        <v>2532</v>
      </c>
      <c r="F80" s="227" t="s">
        <v>2533</v>
      </c>
      <c r="G80" s="228" t="s">
        <v>176</v>
      </c>
      <c r="H80" s="229">
        <v>1</v>
      </c>
      <c r="I80" s="363">
        <f>'ČS - El'!G111</f>
        <v>0</v>
      </c>
      <c r="J80" s="231">
        <f>ROUND(I80*H80,2)</f>
        <v>0</v>
      </c>
      <c r="K80" s="227" t="s">
        <v>19</v>
      </c>
      <c r="L80" s="232"/>
      <c r="M80" s="233" t="s">
        <v>19</v>
      </c>
      <c r="N80" s="234" t="s">
        <v>46</v>
      </c>
      <c r="O80" s="65"/>
      <c r="P80" s="188">
        <f>O80*H80</f>
        <v>0</v>
      </c>
      <c r="Q80" s="188">
        <v>0</v>
      </c>
      <c r="R80" s="188">
        <f>Q80*H80</f>
        <v>0</v>
      </c>
      <c r="S80" s="188">
        <v>0</v>
      </c>
      <c r="T80" s="189">
        <f>S80*H80</f>
        <v>0</v>
      </c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R80" s="190" t="s">
        <v>206</v>
      </c>
      <c r="AT80" s="190" t="s">
        <v>495</v>
      </c>
      <c r="AU80" s="190" t="s">
        <v>75</v>
      </c>
      <c r="AY80" s="18" t="s">
        <v>160</v>
      </c>
      <c r="BE80" s="191">
        <f>IF(N80="základní",J80,0)</f>
        <v>0</v>
      </c>
      <c r="BF80" s="191">
        <f>IF(N80="snížená",J80,0)</f>
        <v>0</v>
      </c>
      <c r="BG80" s="191">
        <f>IF(N80="zákl. přenesená",J80,0)</f>
        <v>0</v>
      </c>
      <c r="BH80" s="191">
        <f>IF(N80="sníž. přenesená",J80,0)</f>
        <v>0</v>
      </c>
      <c r="BI80" s="191">
        <f>IF(N80="nulová",J80,0)</f>
        <v>0</v>
      </c>
      <c r="BJ80" s="18" t="s">
        <v>83</v>
      </c>
      <c r="BK80" s="191">
        <f>ROUND(I80*H80,2)</f>
        <v>0</v>
      </c>
      <c r="BL80" s="18" t="s">
        <v>183</v>
      </c>
      <c r="BM80" s="190" t="s">
        <v>2534</v>
      </c>
    </row>
    <row r="81" spans="1:47" s="2" customFormat="1" ht="48.75">
      <c r="A81" s="35"/>
      <c r="B81" s="36"/>
      <c r="C81" s="37"/>
      <c r="D81" s="197" t="s">
        <v>172</v>
      </c>
      <c r="E81" s="37"/>
      <c r="F81" s="198" t="s">
        <v>2535</v>
      </c>
      <c r="G81" s="37"/>
      <c r="H81" s="37"/>
      <c r="I81" s="194"/>
      <c r="J81" s="37"/>
      <c r="K81" s="37"/>
      <c r="L81" s="40"/>
      <c r="M81" s="210"/>
      <c r="N81" s="211"/>
      <c r="O81" s="212"/>
      <c r="P81" s="212"/>
      <c r="Q81" s="212"/>
      <c r="R81" s="212"/>
      <c r="S81" s="212"/>
      <c r="T81" s="213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T81" s="18" t="s">
        <v>172</v>
      </c>
      <c r="AU81" s="18" t="s">
        <v>75</v>
      </c>
    </row>
    <row r="82" spans="1:47" s="2" customFormat="1" ht="6.95" customHeight="1">
      <c r="A82" s="35"/>
      <c r="B82" s="48"/>
      <c r="C82" s="49"/>
      <c r="D82" s="49"/>
      <c r="E82" s="49"/>
      <c r="F82" s="49"/>
      <c r="G82" s="49"/>
      <c r="H82" s="49"/>
      <c r="I82" s="49"/>
      <c r="J82" s="49"/>
      <c r="K82" s="49"/>
      <c r="L82" s="40"/>
      <c r="M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</sheetData>
  <sheetProtection password="D8BF" sheet="1" objects="1" scenarios="1" formatColumns="0" formatRows="0" autoFilter="0"/>
  <autoFilter ref="C78:K81"/>
  <mergeCells count="9">
    <mergeCell ref="E50:H50"/>
    <mergeCell ref="E69:H69"/>
    <mergeCell ref="E71:H71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workbookViewId="0">
      <selection activeCell="F8" sqref="F8"/>
    </sheetView>
  </sheetViews>
  <sheetFormatPr defaultRowHeight="15"/>
  <cols>
    <col min="1" max="1" width="6.83203125" style="369" customWidth="1"/>
    <col min="2" max="2" width="9" style="369" customWidth="1"/>
    <col min="3" max="3" width="52.83203125" style="369" customWidth="1"/>
    <col min="4" max="4" width="9.33203125" style="369"/>
    <col min="5" max="5" width="13.5" style="369" customWidth="1"/>
    <col min="6" max="6" width="11.6640625" style="369" customWidth="1"/>
    <col min="7" max="7" width="20.1640625" style="369" customWidth="1"/>
    <col min="8" max="8" width="14.1640625" style="369" customWidth="1"/>
    <col min="9" max="256" width="9.33203125" style="369"/>
    <col min="257" max="257" width="6.83203125" style="369" customWidth="1"/>
    <col min="258" max="258" width="9" style="369" customWidth="1"/>
    <col min="259" max="259" width="52.83203125" style="369" customWidth="1"/>
    <col min="260" max="260" width="9.33203125" style="369"/>
    <col min="261" max="261" width="13.5" style="369" customWidth="1"/>
    <col min="262" max="262" width="11.6640625" style="369" customWidth="1"/>
    <col min="263" max="263" width="20.1640625" style="369" customWidth="1"/>
    <col min="264" max="264" width="14.1640625" style="369" customWidth="1"/>
    <col min="265" max="512" width="9.33203125" style="369"/>
    <col min="513" max="513" width="6.83203125" style="369" customWidth="1"/>
    <col min="514" max="514" width="9" style="369" customWidth="1"/>
    <col min="515" max="515" width="52.83203125" style="369" customWidth="1"/>
    <col min="516" max="516" width="9.33203125" style="369"/>
    <col min="517" max="517" width="13.5" style="369" customWidth="1"/>
    <col min="518" max="518" width="11.6640625" style="369" customWidth="1"/>
    <col min="519" max="519" width="20.1640625" style="369" customWidth="1"/>
    <col min="520" max="520" width="14.1640625" style="369" customWidth="1"/>
    <col min="521" max="768" width="9.33203125" style="369"/>
    <col min="769" max="769" width="6.83203125" style="369" customWidth="1"/>
    <col min="770" max="770" width="9" style="369" customWidth="1"/>
    <col min="771" max="771" width="52.83203125" style="369" customWidth="1"/>
    <col min="772" max="772" width="9.33203125" style="369"/>
    <col min="773" max="773" width="13.5" style="369" customWidth="1"/>
    <col min="774" max="774" width="11.6640625" style="369" customWidth="1"/>
    <col min="775" max="775" width="20.1640625" style="369" customWidth="1"/>
    <col min="776" max="776" width="14.1640625" style="369" customWidth="1"/>
    <col min="777" max="1024" width="9.33203125" style="369"/>
    <col min="1025" max="1025" width="6.83203125" style="369" customWidth="1"/>
    <col min="1026" max="1026" width="9" style="369" customWidth="1"/>
    <col min="1027" max="1027" width="52.83203125" style="369" customWidth="1"/>
    <col min="1028" max="1028" width="9.33203125" style="369"/>
    <col min="1029" max="1029" width="13.5" style="369" customWidth="1"/>
    <col min="1030" max="1030" width="11.6640625" style="369" customWidth="1"/>
    <col min="1031" max="1031" width="20.1640625" style="369" customWidth="1"/>
    <col min="1032" max="1032" width="14.1640625" style="369" customWidth="1"/>
    <col min="1033" max="1280" width="9.33203125" style="369"/>
    <col min="1281" max="1281" width="6.83203125" style="369" customWidth="1"/>
    <col min="1282" max="1282" width="9" style="369" customWidth="1"/>
    <col min="1283" max="1283" width="52.83203125" style="369" customWidth="1"/>
    <col min="1284" max="1284" width="9.33203125" style="369"/>
    <col min="1285" max="1285" width="13.5" style="369" customWidth="1"/>
    <col min="1286" max="1286" width="11.6640625" style="369" customWidth="1"/>
    <col min="1287" max="1287" width="20.1640625" style="369" customWidth="1"/>
    <col min="1288" max="1288" width="14.1640625" style="369" customWidth="1"/>
    <col min="1289" max="1536" width="9.33203125" style="369"/>
    <col min="1537" max="1537" width="6.83203125" style="369" customWidth="1"/>
    <col min="1538" max="1538" width="9" style="369" customWidth="1"/>
    <col min="1539" max="1539" width="52.83203125" style="369" customWidth="1"/>
    <col min="1540" max="1540" width="9.33203125" style="369"/>
    <col min="1541" max="1541" width="13.5" style="369" customWidth="1"/>
    <col min="1542" max="1542" width="11.6640625" style="369" customWidth="1"/>
    <col min="1543" max="1543" width="20.1640625" style="369" customWidth="1"/>
    <col min="1544" max="1544" width="14.1640625" style="369" customWidth="1"/>
    <col min="1545" max="1792" width="9.33203125" style="369"/>
    <col min="1793" max="1793" width="6.83203125" style="369" customWidth="1"/>
    <col min="1794" max="1794" width="9" style="369" customWidth="1"/>
    <col min="1795" max="1795" width="52.83203125" style="369" customWidth="1"/>
    <col min="1796" max="1796" width="9.33203125" style="369"/>
    <col min="1797" max="1797" width="13.5" style="369" customWidth="1"/>
    <col min="1798" max="1798" width="11.6640625" style="369" customWidth="1"/>
    <col min="1799" max="1799" width="20.1640625" style="369" customWidth="1"/>
    <col min="1800" max="1800" width="14.1640625" style="369" customWidth="1"/>
    <col min="1801" max="2048" width="9.33203125" style="369"/>
    <col min="2049" max="2049" width="6.83203125" style="369" customWidth="1"/>
    <col min="2050" max="2050" width="9" style="369" customWidth="1"/>
    <col min="2051" max="2051" width="52.83203125" style="369" customWidth="1"/>
    <col min="2052" max="2052" width="9.33203125" style="369"/>
    <col min="2053" max="2053" width="13.5" style="369" customWidth="1"/>
    <col min="2054" max="2054" width="11.6640625" style="369" customWidth="1"/>
    <col min="2055" max="2055" width="20.1640625" style="369" customWidth="1"/>
    <col min="2056" max="2056" width="14.1640625" style="369" customWidth="1"/>
    <col min="2057" max="2304" width="9.33203125" style="369"/>
    <col min="2305" max="2305" width="6.83203125" style="369" customWidth="1"/>
    <col min="2306" max="2306" width="9" style="369" customWidth="1"/>
    <col min="2307" max="2307" width="52.83203125" style="369" customWidth="1"/>
    <col min="2308" max="2308" width="9.33203125" style="369"/>
    <col min="2309" max="2309" width="13.5" style="369" customWidth="1"/>
    <col min="2310" max="2310" width="11.6640625" style="369" customWidth="1"/>
    <col min="2311" max="2311" width="20.1640625" style="369" customWidth="1"/>
    <col min="2312" max="2312" width="14.1640625" style="369" customWidth="1"/>
    <col min="2313" max="2560" width="9.33203125" style="369"/>
    <col min="2561" max="2561" width="6.83203125" style="369" customWidth="1"/>
    <col min="2562" max="2562" width="9" style="369" customWidth="1"/>
    <col min="2563" max="2563" width="52.83203125" style="369" customWidth="1"/>
    <col min="2564" max="2564" width="9.33203125" style="369"/>
    <col min="2565" max="2565" width="13.5" style="369" customWidth="1"/>
    <col min="2566" max="2566" width="11.6640625" style="369" customWidth="1"/>
    <col min="2567" max="2567" width="20.1640625" style="369" customWidth="1"/>
    <col min="2568" max="2568" width="14.1640625" style="369" customWidth="1"/>
    <col min="2569" max="2816" width="9.33203125" style="369"/>
    <col min="2817" max="2817" width="6.83203125" style="369" customWidth="1"/>
    <col min="2818" max="2818" width="9" style="369" customWidth="1"/>
    <col min="2819" max="2819" width="52.83203125" style="369" customWidth="1"/>
    <col min="2820" max="2820" width="9.33203125" style="369"/>
    <col min="2821" max="2821" width="13.5" style="369" customWidth="1"/>
    <col min="2822" max="2822" width="11.6640625" style="369" customWidth="1"/>
    <col min="2823" max="2823" width="20.1640625" style="369" customWidth="1"/>
    <col min="2824" max="2824" width="14.1640625" style="369" customWidth="1"/>
    <col min="2825" max="3072" width="9.33203125" style="369"/>
    <col min="3073" max="3073" width="6.83203125" style="369" customWidth="1"/>
    <col min="3074" max="3074" width="9" style="369" customWidth="1"/>
    <col min="3075" max="3075" width="52.83203125" style="369" customWidth="1"/>
    <col min="3076" max="3076" width="9.33203125" style="369"/>
    <col min="3077" max="3077" width="13.5" style="369" customWidth="1"/>
    <col min="3078" max="3078" width="11.6640625" style="369" customWidth="1"/>
    <col min="3079" max="3079" width="20.1640625" style="369" customWidth="1"/>
    <col min="3080" max="3080" width="14.1640625" style="369" customWidth="1"/>
    <col min="3081" max="3328" width="9.33203125" style="369"/>
    <col min="3329" max="3329" width="6.83203125" style="369" customWidth="1"/>
    <col min="3330" max="3330" width="9" style="369" customWidth="1"/>
    <col min="3331" max="3331" width="52.83203125" style="369" customWidth="1"/>
    <col min="3332" max="3332" width="9.33203125" style="369"/>
    <col min="3333" max="3333" width="13.5" style="369" customWidth="1"/>
    <col min="3334" max="3334" width="11.6640625" style="369" customWidth="1"/>
    <col min="3335" max="3335" width="20.1640625" style="369" customWidth="1"/>
    <col min="3336" max="3336" width="14.1640625" style="369" customWidth="1"/>
    <col min="3337" max="3584" width="9.33203125" style="369"/>
    <col min="3585" max="3585" width="6.83203125" style="369" customWidth="1"/>
    <col min="3586" max="3586" width="9" style="369" customWidth="1"/>
    <col min="3587" max="3587" width="52.83203125" style="369" customWidth="1"/>
    <col min="3588" max="3588" width="9.33203125" style="369"/>
    <col min="3589" max="3589" width="13.5" style="369" customWidth="1"/>
    <col min="3590" max="3590" width="11.6640625" style="369" customWidth="1"/>
    <col min="3591" max="3591" width="20.1640625" style="369" customWidth="1"/>
    <col min="3592" max="3592" width="14.1640625" style="369" customWidth="1"/>
    <col min="3593" max="3840" width="9.33203125" style="369"/>
    <col min="3841" max="3841" width="6.83203125" style="369" customWidth="1"/>
    <col min="3842" max="3842" width="9" style="369" customWidth="1"/>
    <col min="3843" max="3843" width="52.83203125" style="369" customWidth="1"/>
    <col min="3844" max="3844" width="9.33203125" style="369"/>
    <col min="3845" max="3845" width="13.5" style="369" customWidth="1"/>
    <col min="3846" max="3846" width="11.6640625" style="369" customWidth="1"/>
    <col min="3847" max="3847" width="20.1640625" style="369" customWidth="1"/>
    <col min="3848" max="3848" width="14.1640625" style="369" customWidth="1"/>
    <col min="3849" max="4096" width="9.33203125" style="369"/>
    <col min="4097" max="4097" width="6.83203125" style="369" customWidth="1"/>
    <col min="4098" max="4098" width="9" style="369" customWidth="1"/>
    <col min="4099" max="4099" width="52.83203125" style="369" customWidth="1"/>
    <col min="4100" max="4100" width="9.33203125" style="369"/>
    <col min="4101" max="4101" width="13.5" style="369" customWidth="1"/>
    <col min="4102" max="4102" width="11.6640625" style="369" customWidth="1"/>
    <col min="4103" max="4103" width="20.1640625" style="369" customWidth="1"/>
    <col min="4104" max="4104" width="14.1640625" style="369" customWidth="1"/>
    <col min="4105" max="4352" width="9.33203125" style="369"/>
    <col min="4353" max="4353" width="6.83203125" style="369" customWidth="1"/>
    <col min="4354" max="4354" width="9" style="369" customWidth="1"/>
    <col min="4355" max="4355" width="52.83203125" style="369" customWidth="1"/>
    <col min="4356" max="4356" width="9.33203125" style="369"/>
    <col min="4357" max="4357" width="13.5" style="369" customWidth="1"/>
    <col min="4358" max="4358" width="11.6640625" style="369" customWidth="1"/>
    <col min="4359" max="4359" width="20.1640625" style="369" customWidth="1"/>
    <col min="4360" max="4360" width="14.1640625" style="369" customWidth="1"/>
    <col min="4361" max="4608" width="9.33203125" style="369"/>
    <col min="4609" max="4609" width="6.83203125" style="369" customWidth="1"/>
    <col min="4610" max="4610" width="9" style="369" customWidth="1"/>
    <col min="4611" max="4611" width="52.83203125" style="369" customWidth="1"/>
    <col min="4612" max="4612" width="9.33203125" style="369"/>
    <col min="4613" max="4613" width="13.5" style="369" customWidth="1"/>
    <col min="4614" max="4614" width="11.6640625" style="369" customWidth="1"/>
    <col min="4615" max="4615" width="20.1640625" style="369" customWidth="1"/>
    <col min="4616" max="4616" width="14.1640625" style="369" customWidth="1"/>
    <col min="4617" max="4864" width="9.33203125" style="369"/>
    <col min="4865" max="4865" width="6.83203125" style="369" customWidth="1"/>
    <col min="4866" max="4866" width="9" style="369" customWidth="1"/>
    <col min="4867" max="4867" width="52.83203125" style="369" customWidth="1"/>
    <col min="4868" max="4868" width="9.33203125" style="369"/>
    <col min="4869" max="4869" width="13.5" style="369" customWidth="1"/>
    <col min="4870" max="4870" width="11.6640625" style="369" customWidth="1"/>
    <col min="4871" max="4871" width="20.1640625" style="369" customWidth="1"/>
    <col min="4872" max="4872" width="14.1640625" style="369" customWidth="1"/>
    <col min="4873" max="5120" width="9.33203125" style="369"/>
    <col min="5121" max="5121" width="6.83203125" style="369" customWidth="1"/>
    <col min="5122" max="5122" width="9" style="369" customWidth="1"/>
    <col min="5123" max="5123" width="52.83203125" style="369" customWidth="1"/>
    <col min="5124" max="5124" width="9.33203125" style="369"/>
    <col min="5125" max="5125" width="13.5" style="369" customWidth="1"/>
    <col min="5126" max="5126" width="11.6640625" style="369" customWidth="1"/>
    <col min="5127" max="5127" width="20.1640625" style="369" customWidth="1"/>
    <col min="5128" max="5128" width="14.1640625" style="369" customWidth="1"/>
    <col min="5129" max="5376" width="9.33203125" style="369"/>
    <col min="5377" max="5377" width="6.83203125" style="369" customWidth="1"/>
    <col min="5378" max="5378" width="9" style="369" customWidth="1"/>
    <col min="5379" max="5379" width="52.83203125" style="369" customWidth="1"/>
    <col min="5380" max="5380" width="9.33203125" style="369"/>
    <col min="5381" max="5381" width="13.5" style="369" customWidth="1"/>
    <col min="5382" max="5382" width="11.6640625" style="369" customWidth="1"/>
    <col min="5383" max="5383" width="20.1640625" style="369" customWidth="1"/>
    <col min="5384" max="5384" width="14.1640625" style="369" customWidth="1"/>
    <col min="5385" max="5632" width="9.33203125" style="369"/>
    <col min="5633" max="5633" width="6.83203125" style="369" customWidth="1"/>
    <col min="5634" max="5634" width="9" style="369" customWidth="1"/>
    <col min="5635" max="5635" width="52.83203125" style="369" customWidth="1"/>
    <col min="5636" max="5636" width="9.33203125" style="369"/>
    <col min="5637" max="5637" width="13.5" style="369" customWidth="1"/>
    <col min="5638" max="5638" width="11.6640625" style="369" customWidth="1"/>
    <col min="5639" max="5639" width="20.1640625" style="369" customWidth="1"/>
    <col min="5640" max="5640" width="14.1640625" style="369" customWidth="1"/>
    <col min="5641" max="5888" width="9.33203125" style="369"/>
    <col min="5889" max="5889" width="6.83203125" style="369" customWidth="1"/>
    <col min="5890" max="5890" width="9" style="369" customWidth="1"/>
    <col min="5891" max="5891" width="52.83203125" style="369" customWidth="1"/>
    <col min="5892" max="5892" width="9.33203125" style="369"/>
    <col min="5893" max="5893" width="13.5" style="369" customWidth="1"/>
    <col min="5894" max="5894" width="11.6640625" style="369" customWidth="1"/>
    <col min="5895" max="5895" width="20.1640625" style="369" customWidth="1"/>
    <col min="5896" max="5896" width="14.1640625" style="369" customWidth="1"/>
    <col min="5897" max="6144" width="9.33203125" style="369"/>
    <col min="6145" max="6145" width="6.83203125" style="369" customWidth="1"/>
    <col min="6146" max="6146" width="9" style="369" customWidth="1"/>
    <col min="6147" max="6147" width="52.83203125" style="369" customWidth="1"/>
    <col min="6148" max="6148" width="9.33203125" style="369"/>
    <col min="6149" max="6149" width="13.5" style="369" customWidth="1"/>
    <col min="6150" max="6150" width="11.6640625" style="369" customWidth="1"/>
    <col min="6151" max="6151" width="20.1640625" style="369" customWidth="1"/>
    <col min="6152" max="6152" width="14.1640625" style="369" customWidth="1"/>
    <col min="6153" max="6400" width="9.33203125" style="369"/>
    <col min="6401" max="6401" width="6.83203125" style="369" customWidth="1"/>
    <col min="6402" max="6402" width="9" style="369" customWidth="1"/>
    <col min="6403" max="6403" width="52.83203125" style="369" customWidth="1"/>
    <col min="6404" max="6404" width="9.33203125" style="369"/>
    <col min="6405" max="6405" width="13.5" style="369" customWidth="1"/>
    <col min="6406" max="6406" width="11.6640625" style="369" customWidth="1"/>
    <col min="6407" max="6407" width="20.1640625" style="369" customWidth="1"/>
    <col min="6408" max="6408" width="14.1640625" style="369" customWidth="1"/>
    <col min="6409" max="6656" width="9.33203125" style="369"/>
    <col min="6657" max="6657" width="6.83203125" style="369" customWidth="1"/>
    <col min="6658" max="6658" width="9" style="369" customWidth="1"/>
    <col min="6659" max="6659" width="52.83203125" style="369" customWidth="1"/>
    <col min="6660" max="6660" width="9.33203125" style="369"/>
    <col min="6661" max="6661" width="13.5" style="369" customWidth="1"/>
    <col min="6662" max="6662" width="11.6640625" style="369" customWidth="1"/>
    <col min="6663" max="6663" width="20.1640625" style="369" customWidth="1"/>
    <col min="6664" max="6664" width="14.1640625" style="369" customWidth="1"/>
    <col min="6665" max="6912" width="9.33203125" style="369"/>
    <col min="6913" max="6913" width="6.83203125" style="369" customWidth="1"/>
    <col min="6914" max="6914" width="9" style="369" customWidth="1"/>
    <col min="6915" max="6915" width="52.83203125" style="369" customWidth="1"/>
    <col min="6916" max="6916" width="9.33203125" style="369"/>
    <col min="6917" max="6917" width="13.5" style="369" customWidth="1"/>
    <col min="6918" max="6918" width="11.6640625" style="369" customWidth="1"/>
    <col min="6919" max="6919" width="20.1640625" style="369" customWidth="1"/>
    <col min="6920" max="6920" width="14.1640625" style="369" customWidth="1"/>
    <col min="6921" max="7168" width="9.33203125" style="369"/>
    <col min="7169" max="7169" width="6.83203125" style="369" customWidth="1"/>
    <col min="7170" max="7170" width="9" style="369" customWidth="1"/>
    <col min="7171" max="7171" width="52.83203125" style="369" customWidth="1"/>
    <col min="7172" max="7172" width="9.33203125" style="369"/>
    <col min="7173" max="7173" width="13.5" style="369" customWidth="1"/>
    <col min="7174" max="7174" width="11.6640625" style="369" customWidth="1"/>
    <col min="7175" max="7175" width="20.1640625" style="369" customWidth="1"/>
    <col min="7176" max="7176" width="14.1640625" style="369" customWidth="1"/>
    <col min="7177" max="7424" width="9.33203125" style="369"/>
    <col min="7425" max="7425" width="6.83203125" style="369" customWidth="1"/>
    <col min="7426" max="7426" width="9" style="369" customWidth="1"/>
    <col min="7427" max="7427" width="52.83203125" style="369" customWidth="1"/>
    <col min="7428" max="7428" width="9.33203125" style="369"/>
    <col min="7429" max="7429" width="13.5" style="369" customWidth="1"/>
    <col min="7430" max="7430" width="11.6640625" style="369" customWidth="1"/>
    <col min="7431" max="7431" width="20.1640625" style="369" customWidth="1"/>
    <col min="7432" max="7432" width="14.1640625" style="369" customWidth="1"/>
    <col min="7433" max="7680" width="9.33203125" style="369"/>
    <col min="7681" max="7681" width="6.83203125" style="369" customWidth="1"/>
    <col min="7682" max="7682" width="9" style="369" customWidth="1"/>
    <col min="7683" max="7683" width="52.83203125" style="369" customWidth="1"/>
    <col min="7684" max="7684" width="9.33203125" style="369"/>
    <col min="7685" max="7685" width="13.5" style="369" customWidth="1"/>
    <col min="7686" max="7686" width="11.6640625" style="369" customWidth="1"/>
    <col min="7687" max="7687" width="20.1640625" style="369" customWidth="1"/>
    <col min="7688" max="7688" width="14.1640625" style="369" customWidth="1"/>
    <col min="7689" max="7936" width="9.33203125" style="369"/>
    <col min="7937" max="7937" width="6.83203125" style="369" customWidth="1"/>
    <col min="7938" max="7938" width="9" style="369" customWidth="1"/>
    <col min="7939" max="7939" width="52.83203125" style="369" customWidth="1"/>
    <col min="7940" max="7940" width="9.33203125" style="369"/>
    <col min="7941" max="7941" width="13.5" style="369" customWidth="1"/>
    <col min="7942" max="7942" width="11.6640625" style="369" customWidth="1"/>
    <col min="7943" max="7943" width="20.1640625" style="369" customWidth="1"/>
    <col min="7944" max="7944" width="14.1640625" style="369" customWidth="1"/>
    <col min="7945" max="8192" width="9.33203125" style="369"/>
    <col min="8193" max="8193" width="6.83203125" style="369" customWidth="1"/>
    <col min="8194" max="8194" width="9" style="369" customWidth="1"/>
    <col min="8195" max="8195" width="52.83203125" style="369" customWidth="1"/>
    <col min="8196" max="8196" width="9.33203125" style="369"/>
    <col min="8197" max="8197" width="13.5" style="369" customWidth="1"/>
    <col min="8198" max="8198" width="11.6640625" style="369" customWidth="1"/>
    <col min="8199" max="8199" width="20.1640625" style="369" customWidth="1"/>
    <col min="8200" max="8200" width="14.1640625" style="369" customWidth="1"/>
    <col min="8201" max="8448" width="9.33203125" style="369"/>
    <col min="8449" max="8449" width="6.83203125" style="369" customWidth="1"/>
    <col min="8450" max="8450" width="9" style="369" customWidth="1"/>
    <col min="8451" max="8451" width="52.83203125" style="369" customWidth="1"/>
    <col min="8452" max="8452" width="9.33203125" style="369"/>
    <col min="8453" max="8453" width="13.5" style="369" customWidth="1"/>
    <col min="8454" max="8454" width="11.6640625" style="369" customWidth="1"/>
    <col min="8455" max="8455" width="20.1640625" style="369" customWidth="1"/>
    <col min="8456" max="8456" width="14.1640625" style="369" customWidth="1"/>
    <col min="8457" max="8704" width="9.33203125" style="369"/>
    <col min="8705" max="8705" width="6.83203125" style="369" customWidth="1"/>
    <col min="8706" max="8706" width="9" style="369" customWidth="1"/>
    <col min="8707" max="8707" width="52.83203125" style="369" customWidth="1"/>
    <col min="8708" max="8708" width="9.33203125" style="369"/>
    <col min="8709" max="8709" width="13.5" style="369" customWidth="1"/>
    <col min="8710" max="8710" width="11.6640625" style="369" customWidth="1"/>
    <col min="8711" max="8711" width="20.1640625" style="369" customWidth="1"/>
    <col min="8712" max="8712" width="14.1640625" style="369" customWidth="1"/>
    <col min="8713" max="8960" width="9.33203125" style="369"/>
    <col min="8961" max="8961" width="6.83203125" style="369" customWidth="1"/>
    <col min="8962" max="8962" width="9" style="369" customWidth="1"/>
    <col min="8963" max="8963" width="52.83203125" style="369" customWidth="1"/>
    <col min="8964" max="8964" width="9.33203125" style="369"/>
    <col min="8965" max="8965" width="13.5" style="369" customWidth="1"/>
    <col min="8966" max="8966" width="11.6640625" style="369" customWidth="1"/>
    <col min="8967" max="8967" width="20.1640625" style="369" customWidth="1"/>
    <col min="8968" max="8968" width="14.1640625" style="369" customWidth="1"/>
    <col min="8969" max="9216" width="9.33203125" style="369"/>
    <col min="9217" max="9217" width="6.83203125" style="369" customWidth="1"/>
    <col min="9218" max="9218" width="9" style="369" customWidth="1"/>
    <col min="9219" max="9219" width="52.83203125" style="369" customWidth="1"/>
    <col min="9220" max="9220" width="9.33203125" style="369"/>
    <col min="9221" max="9221" width="13.5" style="369" customWidth="1"/>
    <col min="9222" max="9222" width="11.6640625" style="369" customWidth="1"/>
    <col min="9223" max="9223" width="20.1640625" style="369" customWidth="1"/>
    <col min="9224" max="9224" width="14.1640625" style="369" customWidth="1"/>
    <col min="9225" max="9472" width="9.33203125" style="369"/>
    <col min="9473" max="9473" width="6.83203125" style="369" customWidth="1"/>
    <col min="9474" max="9474" width="9" style="369" customWidth="1"/>
    <col min="9475" max="9475" width="52.83203125" style="369" customWidth="1"/>
    <col min="9476" max="9476" width="9.33203125" style="369"/>
    <col min="9477" max="9477" width="13.5" style="369" customWidth="1"/>
    <col min="9478" max="9478" width="11.6640625" style="369" customWidth="1"/>
    <col min="9479" max="9479" width="20.1640625" style="369" customWidth="1"/>
    <col min="9480" max="9480" width="14.1640625" style="369" customWidth="1"/>
    <col min="9481" max="9728" width="9.33203125" style="369"/>
    <col min="9729" max="9729" width="6.83203125" style="369" customWidth="1"/>
    <col min="9730" max="9730" width="9" style="369" customWidth="1"/>
    <col min="9731" max="9731" width="52.83203125" style="369" customWidth="1"/>
    <col min="9732" max="9732" width="9.33203125" style="369"/>
    <col min="9733" max="9733" width="13.5" style="369" customWidth="1"/>
    <col min="9734" max="9734" width="11.6640625" style="369" customWidth="1"/>
    <col min="9735" max="9735" width="20.1640625" style="369" customWidth="1"/>
    <col min="9736" max="9736" width="14.1640625" style="369" customWidth="1"/>
    <col min="9737" max="9984" width="9.33203125" style="369"/>
    <col min="9985" max="9985" width="6.83203125" style="369" customWidth="1"/>
    <col min="9986" max="9986" width="9" style="369" customWidth="1"/>
    <col min="9987" max="9987" width="52.83203125" style="369" customWidth="1"/>
    <col min="9988" max="9988" width="9.33203125" style="369"/>
    <col min="9989" max="9989" width="13.5" style="369" customWidth="1"/>
    <col min="9990" max="9990" width="11.6640625" style="369" customWidth="1"/>
    <col min="9991" max="9991" width="20.1640625" style="369" customWidth="1"/>
    <col min="9992" max="9992" width="14.1640625" style="369" customWidth="1"/>
    <col min="9993" max="10240" width="9.33203125" style="369"/>
    <col min="10241" max="10241" width="6.83203125" style="369" customWidth="1"/>
    <col min="10242" max="10242" width="9" style="369" customWidth="1"/>
    <col min="10243" max="10243" width="52.83203125" style="369" customWidth="1"/>
    <col min="10244" max="10244" width="9.33203125" style="369"/>
    <col min="10245" max="10245" width="13.5" style="369" customWidth="1"/>
    <col min="10246" max="10246" width="11.6640625" style="369" customWidth="1"/>
    <col min="10247" max="10247" width="20.1640625" style="369" customWidth="1"/>
    <col min="10248" max="10248" width="14.1640625" style="369" customWidth="1"/>
    <col min="10249" max="10496" width="9.33203125" style="369"/>
    <col min="10497" max="10497" width="6.83203125" style="369" customWidth="1"/>
    <col min="10498" max="10498" width="9" style="369" customWidth="1"/>
    <col min="10499" max="10499" width="52.83203125" style="369" customWidth="1"/>
    <col min="10500" max="10500" width="9.33203125" style="369"/>
    <col min="10501" max="10501" width="13.5" style="369" customWidth="1"/>
    <col min="10502" max="10502" width="11.6640625" style="369" customWidth="1"/>
    <col min="10503" max="10503" width="20.1640625" style="369" customWidth="1"/>
    <col min="10504" max="10504" width="14.1640625" style="369" customWidth="1"/>
    <col min="10505" max="10752" width="9.33203125" style="369"/>
    <col min="10753" max="10753" width="6.83203125" style="369" customWidth="1"/>
    <col min="10754" max="10754" width="9" style="369" customWidth="1"/>
    <col min="10755" max="10755" width="52.83203125" style="369" customWidth="1"/>
    <col min="10756" max="10756" width="9.33203125" style="369"/>
    <col min="10757" max="10757" width="13.5" style="369" customWidth="1"/>
    <col min="10758" max="10758" width="11.6640625" style="369" customWidth="1"/>
    <col min="10759" max="10759" width="20.1640625" style="369" customWidth="1"/>
    <col min="10760" max="10760" width="14.1640625" style="369" customWidth="1"/>
    <col min="10761" max="11008" width="9.33203125" style="369"/>
    <col min="11009" max="11009" width="6.83203125" style="369" customWidth="1"/>
    <col min="11010" max="11010" width="9" style="369" customWidth="1"/>
    <col min="11011" max="11011" width="52.83203125" style="369" customWidth="1"/>
    <col min="11012" max="11012" width="9.33203125" style="369"/>
    <col min="11013" max="11013" width="13.5" style="369" customWidth="1"/>
    <col min="11014" max="11014" width="11.6640625" style="369" customWidth="1"/>
    <col min="11015" max="11015" width="20.1640625" style="369" customWidth="1"/>
    <col min="11016" max="11016" width="14.1640625" style="369" customWidth="1"/>
    <col min="11017" max="11264" width="9.33203125" style="369"/>
    <col min="11265" max="11265" width="6.83203125" style="369" customWidth="1"/>
    <col min="11266" max="11266" width="9" style="369" customWidth="1"/>
    <col min="11267" max="11267" width="52.83203125" style="369" customWidth="1"/>
    <col min="11268" max="11268" width="9.33203125" style="369"/>
    <col min="11269" max="11269" width="13.5" style="369" customWidth="1"/>
    <col min="11270" max="11270" width="11.6640625" style="369" customWidth="1"/>
    <col min="11271" max="11271" width="20.1640625" style="369" customWidth="1"/>
    <col min="11272" max="11272" width="14.1640625" style="369" customWidth="1"/>
    <col min="11273" max="11520" width="9.33203125" style="369"/>
    <col min="11521" max="11521" width="6.83203125" style="369" customWidth="1"/>
    <col min="11522" max="11522" width="9" style="369" customWidth="1"/>
    <col min="11523" max="11523" width="52.83203125" style="369" customWidth="1"/>
    <col min="11524" max="11524" width="9.33203125" style="369"/>
    <col min="11525" max="11525" width="13.5" style="369" customWidth="1"/>
    <col min="11526" max="11526" width="11.6640625" style="369" customWidth="1"/>
    <col min="11527" max="11527" width="20.1640625" style="369" customWidth="1"/>
    <col min="11528" max="11528" width="14.1640625" style="369" customWidth="1"/>
    <col min="11529" max="11776" width="9.33203125" style="369"/>
    <col min="11777" max="11777" width="6.83203125" style="369" customWidth="1"/>
    <col min="11778" max="11778" width="9" style="369" customWidth="1"/>
    <col min="11779" max="11779" width="52.83203125" style="369" customWidth="1"/>
    <col min="11780" max="11780" width="9.33203125" style="369"/>
    <col min="11781" max="11781" width="13.5" style="369" customWidth="1"/>
    <col min="11782" max="11782" width="11.6640625" style="369" customWidth="1"/>
    <col min="11783" max="11783" width="20.1640625" style="369" customWidth="1"/>
    <col min="11784" max="11784" width="14.1640625" style="369" customWidth="1"/>
    <col min="11785" max="12032" width="9.33203125" style="369"/>
    <col min="12033" max="12033" width="6.83203125" style="369" customWidth="1"/>
    <col min="12034" max="12034" width="9" style="369" customWidth="1"/>
    <col min="12035" max="12035" width="52.83203125" style="369" customWidth="1"/>
    <col min="12036" max="12036" width="9.33203125" style="369"/>
    <col min="12037" max="12037" width="13.5" style="369" customWidth="1"/>
    <col min="12038" max="12038" width="11.6640625" style="369" customWidth="1"/>
    <col min="12039" max="12039" width="20.1640625" style="369" customWidth="1"/>
    <col min="12040" max="12040" width="14.1640625" style="369" customWidth="1"/>
    <col min="12041" max="12288" width="9.33203125" style="369"/>
    <col min="12289" max="12289" width="6.83203125" style="369" customWidth="1"/>
    <col min="12290" max="12290" width="9" style="369" customWidth="1"/>
    <col min="12291" max="12291" width="52.83203125" style="369" customWidth="1"/>
    <col min="12292" max="12292" width="9.33203125" style="369"/>
    <col min="12293" max="12293" width="13.5" style="369" customWidth="1"/>
    <col min="12294" max="12294" width="11.6640625" style="369" customWidth="1"/>
    <col min="12295" max="12295" width="20.1640625" style="369" customWidth="1"/>
    <col min="12296" max="12296" width="14.1640625" style="369" customWidth="1"/>
    <col min="12297" max="12544" width="9.33203125" style="369"/>
    <col min="12545" max="12545" width="6.83203125" style="369" customWidth="1"/>
    <col min="12546" max="12546" width="9" style="369" customWidth="1"/>
    <col min="12547" max="12547" width="52.83203125" style="369" customWidth="1"/>
    <col min="12548" max="12548" width="9.33203125" style="369"/>
    <col min="12549" max="12549" width="13.5" style="369" customWidth="1"/>
    <col min="12550" max="12550" width="11.6640625" style="369" customWidth="1"/>
    <col min="12551" max="12551" width="20.1640625" style="369" customWidth="1"/>
    <col min="12552" max="12552" width="14.1640625" style="369" customWidth="1"/>
    <col min="12553" max="12800" width="9.33203125" style="369"/>
    <col min="12801" max="12801" width="6.83203125" style="369" customWidth="1"/>
    <col min="12802" max="12802" width="9" style="369" customWidth="1"/>
    <col min="12803" max="12803" width="52.83203125" style="369" customWidth="1"/>
    <col min="12804" max="12804" width="9.33203125" style="369"/>
    <col min="12805" max="12805" width="13.5" style="369" customWidth="1"/>
    <col min="12806" max="12806" width="11.6640625" style="369" customWidth="1"/>
    <col min="12807" max="12807" width="20.1640625" style="369" customWidth="1"/>
    <col min="12808" max="12808" width="14.1640625" style="369" customWidth="1"/>
    <col min="12809" max="13056" width="9.33203125" style="369"/>
    <col min="13057" max="13057" width="6.83203125" style="369" customWidth="1"/>
    <col min="13058" max="13058" width="9" style="369" customWidth="1"/>
    <col min="13059" max="13059" width="52.83203125" style="369" customWidth="1"/>
    <col min="13060" max="13060" width="9.33203125" style="369"/>
    <col min="13061" max="13061" width="13.5" style="369" customWidth="1"/>
    <col min="13062" max="13062" width="11.6640625" style="369" customWidth="1"/>
    <col min="13063" max="13063" width="20.1640625" style="369" customWidth="1"/>
    <col min="13064" max="13064" width="14.1640625" style="369" customWidth="1"/>
    <col min="13065" max="13312" width="9.33203125" style="369"/>
    <col min="13313" max="13313" width="6.83203125" style="369" customWidth="1"/>
    <col min="13314" max="13314" width="9" style="369" customWidth="1"/>
    <col min="13315" max="13315" width="52.83203125" style="369" customWidth="1"/>
    <col min="13316" max="13316" width="9.33203125" style="369"/>
    <col min="13317" max="13317" width="13.5" style="369" customWidth="1"/>
    <col min="13318" max="13318" width="11.6640625" style="369" customWidth="1"/>
    <col min="13319" max="13319" width="20.1640625" style="369" customWidth="1"/>
    <col min="13320" max="13320" width="14.1640625" style="369" customWidth="1"/>
    <col min="13321" max="13568" width="9.33203125" style="369"/>
    <col min="13569" max="13569" width="6.83203125" style="369" customWidth="1"/>
    <col min="13570" max="13570" width="9" style="369" customWidth="1"/>
    <col min="13571" max="13571" width="52.83203125" style="369" customWidth="1"/>
    <col min="13572" max="13572" width="9.33203125" style="369"/>
    <col min="13573" max="13573" width="13.5" style="369" customWidth="1"/>
    <col min="13574" max="13574" width="11.6640625" style="369" customWidth="1"/>
    <col min="13575" max="13575" width="20.1640625" style="369" customWidth="1"/>
    <col min="13576" max="13576" width="14.1640625" style="369" customWidth="1"/>
    <col min="13577" max="13824" width="9.33203125" style="369"/>
    <col min="13825" max="13825" width="6.83203125" style="369" customWidth="1"/>
    <col min="13826" max="13826" width="9" style="369" customWidth="1"/>
    <col min="13827" max="13827" width="52.83203125" style="369" customWidth="1"/>
    <col min="13828" max="13828" width="9.33203125" style="369"/>
    <col min="13829" max="13829" width="13.5" style="369" customWidth="1"/>
    <col min="13830" max="13830" width="11.6640625" style="369" customWidth="1"/>
    <col min="13831" max="13831" width="20.1640625" style="369" customWidth="1"/>
    <col min="13832" max="13832" width="14.1640625" style="369" customWidth="1"/>
    <col min="13833" max="14080" width="9.33203125" style="369"/>
    <col min="14081" max="14081" width="6.83203125" style="369" customWidth="1"/>
    <col min="14082" max="14082" width="9" style="369" customWidth="1"/>
    <col min="14083" max="14083" width="52.83203125" style="369" customWidth="1"/>
    <col min="14084" max="14084" width="9.33203125" style="369"/>
    <col min="14085" max="14085" width="13.5" style="369" customWidth="1"/>
    <col min="14086" max="14086" width="11.6640625" style="369" customWidth="1"/>
    <col min="14087" max="14087" width="20.1640625" style="369" customWidth="1"/>
    <col min="14088" max="14088" width="14.1640625" style="369" customWidth="1"/>
    <col min="14089" max="14336" width="9.33203125" style="369"/>
    <col min="14337" max="14337" width="6.83203125" style="369" customWidth="1"/>
    <col min="14338" max="14338" width="9" style="369" customWidth="1"/>
    <col min="14339" max="14339" width="52.83203125" style="369" customWidth="1"/>
    <col min="14340" max="14340" width="9.33203125" style="369"/>
    <col min="14341" max="14341" width="13.5" style="369" customWidth="1"/>
    <col min="14342" max="14342" width="11.6640625" style="369" customWidth="1"/>
    <col min="14343" max="14343" width="20.1640625" style="369" customWidth="1"/>
    <col min="14344" max="14344" width="14.1640625" style="369" customWidth="1"/>
    <col min="14345" max="14592" width="9.33203125" style="369"/>
    <col min="14593" max="14593" width="6.83203125" style="369" customWidth="1"/>
    <col min="14594" max="14594" width="9" style="369" customWidth="1"/>
    <col min="14595" max="14595" width="52.83203125" style="369" customWidth="1"/>
    <col min="14596" max="14596" width="9.33203125" style="369"/>
    <col min="14597" max="14597" width="13.5" style="369" customWidth="1"/>
    <col min="14598" max="14598" width="11.6640625" style="369" customWidth="1"/>
    <col min="14599" max="14599" width="20.1640625" style="369" customWidth="1"/>
    <col min="14600" max="14600" width="14.1640625" style="369" customWidth="1"/>
    <col min="14601" max="14848" width="9.33203125" style="369"/>
    <col min="14849" max="14849" width="6.83203125" style="369" customWidth="1"/>
    <col min="14850" max="14850" width="9" style="369" customWidth="1"/>
    <col min="14851" max="14851" width="52.83203125" style="369" customWidth="1"/>
    <col min="14852" max="14852" width="9.33203125" style="369"/>
    <col min="14853" max="14853" width="13.5" style="369" customWidth="1"/>
    <col min="14854" max="14854" width="11.6640625" style="369" customWidth="1"/>
    <col min="14855" max="14855" width="20.1640625" style="369" customWidth="1"/>
    <col min="14856" max="14856" width="14.1640625" style="369" customWidth="1"/>
    <col min="14857" max="15104" width="9.33203125" style="369"/>
    <col min="15105" max="15105" width="6.83203125" style="369" customWidth="1"/>
    <col min="15106" max="15106" width="9" style="369" customWidth="1"/>
    <col min="15107" max="15107" width="52.83203125" style="369" customWidth="1"/>
    <col min="15108" max="15108" width="9.33203125" style="369"/>
    <col min="15109" max="15109" width="13.5" style="369" customWidth="1"/>
    <col min="15110" max="15110" width="11.6640625" style="369" customWidth="1"/>
    <col min="15111" max="15111" width="20.1640625" style="369" customWidth="1"/>
    <col min="15112" max="15112" width="14.1640625" style="369" customWidth="1"/>
    <col min="15113" max="15360" width="9.33203125" style="369"/>
    <col min="15361" max="15361" width="6.83203125" style="369" customWidth="1"/>
    <col min="15362" max="15362" width="9" style="369" customWidth="1"/>
    <col min="15363" max="15363" width="52.83203125" style="369" customWidth="1"/>
    <col min="15364" max="15364" width="9.33203125" style="369"/>
    <col min="15365" max="15365" width="13.5" style="369" customWidth="1"/>
    <col min="15366" max="15366" width="11.6640625" style="369" customWidth="1"/>
    <col min="15367" max="15367" width="20.1640625" style="369" customWidth="1"/>
    <col min="15368" max="15368" width="14.1640625" style="369" customWidth="1"/>
    <col min="15369" max="15616" width="9.33203125" style="369"/>
    <col min="15617" max="15617" width="6.83203125" style="369" customWidth="1"/>
    <col min="15618" max="15618" width="9" style="369" customWidth="1"/>
    <col min="15619" max="15619" width="52.83203125" style="369" customWidth="1"/>
    <col min="15620" max="15620" width="9.33203125" style="369"/>
    <col min="15621" max="15621" width="13.5" style="369" customWidth="1"/>
    <col min="15622" max="15622" width="11.6640625" style="369" customWidth="1"/>
    <col min="15623" max="15623" width="20.1640625" style="369" customWidth="1"/>
    <col min="15624" max="15624" width="14.1640625" style="369" customWidth="1"/>
    <col min="15625" max="15872" width="9.33203125" style="369"/>
    <col min="15873" max="15873" width="6.83203125" style="369" customWidth="1"/>
    <col min="15874" max="15874" width="9" style="369" customWidth="1"/>
    <col min="15875" max="15875" width="52.83203125" style="369" customWidth="1"/>
    <col min="15876" max="15876" width="9.33203125" style="369"/>
    <col min="15877" max="15877" width="13.5" style="369" customWidth="1"/>
    <col min="15878" max="15878" width="11.6640625" style="369" customWidth="1"/>
    <col min="15879" max="15879" width="20.1640625" style="369" customWidth="1"/>
    <col min="15880" max="15880" width="14.1640625" style="369" customWidth="1"/>
    <col min="15881" max="16128" width="9.33203125" style="369"/>
    <col min="16129" max="16129" width="6.83203125" style="369" customWidth="1"/>
    <col min="16130" max="16130" width="9" style="369" customWidth="1"/>
    <col min="16131" max="16131" width="52.83203125" style="369" customWidth="1"/>
    <col min="16132" max="16132" width="9.33203125" style="369"/>
    <col min="16133" max="16133" width="13.5" style="369" customWidth="1"/>
    <col min="16134" max="16134" width="11.6640625" style="369" customWidth="1"/>
    <col min="16135" max="16135" width="20.1640625" style="369" customWidth="1"/>
    <col min="16136" max="16136" width="14.1640625" style="369" customWidth="1"/>
    <col min="16137" max="16384" width="9.33203125" style="369"/>
  </cols>
  <sheetData>
    <row r="1" spans="1:7">
      <c r="A1" s="367" t="s">
        <v>2866</v>
      </c>
      <c r="B1" s="367" t="s">
        <v>2867</v>
      </c>
      <c r="C1" s="368"/>
      <c r="D1" s="368"/>
      <c r="E1" s="368"/>
      <c r="F1" s="368"/>
    </row>
    <row r="2" spans="1:7">
      <c r="A2" s="367" t="s">
        <v>2868</v>
      </c>
      <c r="B2" s="367" t="s">
        <v>2869</v>
      </c>
      <c r="C2" s="368"/>
      <c r="D2" s="370"/>
      <c r="E2" s="368"/>
      <c r="F2" s="368"/>
    </row>
    <row r="3" spans="1:7">
      <c r="A3" s="367"/>
      <c r="B3" s="367" t="s">
        <v>2870</v>
      </c>
      <c r="C3" s="368"/>
      <c r="D3" s="370"/>
      <c r="E3" s="368"/>
      <c r="F3" s="368"/>
    </row>
    <row r="4" spans="1:7">
      <c r="A4" s="367"/>
      <c r="B4" s="367" t="s">
        <v>2871</v>
      </c>
      <c r="C4" s="368"/>
      <c r="D4" s="370"/>
      <c r="E4" s="368"/>
      <c r="F4" s="368"/>
    </row>
    <row r="5" spans="1:7" ht="16.5" thickBot="1">
      <c r="A5" s="371"/>
      <c r="B5" s="372" t="s">
        <v>2872</v>
      </c>
      <c r="C5" s="373"/>
      <c r="D5" s="373"/>
      <c r="E5" s="374"/>
      <c r="F5" s="374"/>
    </row>
    <row r="6" spans="1:7" ht="25.5">
      <c r="A6" s="375" t="s">
        <v>2873</v>
      </c>
      <c r="B6" s="376" t="s">
        <v>2874</v>
      </c>
      <c r="C6" s="376" t="s">
        <v>2797</v>
      </c>
      <c r="D6" s="376" t="s">
        <v>2875</v>
      </c>
      <c r="E6" s="377" t="s">
        <v>2876</v>
      </c>
      <c r="F6" s="376" t="s">
        <v>2877</v>
      </c>
      <c r="G6" s="377" t="s">
        <v>2878</v>
      </c>
    </row>
    <row r="8" spans="1:7">
      <c r="A8" s="378">
        <v>1</v>
      </c>
      <c r="B8" s="379" t="s">
        <v>2879</v>
      </c>
      <c r="C8" s="380" t="s">
        <v>2880</v>
      </c>
      <c r="D8" s="381" t="s">
        <v>2810</v>
      </c>
      <c r="E8" s="382">
        <v>1</v>
      </c>
      <c r="F8" s="488"/>
      <c r="G8" s="383">
        <f>E8*F8</f>
        <v>0</v>
      </c>
    </row>
    <row r="9" spans="1:7">
      <c r="A9" s="384"/>
      <c r="B9" s="385"/>
      <c r="C9" s="386" t="s">
        <v>2881</v>
      </c>
      <c r="D9" s="385"/>
      <c r="E9" s="385"/>
      <c r="F9" s="387"/>
      <c r="G9" s="387"/>
    </row>
    <row r="10" spans="1:7">
      <c r="A10" s="384"/>
      <c r="B10" s="385"/>
      <c r="C10" s="385" t="s">
        <v>2882</v>
      </c>
      <c r="D10" s="385"/>
      <c r="E10" s="385"/>
      <c r="F10" s="387"/>
      <c r="G10" s="387"/>
    </row>
    <row r="11" spans="1:7">
      <c r="A11" s="384"/>
      <c r="B11" s="388" t="s">
        <v>2883</v>
      </c>
      <c r="C11" s="385"/>
      <c r="D11" s="385"/>
      <c r="E11" s="385"/>
      <c r="F11" s="387"/>
      <c r="G11" s="387"/>
    </row>
    <row r="12" spans="1:7">
      <c r="A12" s="384"/>
      <c r="B12" s="388" t="s">
        <v>2884</v>
      </c>
      <c r="C12" s="385"/>
      <c r="D12" s="385"/>
      <c r="E12" s="385"/>
      <c r="F12" s="387"/>
      <c r="G12" s="387"/>
    </row>
    <row r="13" spans="1:7">
      <c r="A13" s="384"/>
      <c r="B13" s="385"/>
      <c r="C13" s="388" t="s">
        <v>2885</v>
      </c>
      <c r="D13" s="385"/>
      <c r="E13" s="385"/>
      <c r="F13" s="387"/>
      <c r="G13" s="387"/>
    </row>
    <row r="14" spans="1:7">
      <c r="A14" s="384"/>
      <c r="B14" s="385"/>
      <c r="C14" s="388" t="s">
        <v>2886</v>
      </c>
      <c r="D14" s="385"/>
      <c r="E14" s="385"/>
      <c r="F14" s="387"/>
      <c r="G14" s="387"/>
    </row>
    <row r="15" spans="1:7">
      <c r="A15" s="384"/>
      <c r="B15" s="385"/>
      <c r="C15" s="388" t="s">
        <v>2887</v>
      </c>
      <c r="D15" s="385"/>
      <c r="E15" s="385"/>
      <c r="F15" s="387"/>
      <c r="G15" s="387"/>
    </row>
    <row r="16" spans="1:7">
      <c r="A16" s="384"/>
      <c r="B16" s="385"/>
      <c r="C16" s="388" t="s">
        <v>2888</v>
      </c>
      <c r="D16" s="385"/>
      <c r="E16" s="385"/>
      <c r="F16" s="387"/>
      <c r="G16" s="387"/>
    </row>
    <row r="17" spans="1:7">
      <c r="A17" s="384"/>
      <c r="B17" s="385"/>
      <c r="C17" s="388" t="s">
        <v>2889</v>
      </c>
      <c r="D17" s="385"/>
      <c r="E17" s="385"/>
      <c r="F17" s="387"/>
      <c r="G17" s="387"/>
    </row>
    <row r="18" spans="1:7">
      <c r="A18" s="384"/>
      <c r="B18" s="385"/>
      <c r="C18" s="388" t="s">
        <v>2890</v>
      </c>
      <c r="D18" s="385"/>
      <c r="E18" s="385"/>
      <c r="F18" s="387"/>
      <c r="G18" s="387"/>
    </row>
    <row r="19" spans="1:7">
      <c r="A19" s="384"/>
      <c r="B19" s="385"/>
      <c r="C19" s="388" t="s">
        <v>2891</v>
      </c>
      <c r="D19" s="385"/>
      <c r="E19" s="385"/>
      <c r="F19" s="387"/>
      <c r="G19" s="387"/>
    </row>
    <row r="20" spans="1:7">
      <c r="A20" s="384"/>
      <c r="B20" s="385"/>
      <c r="C20" s="388"/>
      <c r="D20" s="385"/>
      <c r="E20" s="385"/>
      <c r="F20" s="387"/>
      <c r="G20" s="387"/>
    </row>
    <row r="21" spans="1:7">
      <c r="A21" s="384"/>
      <c r="B21" s="385"/>
      <c r="C21" s="388" t="s">
        <v>2892</v>
      </c>
      <c r="D21" s="385"/>
      <c r="E21" s="385"/>
      <c r="F21" s="387"/>
      <c r="G21" s="387"/>
    </row>
    <row r="22" spans="1:7">
      <c r="A22" s="384"/>
      <c r="B22" s="385"/>
      <c r="C22" s="388" t="s">
        <v>2893</v>
      </c>
      <c r="D22" s="385"/>
      <c r="E22" s="385"/>
      <c r="F22" s="387"/>
      <c r="G22" s="387"/>
    </row>
    <row r="23" spans="1:7">
      <c r="A23" s="384"/>
      <c r="B23" s="385"/>
      <c r="C23" s="388" t="s">
        <v>2894</v>
      </c>
      <c r="D23" s="385"/>
      <c r="E23" s="385"/>
      <c r="F23" s="387"/>
      <c r="G23" s="387"/>
    </row>
    <row r="24" spans="1:7">
      <c r="A24" s="384"/>
      <c r="B24" s="385"/>
      <c r="C24" s="388" t="s">
        <v>2895</v>
      </c>
      <c r="D24" s="385"/>
      <c r="E24" s="385"/>
      <c r="F24" s="387"/>
      <c r="G24" s="387"/>
    </row>
    <row r="25" spans="1:7">
      <c r="A25" s="384"/>
      <c r="B25" s="385"/>
      <c r="C25" s="388" t="s">
        <v>2896</v>
      </c>
      <c r="D25" s="385"/>
      <c r="E25" s="385"/>
      <c r="F25" s="387"/>
      <c r="G25" s="387"/>
    </row>
    <row r="26" spans="1:7">
      <c r="A26" s="384"/>
      <c r="B26" s="385"/>
      <c r="C26" s="388" t="s">
        <v>2897</v>
      </c>
      <c r="D26" s="385"/>
      <c r="E26" s="385"/>
      <c r="F26" s="387"/>
      <c r="G26" s="387"/>
    </row>
    <row r="27" spans="1:7">
      <c r="A27" s="384"/>
      <c r="B27" s="385"/>
      <c r="C27" s="388" t="s">
        <v>2898</v>
      </c>
      <c r="D27" s="385"/>
      <c r="E27" s="385"/>
      <c r="F27" s="387"/>
      <c r="G27" s="387"/>
    </row>
    <row r="28" spans="1:7">
      <c r="A28" s="384"/>
      <c r="B28" s="385"/>
      <c r="C28" s="388" t="s">
        <v>2899</v>
      </c>
      <c r="D28" s="385"/>
      <c r="E28" s="385"/>
      <c r="F28" s="387"/>
      <c r="G28" s="387"/>
    </row>
    <row r="29" spans="1:7">
      <c r="A29" s="384"/>
      <c r="B29" s="388" t="s">
        <v>2900</v>
      </c>
      <c r="C29" s="385"/>
      <c r="D29" s="385"/>
      <c r="E29" s="385"/>
      <c r="F29" s="387"/>
      <c r="G29" s="387"/>
    </row>
    <row r="30" spans="1:7">
      <c r="A30" s="384"/>
      <c r="B30" s="388" t="s">
        <v>2901</v>
      </c>
      <c r="C30" s="385"/>
      <c r="D30" s="385"/>
      <c r="E30" s="385"/>
      <c r="F30" s="387"/>
      <c r="G30" s="387"/>
    </row>
    <row r="31" spans="1:7">
      <c r="A31" s="384"/>
      <c r="B31" s="388" t="s">
        <v>2902</v>
      </c>
      <c r="C31" s="385"/>
      <c r="D31" s="385"/>
      <c r="E31" s="385"/>
      <c r="F31" s="387"/>
      <c r="G31" s="387"/>
    </row>
    <row r="32" spans="1:7">
      <c r="A32" s="384"/>
      <c r="B32" s="388" t="s">
        <v>2903</v>
      </c>
      <c r="C32" s="385"/>
      <c r="D32" s="385"/>
      <c r="E32" s="385"/>
      <c r="F32" s="387"/>
      <c r="G32" s="387"/>
    </row>
    <row r="33" spans="1:8">
      <c r="A33" s="389"/>
      <c r="B33" s="390" t="s">
        <v>2904</v>
      </c>
      <c r="C33" s="391"/>
      <c r="D33" s="391"/>
      <c r="E33" s="391"/>
      <c r="F33" s="392"/>
      <c r="G33" s="392"/>
    </row>
    <row r="34" spans="1:8">
      <c r="A34" s="393">
        <v>2</v>
      </c>
      <c r="B34" s="394"/>
      <c r="C34" s="394" t="s">
        <v>2905</v>
      </c>
      <c r="D34" s="393" t="s">
        <v>2810</v>
      </c>
      <c r="E34" s="395">
        <v>1</v>
      </c>
      <c r="F34" s="480"/>
      <c r="G34" s="396">
        <f>F34*E34</f>
        <v>0</v>
      </c>
    </row>
    <row r="35" spans="1:8">
      <c r="A35" s="394"/>
      <c r="B35" s="397"/>
      <c r="C35" s="398" t="s">
        <v>2906</v>
      </c>
      <c r="D35" s="394"/>
      <c r="E35" s="394"/>
      <c r="F35" s="394"/>
      <c r="G35" s="394"/>
    </row>
    <row r="36" spans="1:8" ht="39">
      <c r="A36" s="395">
        <v>3</v>
      </c>
      <c r="B36" s="399" t="s">
        <v>2907</v>
      </c>
      <c r="C36" s="400" t="s">
        <v>2908</v>
      </c>
      <c r="D36" s="401" t="s">
        <v>2810</v>
      </c>
      <c r="E36" s="401">
        <v>1</v>
      </c>
      <c r="F36" s="484"/>
      <c r="G36" s="396">
        <f>F36*E36</f>
        <v>0</v>
      </c>
    </row>
    <row r="37" spans="1:8">
      <c r="A37" s="395">
        <v>4</v>
      </c>
      <c r="B37" s="394"/>
      <c r="C37" s="394" t="s">
        <v>2905</v>
      </c>
      <c r="D37" s="393" t="s">
        <v>2810</v>
      </c>
      <c r="E37" s="395">
        <v>1</v>
      </c>
      <c r="F37" s="480"/>
      <c r="G37" s="396">
        <f>F37*E37</f>
        <v>0</v>
      </c>
    </row>
    <row r="38" spans="1:8">
      <c r="A38" s="394"/>
      <c r="B38" s="402"/>
      <c r="C38" s="398" t="s">
        <v>2909</v>
      </c>
      <c r="D38" s="403"/>
      <c r="E38" s="404"/>
      <c r="F38" s="397"/>
      <c r="G38" s="394"/>
    </row>
    <row r="39" spans="1:8">
      <c r="A39" s="394">
        <v>5</v>
      </c>
      <c r="B39" s="394"/>
      <c r="C39" s="405" t="s">
        <v>2910</v>
      </c>
      <c r="D39" s="406" t="s">
        <v>289</v>
      </c>
      <c r="E39" s="404">
        <v>10</v>
      </c>
      <c r="F39" s="477"/>
      <c r="G39" s="407">
        <f t="shared" ref="G39:G47" si="0">F39*E39</f>
        <v>0</v>
      </c>
    </row>
    <row r="40" spans="1:8">
      <c r="A40" s="394">
        <v>6</v>
      </c>
      <c r="B40" s="402"/>
      <c r="C40" s="405" t="s">
        <v>2911</v>
      </c>
      <c r="D40" s="395" t="s">
        <v>289</v>
      </c>
      <c r="E40" s="408">
        <v>12</v>
      </c>
      <c r="F40" s="480"/>
      <c r="G40" s="407">
        <f t="shared" si="0"/>
        <v>0</v>
      </c>
    </row>
    <row r="41" spans="1:8">
      <c r="A41" s="394">
        <v>7</v>
      </c>
      <c r="B41" s="402"/>
      <c r="C41" s="405" t="s">
        <v>2912</v>
      </c>
      <c r="D41" s="395" t="s">
        <v>289</v>
      </c>
      <c r="E41" s="408">
        <v>12</v>
      </c>
      <c r="F41" s="480"/>
      <c r="G41" s="407">
        <f t="shared" si="0"/>
        <v>0</v>
      </c>
    </row>
    <row r="42" spans="1:8">
      <c r="A42" s="394">
        <v>8</v>
      </c>
      <c r="B42" s="402"/>
      <c r="C42" s="394" t="s">
        <v>2913</v>
      </c>
      <c r="D42" s="395" t="s">
        <v>289</v>
      </c>
      <c r="E42" s="408">
        <v>10</v>
      </c>
      <c r="F42" s="480"/>
      <c r="G42" s="409">
        <f t="shared" si="0"/>
        <v>0</v>
      </c>
    </row>
    <row r="43" spans="1:8">
      <c r="A43" s="394">
        <v>9</v>
      </c>
      <c r="B43" s="402"/>
      <c r="C43" s="405" t="s">
        <v>2914</v>
      </c>
      <c r="D43" s="406" t="s">
        <v>289</v>
      </c>
      <c r="E43" s="404">
        <v>10</v>
      </c>
      <c r="F43" s="477"/>
      <c r="G43" s="407">
        <f t="shared" si="0"/>
        <v>0</v>
      </c>
    </row>
    <row r="44" spans="1:8">
      <c r="A44" s="394">
        <v>10</v>
      </c>
      <c r="B44" s="402"/>
      <c r="C44" s="405" t="s">
        <v>2915</v>
      </c>
      <c r="D44" s="406" t="s">
        <v>289</v>
      </c>
      <c r="E44" s="404">
        <v>10</v>
      </c>
      <c r="F44" s="477"/>
      <c r="G44" s="407">
        <f t="shared" si="0"/>
        <v>0</v>
      </c>
    </row>
    <row r="45" spans="1:8" ht="24">
      <c r="A45" s="394">
        <v>11</v>
      </c>
      <c r="B45" s="394"/>
      <c r="C45" s="405" t="s">
        <v>2916</v>
      </c>
      <c r="D45" s="406" t="s">
        <v>289</v>
      </c>
      <c r="E45" s="404">
        <v>50</v>
      </c>
      <c r="F45" s="477"/>
      <c r="G45" s="407">
        <f t="shared" si="0"/>
        <v>0</v>
      </c>
    </row>
    <row r="46" spans="1:8">
      <c r="A46" s="394">
        <v>12</v>
      </c>
      <c r="B46" s="394"/>
      <c r="C46" s="405" t="s">
        <v>2917</v>
      </c>
      <c r="D46" s="406" t="s">
        <v>166</v>
      </c>
      <c r="E46" s="404">
        <v>100</v>
      </c>
      <c r="F46" s="477"/>
      <c r="G46" s="407">
        <f t="shared" si="0"/>
        <v>0</v>
      </c>
    </row>
    <row r="47" spans="1:8">
      <c r="A47" s="394">
        <v>13</v>
      </c>
      <c r="B47" s="402"/>
      <c r="C47" s="410" t="s">
        <v>2918</v>
      </c>
      <c r="D47" s="411" t="s">
        <v>2810</v>
      </c>
      <c r="E47" s="408">
        <v>1</v>
      </c>
      <c r="F47" s="477"/>
      <c r="G47" s="409">
        <f t="shared" si="0"/>
        <v>0</v>
      </c>
    </row>
    <row r="48" spans="1:8">
      <c r="B48" s="394"/>
      <c r="C48" s="412" t="s">
        <v>2919</v>
      </c>
      <c r="D48" s="413"/>
      <c r="E48" s="413"/>
      <c r="F48" s="394"/>
      <c r="G48" s="394"/>
      <c r="H48" s="369" t="s">
        <v>2920</v>
      </c>
    </row>
    <row r="49" spans="1:11">
      <c r="A49" s="394">
        <v>14</v>
      </c>
      <c r="B49" s="394"/>
      <c r="C49" s="405" t="s">
        <v>2921</v>
      </c>
      <c r="D49" s="406" t="s">
        <v>289</v>
      </c>
      <c r="E49" s="404">
        <v>30</v>
      </c>
      <c r="F49" s="477"/>
      <c r="G49" s="407">
        <f t="shared" ref="G49:G54" si="1">F49*E49</f>
        <v>0</v>
      </c>
    </row>
    <row r="50" spans="1:11">
      <c r="A50" s="394">
        <v>15</v>
      </c>
      <c r="B50" s="394"/>
      <c r="C50" s="405" t="s">
        <v>2922</v>
      </c>
      <c r="D50" s="414" t="s">
        <v>2810</v>
      </c>
      <c r="E50" s="415">
        <v>6</v>
      </c>
      <c r="F50" s="486"/>
      <c r="G50" s="407">
        <f t="shared" si="1"/>
        <v>0</v>
      </c>
    </row>
    <row r="51" spans="1:11" ht="24">
      <c r="A51" s="394">
        <v>16</v>
      </c>
      <c r="B51" s="416"/>
      <c r="C51" s="405" t="s">
        <v>2923</v>
      </c>
      <c r="D51" s="406" t="s">
        <v>166</v>
      </c>
      <c r="E51" s="404">
        <v>10</v>
      </c>
      <c r="F51" s="477"/>
      <c r="G51" s="407">
        <f t="shared" si="1"/>
        <v>0</v>
      </c>
    </row>
    <row r="52" spans="1:11">
      <c r="A52" s="394">
        <v>17</v>
      </c>
      <c r="B52" s="402"/>
      <c r="C52" s="410" t="s">
        <v>2920</v>
      </c>
      <c r="D52" s="411" t="s">
        <v>166</v>
      </c>
      <c r="E52" s="408">
        <v>1</v>
      </c>
      <c r="F52" s="477"/>
      <c r="G52" s="409">
        <f t="shared" si="1"/>
        <v>0</v>
      </c>
      <c r="H52" s="551" t="s">
        <v>2924</v>
      </c>
      <c r="I52" s="552"/>
      <c r="J52" s="552"/>
      <c r="K52" s="552"/>
    </row>
    <row r="53" spans="1:11">
      <c r="A53" s="394">
        <v>18</v>
      </c>
      <c r="B53" s="394"/>
      <c r="C53" s="417" t="s">
        <v>2925</v>
      </c>
      <c r="D53" s="393" t="s">
        <v>2810</v>
      </c>
      <c r="E53" s="418">
        <v>2</v>
      </c>
      <c r="F53" s="487"/>
      <c r="G53" s="419">
        <f t="shared" si="1"/>
        <v>0</v>
      </c>
      <c r="H53" s="551"/>
      <c r="I53" s="552"/>
      <c r="J53" s="552"/>
      <c r="K53" s="552"/>
    </row>
    <row r="54" spans="1:11">
      <c r="A54" s="394">
        <v>19</v>
      </c>
      <c r="C54" s="417" t="s">
        <v>2926</v>
      </c>
      <c r="D54" s="420" t="s">
        <v>527</v>
      </c>
      <c r="E54" s="418">
        <v>0.5</v>
      </c>
      <c r="F54" s="487"/>
      <c r="G54" s="419">
        <f t="shared" si="1"/>
        <v>0</v>
      </c>
    </row>
    <row r="55" spans="1:11">
      <c r="A55" s="394"/>
      <c r="B55" s="402"/>
      <c r="C55" s="398" t="s">
        <v>2927</v>
      </c>
      <c r="D55" s="421"/>
      <c r="E55" s="421"/>
      <c r="F55" s="422"/>
      <c r="G55" s="422"/>
    </row>
    <row r="56" spans="1:11">
      <c r="A56" s="394">
        <v>20</v>
      </c>
      <c r="B56" s="421" t="s">
        <v>2928</v>
      </c>
      <c r="C56" s="410" t="s">
        <v>2929</v>
      </c>
      <c r="D56" s="421" t="s">
        <v>2810</v>
      </c>
      <c r="E56" s="421">
        <v>1</v>
      </c>
      <c r="F56" s="482"/>
      <c r="G56" s="407">
        <f>F56*E56</f>
        <v>0</v>
      </c>
    </row>
    <row r="57" spans="1:11">
      <c r="A57" s="394">
        <v>21</v>
      </c>
      <c r="B57" s="421" t="s">
        <v>2930</v>
      </c>
      <c r="C57" s="410" t="s">
        <v>2929</v>
      </c>
      <c r="D57" s="421" t="s">
        <v>2810</v>
      </c>
      <c r="E57" s="421">
        <v>1</v>
      </c>
      <c r="F57" s="482"/>
      <c r="G57" s="407">
        <f>F57*E57</f>
        <v>0</v>
      </c>
      <c r="H57" s="369" t="s">
        <v>2925</v>
      </c>
    </row>
    <row r="58" spans="1:11" ht="30">
      <c r="A58" s="423">
        <v>22</v>
      </c>
      <c r="B58" s="393" t="s">
        <v>2931</v>
      </c>
      <c r="C58" s="424" t="s">
        <v>2932</v>
      </c>
      <c r="D58" s="393" t="s">
        <v>2810</v>
      </c>
      <c r="E58" s="393">
        <v>1</v>
      </c>
      <c r="F58" s="484"/>
      <c r="G58" s="396">
        <f>F58*E58</f>
        <v>0</v>
      </c>
    </row>
    <row r="59" spans="1:11">
      <c r="A59" s="423">
        <v>23</v>
      </c>
      <c r="B59" s="423"/>
      <c r="C59" s="423" t="s">
        <v>2933</v>
      </c>
      <c r="D59" s="425" t="s">
        <v>2810</v>
      </c>
      <c r="E59" s="425">
        <v>1</v>
      </c>
      <c r="F59" s="485"/>
      <c r="G59" s="426">
        <f>F59*E59</f>
        <v>0</v>
      </c>
    </row>
    <row r="61" spans="1:11">
      <c r="B61" s="402"/>
      <c r="C61" s="398" t="s">
        <v>2934</v>
      </c>
      <c r="D61" s="403"/>
      <c r="E61" s="404"/>
      <c r="F61" s="422"/>
      <c r="G61" s="422"/>
    </row>
    <row r="62" spans="1:11">
      <c r="A62" s="423">
        <v>24</v>
      </c>
      <c r="B62" s="394"/>
      <c r="C62" s="405" t="s">
        <v>3011</v>
      </c>
      <c r="D62" s="404"/>
      <c r="E62" s="404"/>
      <c r="F62" s="407"/>
      <c r="G62" s="407"/>
    </row>
    <row r="63" spans="1:11">
      <c r="A63" s="423">
        <v>25</v>
      </c>
      <c r="B63" s="394"/>
      <c r="C63" s="405" t="s">
        <v>2935</v>
      </c>
      <c r="D63" s="404" t="s">
        <v>289</v>
      </c>
      <c r="E63" s="404">
        <v>10</v>
      </c>
      <c r="F63" s="477"/>
      <c r="G63" s="407">
        <f t="shared" ref="G63:G69" si="2">F63*E63</f>
        <v>0</v>
      </c>
    </row>
    <row r="64" spans="1:11">
      <c r="A64" s="394">
        <v>26</v>
      </c>
      <c r="B64" s="394"/>
      <c r="C64" s="405" t="s">
        <v>2936</v>
      </c>
      <c r="D64" s="404" t="s">
        <v>289</v>
      </c>
      <c r="E64" s="404">
        <v>20</v>
      </c>
      <c r="F64" s="477"/>
      <c r="G64" s="407">
        <f t="shared" si="2"/>
        <v>0</v>
      </c>
    </row>
    <row r="65" spans="1:7" ht="24">
      <c r="A65" s="427">
        <v>27</v>
      </c>
      <c r="B65" s="394"/>
      <c r="C65" s="405" t="s">
        <v>2937</v>
      </c>
      <c r="D65" s="404" t="s">
        <v>166</v>
      </c>
      <c r="E65" s="404">
        <v>1</v>
      </c>
      <c r="F65" s="477"/>
      <c r="G65" s="407">
        <f t="shared" si="2"/>
        <v>0</v>
      </c>
    </row>
    <row r="66" spans="1:7">
      <c r="A66" s="394">
        <v>28</v>
      </c>
      <c r="B66" s="394"/>
      <c r="C66" s="405" t="s">
        <v>2938</v>
      </c>
      <c r="D66" s="404" t="s">
        <v>289</v>
      </c>
      <c r="E66" s="404">
        <v>5</v>
      </c>
      <c r="F66" s="477"/>
      <c r="G66" s="407">
        <f t="shared" si="2"/>
        <v>0</v>
      </c>
    </row>
    <row r="67" spans="1:7" ht="72">
      <c r="A67" s="394">
        <v>29</v>
      </c>
      <c r="B67" s="394"/>
      <c r="C67" s="405" t="s">
        <v>2939</v>
      </c>
      <c r="D67" s="404" t="s">
        <v>166</v>
      </c>
      <c r="E67" s="404">
        <v>1</v>
      </c>
      <c r="F67" s="477"/>
      <c r="G67" s="407">
        <f t="shared" si="2"/>
        <v>0</v>
      </c>
    </row>
    <row r="68" spans="1:7">
      <c r="A68" s="394">
        <v>30</v>
      </c>
      <c r="B68" s="394"/>
      <c r="C68" s="405" t="s">
        <v>2940</v>
      </c>
      <c r="D68" s="404" t="s">
        <v>289</v>
      </c>
      <c r="E68" s="404">
        <v>3</v>
      </c>
      <c r="F68" s="477"/>
      <c r="G68" s="407">
        <f t="shared" si="2"/>
        <v>0</v>
      </c>
    </row>
    <row r="69" spans="1:7" ht="24">
      <c r="A69" s="394">
        <v>31</v>
      </c>
      <c r="B69" s="394"/>
      <c r="C69" s="405" t="s">
        <v>2941</v>
      </c>
      <c r="D69" s="404" t="s">
        <v>166</v>
      </c>
      <c r="E69" s="404">
        <v>1</v>
      </c>
      <c r="F69" s="477"/>
      <c r="G69" s="407">
        <f t="shared" si="2"/>
        <v>0</v>
      </c>
    </row>
    <row r="70" spans="1:7">
      <c r="B70" s="394"/>
      <c r="C70" s="405"/>
      <c r="D70" s="393"/>
      <c r="E70" s="395"/>
      <c r="F70" s="394"/>
      <c r="G70" s="394"/>
    </row>
    <row r="72" spans="1:7">
      <c r="B72" s="394"/>
      <c r="C72" s="428" t="s">
        <v>2942</v>
      </c>
      <c r="D72" s="395"/>
      <c r="E72" s="395"/>
      <c r="F72" s="394"/>
      <c r="G72" s="394"/>
    </row>
    <row r="73" spans="1:7" ht="24">
      <c r="A73" s="394">
        <v>32</v>
      </c>
      <c r="B73" s="394"/>
      <c r="C73" s="405" t="s">
        <v>2943</v>
      </c>
      <c r="D73" s="404"/>
      <c r="E73" s="404"/>
      <c r="F73" s="477"/>
      <c r="G73" s="407">
        <f>F73*E73</f>
        <v>0</v>
      </c>
    </row>
    <row r="74" spans="1:7" ht="24">
      <c r="A74" s="394">
        <v>33</v>
      </c>
      <c r="B74" s="394"/>
      <c r="C74" s="405" t="s">
        <v>2944</v>
      </c>
      <c r="D74" s="404" t="s">
        <v>2945</v>
      </c>
      <c r="E74" s="404">
        <v>1</v>
      </c>
      <c r="F74" s="477"/>
      <c r="G74" s="407">
        <f>F74*E74</f>
        <v>0</v>
      </c>
    </row>
    <row r="75" spans="1:7" ht="24">
      <c r="A75" s="394">
        <v>34</v>
      </c>
      <c r="B75" s="394"/>
      <c r="C75" s="405" t="s">
        <v>2946</v>
      </c>
      <c r="D75" s="404" t="s">
        <v>2945</v>
      </c>
      <c r="E75" s="404">
        <v>1</v>
      </c>
      <c r="F75" s="477"/>
      <c r="G75" s="407">
        <f>F75*E75</f>
        <v>0</v>
      </c>
    </row>
    <row r="76" spans="1:7" ht="24">
      <c r="A76" s="394">
        <v>35</v>
      </c>
      <c r="B76" s="394"/>
      <c r="C76" s="405" t="s">
        <v>2947</v>
      </c>
      <c r="D76" s="404" t="s">
        <v>2945</v>
      </c>
      <c r="E76" s="404">
        <v>1</v>
      </c>
      <c r="F76" s="477"/>
      <c r="G76" s="407">
        <f>F76*E76</f>
        <v>0</v>
      </c>
    </row>
    <row r="77" spans="1:7">
      <c r="A77" s="394">
        <v>36</v>
      </c>
      <c r="B77" s="394"/>
      <c r="C77" s="405" t="s">
        <v>2948</v>
      </c>
      <c r="D77" s="404"/>
      <c r="E77" s="404"/>
      <c r="F77" s="407"/>
      <c r="G77" s="407"/>
    </row>
    <row r="78" spans="1:7">
      <c r="B78" s="394"/>
    </row>
    <row r="79" spans="1:7" ht="24">
      <c r="B79" s="394"/>
      <c r="C79" s="429" t="s">
        <v>2949</v>
      </c>
      <c r="D79" s="404"/>
      <c r="E79" s="404"/>
      <c r="F79" s="407"/>
      <c r="G79" s="407"/>
    </row>
    <row r="80" spans="1:7">
      <c r="A80" s="394">
        <v>37</v>
      </c>
      <c r="B80" s="394"/>
      <c r="C80" s="410" t="s">
        <v>2950</v>
      </c>
      <c r="D80" s="408" t="s">
        <v>2810</v>
      </c>
      <c r="E80" s="408">
        <v>45</v>
      </c>
      <c r="F80" s="477"/>
      <c r="G80" s="407">
        <f t="shared" ref="G80:G85" si="3">F80*E80</f>
        <v>0</v>
      </c>
    </row>
    <row r="81" spans="1:8">
      <c r="A81" s="394">
        <v>38</v>
      </c>
      <c r="B81" s="402"/>
      <c r="C81" s="405" t="s">
        <v>2951</v>
      </c>
      <c r="D81" s="404" t="s">
        <v>166</v>
      </c>
      <c r="E81" s="404">
        <v>1</v>
      </c>
      <c r="F81" s="477"/>
      <c r="G81" s="407">
        <f t="shared" si="3"/>
        <v>0</v>
      </c>
    </row>
    <row r="82" spans="1:8" ht="24">
      <c r="A82" s="394">
        <v>39</v>
      </c>
      <c r="B82" s="394"/>
      <c r="C82" s="405" t="s">
        <v>2949</v>
      </c>
      <c r="D82" s="404" t="s">
        <v>166</v>
      </c>
      <c r="E82" s="404">
        <v>1</v>
      </c>
      <c r="F82" s="477"/>
      <c r="G82" s="407">
        <f t="shared" si="3"/>
        <v>0</v>
      </c>
    </row>
    <row r="83" spans="1:8" ht="24">
      <c r="A83" s="394">
        <v>40</v>
      </c>
      <c r="B83" s="394"/>
      <c r="C83" s="405" t="s">
        <v>2952</v>
      </c>
      <c r="D83" s="404" t="s">
        <v>190</v>
      </c>
      <c r="E83" s="404">
        <v>1</v>
      </c>
      <c r="F83" s="477"/>
      <c r="G83" s="407">
        <f t="shared" si="3"/>
        <v>0</v>
      </c>
    </row>
    <row r="84" spans="1:8">
      <c r="A84" s="394">
        <v>41</v>
      </c>
      <c r="B84" s="394"/>
      <c r="C84" s="397" t="s">
        <v>2953</v>
      </c>
      <c r="D84" s="421" t="s">
        <v>190</v>
      </c>
      <c r="E84" s="421">
        <v>1</v>
      </c>
      <c r="F84" s="478"/>
      <c r="G84" s="409">
        <f t="shared" si="3"/>
        <v>0</v>
      </c>
    </row>
    <row r="85" spans="1:8">
      <c r="A85" s="394">
        <v>42</v>
      </c>
      <c r="B85" s="397"/>
      <c r="C85" s="410" t="s">
        <v>2954</v>
      </c>
      <c r="D85" s="408" t="s">
        <v>2945</v>
      </c>
      <c r="E85" s="408">
        <v>1</v>
      </c>
      <c r="F85" s="483"/>
      <c r="G85" s="409">
        <f t="shared" si="3"/>
        <v>0</v>
      </c>
    </row>
    <row r="87" spans="1:8">
      <c r="A87" s="394"/>
      <c r="B87" s="394"/>
      <c r="C87" s="430" t="s">
        <v>2955</v>
      </c>
      <c r="D87" s="394"/>
      <c r="E87" s="394"/>
      <c r="F87" s="394"/>
      <c r="G87" s="394"/>
    </row>
    <row r="88" spans="1:8">
      <c r="A88" s="394"/>
      <c r="B88" s="402"/>
      <c r="C88" s="398" t="s">
        <v>2927</v>
      </c>
      <c r="D88" s="421"/>
      <c r="E88" s="421"/>
      <c r="F88" s="422"/>
      <c r="G88" s="422"/>
    </row>
    <row r="89" spans="1:8" ht="36.75">
      <c r="A89" s="431">
        <v>1</v>
      </c>
      <c r="B89" s="432" t="s">
        <v>2956</v>
      </c>
      <c r="C89" s="433" t="s">
        <v>2957</v>
      </c>
      <c r="D89" s="434" t="s">
        <v>2810</v>
      </c>
      <c r="E89" s="434">
        <v>1</v>
      </c>
      <c r="F89" s="481"/>
      <c r="G89" s="435">
        <f t="shared" ref="G89:G94" si="4">F89*E89</f>
        <v>0</v>
      </c>
    </row>
    <row r="90" spans="1:8" ht="24.75">
      <c r="A90" s="436">
        <v>2</v>
      </c>
      <c r="B90" s="432" t="s">
        <v>2958</v>
      </c>
      <c r="C90" s="433" t="s">
        <v>2959</v>
      </c>
      <c r="D90" s="434" t="s">
        <v>2810</v>
      </c>
      <c r="E90" s="434">
        <v>2</v>
      </c>
      <c r="F90" s="481"/>
      <c r="G90" s="435">
        <f t="shared" si="4"/>
        <v>0</v>
      </c>
    </row>
    <row r="91" spans="1:8" ht="36">
      <c r="A91" s="431">
        <v>3</v>
      </c>
      <c r="B91" s="437"/>
      <c r="C91" s="405" t="s">
        <v>2960</v>
      </c>
      <c r="D91" s="404" t="s">
        <v>166</v>
      </c>
      <c r="E91" s="404">
        <v>1</v>
      </c>
      <c r="F91" s="482"/>
      <c r="G91" s="435">
        <f t="shared" si="4"/>
        <v>0</v>
      </c>
    </row>
    <row r="92" spans="1:8" ht="36">
      <c r="A92" s="431">
        <v>4</v>
      </c>
      <c r="B92" s="438"/>
      <c r="C92" s="405" t="s">
        <v>2961</v>
      </c>
      <c r="D92" s="404" t="s">
        <v>166</v>
      </c>
      <c r="E92" s="404">
        <v>2</v>
      </c>
      <c r="F92" s="482"/>
      <c r="G92" s="435">
        <f t="shared" si="4"/>
        <v>0</v>
      </c>
    </row>
    <row r="93" spans="1:8" ht="24">
      <c r="A93" s="436">
        <v>5</v>
      </c>
      <c r="B93" s="427"/>
      <c r="C93" s="405" t="s">
        <v>2962</v>
      </c>
      <c r="D93" s="395" t="s">
        <v>289</v>
      </c>
      <c r="E93" s="408">
        <v>50</v>
      </c>
      <c r="F93" s="480"/>
      <c r="G93" s="439">
        <f t="shared" si="4"/>
        <v>0</v>
      </c>
      <c r="H93" s="385"/>
    </row>
    <row r="94" spans="1:8">
      <c r="A94" s="436">
        <v>6</v>
      </c>
      <c r="B94" s="432"/>
      <c r="C94" s="410" t="s">
        <v>2950</v>
      </c>
      <c r="D94" s="408" t="s">
        <v>2810</v>
      </c>
      <c r="E94" s="408">
        <v>10</v>
      </c>
      <c r="F94" s="477"/>
      <c r="G94" s="440">
        <f t="shared" si="4"/>
        <v>0</v>
      </c>
      <c r="H94" s="385"/>
    </row>
    <row r="95" spans="1:8" ht="15.75">
      <c r="B95" s="394"/>
      <c r="C95" s="405"/>
      <c r="D95" s="395"/>
      <c r="E95" s="408"/>
      <c r="F95" s="394"/>
      <c r="G95" s="440"/>
      <c r="H95" s="441"/>
    </row>
    <row r="96" spans="1:8">
      <c r="B96" s="394"/>
      <c r="C96" s="405"/>
      <c r="D96" s="406"/>
      <c r="E96" s="404"/>
      <c r="F96" s="407"/>
      <c r="G96" s="440"/>
      <c r="H96" s="385"/>
    </row>
    <row r="97" spans="1:8">
      <c r="B97" s="394"/>
      <c r="H97" s="385"/>
    </row>
    <row r="98" spans="1:8">
      <c r="B98" s="394"/>
      <c r="C98" s="442" t="s">
        <v>2963</v>
      </c>
      <c r="D98" s="394"/>
      <c r="E98" s="394"/>
      <c r="F98" s="394"/>
      <c r="G98" s="443"/>
      <c r="H98" s="385"/>
    </row>
    <row r="99" spans="1:8" ht="270">
      <c r="A99" s="431">
        <v>7</v>
      </c>
      <c r="B99" s="427" t="s">
        <v>2964</v>
      </c>
      <c r="C99" s="444" t="s">
        <v>2965</v>
      </c>
      <c r="D99" s="393" t="s">
        <v>2810</v>
      </c>
      <c r="E99" s="427">
        <v>1</v>
      </c>
      <c r="F99" s="479"/>
      <c r="G99" s="445">
        <f t="shared" ref="G99:G104" si="5">(E99*F99)</f>
        <v>0</v>
      </c>
    </row>
    <row r="100" spans="1:8">
      <c r="A100" s="436">
        <v>8</v>
      </c>
      <c r="B100" s="427" t="s">
        <v>2966</v>
      </c>
      <c r="C100" s="424" t="s">
        <v>2967</v>
      </c>
      <c r="D100" s="395" t="s">
        <v>2810</v>
      </c>
      <c r="E100" s="394">
        <v>1</v>
      </c>
      <c r="F100" s="480"/>
      <c r="G100" s="445">
        <f t="shared" si="5"/>
        <v>0</v>
      </c>
    </row>
    <row r="101" spans="1:8">
      <c r="A101" s="436">
        <v>9</v>
      </c>
      <c r="B101" s="427" t="s">
        <v>2968</v>
      </c>
      <c r="C101" s="444" t="s">
        <v>2969</v>
      </c>
      <c r="D101" s="393" t="s">
        <v>2810</v>
      </c>
      <c r="E101" s="427">
        <v>1</v>
      </c>
      <c r="F101" s="480"/>
      <c r="G101" s="445">
        <f t="shared" si="5"/>
        <v>0</v>
      </c>
    </row>
    <row r="102" spans="1:8">
      <c r="A102" s="436">
        <v>10</v>
      </c>
      <c r="B102" s="427" t="s">
        <v>2970</v>
      </c>
      <c r="C102" s="394" t="s">
        <v>2971</v>
      </c>
      <c r="D102" s="393" t="s">
        <v>2810</v>
      </c>
      <c r="E102" s="427">
        <v>1</v>
      </c>
      <c r="F102" s="480"/>
      <c r="G102" s="445">
        <f t="shared" si="5"/>
        <v>0</v>
      </c>
    </row>
    <row r="103" spans="1:8">
      <c r="A103" s="431">
        <v>11</v>
      </c>
      <c r="B103" s="394"/>
      <c r="C103" s="394" t="s">
        <v>2972</v>
      </c>
      <c r="D103" s="395" t="s">
        <v>2810</v>
      </c>
      <c r="E103" s="394">
        <v>1</v>
      </c>
      <c r="F103" s="480"/>
      <c r="G103" s="445">
        <f t="shared" si="5"/>
        <v>0</v>
      </c>
    </row>
    <row r="104" spans="1:8">
      <c r="A104" s="436">
        <v>12</v>
      </c>
      <c r="B104" s="394"/>
      <c r="C104" s="394" t="s">
        <v>2973</v>
      </c>
      <c r="D104" s="395" t="s">
        <v>2945</v>
      </c>
      <c r="E104" s="394">
        <v>1</v>
      </c>
      <c r="F104" s="480"/>
      <c r="G104" s="445">
        <f t="shared" si="5"/>
        <v>0</v>
      </c>
    </row>
    <row r="105" spans="1:8" ht="24">
      <c r="A105" s="436">
        <v>13</v>
      </c>
      <c r="B105" s="394"/>
      <c r="C105" s="429" t="s">
        <v>2949</v>
      </c>
      <c r="D105" s="404"/>
      <c r="E105" s="404"/>
      <c r="F105" s="407"/>
      <c r="G105" s="407"/>
    </row>
    <row r="106" spans="1:8">
      <c r="A106" s="436">
        <v>14</v>
      </c>
      <c r="B106" s="402"/>
      <c r="C106" s="405" t="s">
        <v>2951</v>
      </c>
      <c r="D106" s="404" t="s">
        <v>166</v>
      </c>
      <c r="E106" s="404">
        <v>1</v>
      </c>
      <c r="F106" s="477"/>
      <c r="G106" s="407">
        <f>F106*E106</f>
        <v>0</v>
      </c>
    </row>
    <row r="107" spans="1:8" ht="24">
      <c r="A107" s="436">
        <v>15</v>
      </c>
      <c r="B107" s="394"/>
      <c r="C107" s="405" t="s">
        <v>2949</v>
      </c>
      <c r="D107" s="404" t="s">
        <v>166</v>
      </c>
      <c r="E107" s="404">
        <v>1</v>
      </c>
      <c r="F107" s="477"/>
      <c r="G107" s="407">
        <f>F107*E107</f>
        <v>0</v>
      </c>
    </row>
    <row r="108" spans="1:8" ht="24">
      <c r="A108" s="436">
        <v>16</v>
      </c>
      <c r="B108" s="394"/>
      <c r="C108" s="405" t="s">
        <v>2952</v>
      </c>
      <c r="D108" s="404" t="s">
        <v>190</v>
      </c>
      <c r="E108" s="404">
        <v>1</v>
      </c>
      <c r="F108" s="477"/>
      <c r="G108" s="407">
        <f>F108*E108</f>
        <v>0</v>
      </c>
    </row>
    <row r="109" spans="1:8">
      <c r="A109" s="436">
        <v>17</v>
      </c>
      <c r="B109" s="394"/>
      <c r="C109" s="397" t="s">
        <v>2953</v>
      </c>
      <c r="D109" s="421" t="s">
        <v>190</v>
      </c>
      <c r="E109" s="421">
        <v>1</v>
      </c>
      <c r="F109" s="478"/>
      <c r="G109" s="409">
        <f>F109*E109</f>
        <v>0</v>
      </c>
    </row>
    <row r="111" spans="1:8" ht="15.75">
      <c r="A111" s="436"/>
      <c r="B111" s="446"/>
      <c r="C111" s="447" t="s">
        <v>2974</v>
      </c>
      <c r="D111" s="446"/>
      <c r="E111" s="446"/>
      <c r="F111" s="446"/>
      <c r="G111" s="448">
        <f>SUM(G8:G109)</f>
        <v>0</v>
      </c>
    </row>
    <row r="121" spans="1:8">
      <c r="A121" s="436"/>
    </row>
    <row r="124" spans="1:8">
      <c r="F124" s="385"/>
      <c r="G124" s="385"/>
      <c r="H124" s="385"/>
    </row>
    <row r="125" spans="1:8">
      <c r="C125" s="449"/>
      <c r="F125" s="385"/>
      <c r="G125" s="450"/>
      <c r="H125" s="385"/>
    </row>
    <row r="126" spans="1:8">
      <c r="C126" s="449"/>
      <c r="F126" s="385"/>
      <c r="G126" s="450"/>
      <c r="H126" s="385"/>
    </row>
    <row r="127" spans="1:8">
      <c r="F127" s="385"/>
      <c r="G127" s="450"/>
      <c r="H127" s="385"/>
    </row>
    <row r="128" spans="1:8">
      <c r="F128" s="385"/>
      <c r="G128" s="385"/>
      <c r="H128" s="385"/>
    </row>
    <row r="129" spans="6:8">
      <c r="F129" s="385"/>
      <c r="G129" s="385"/>
      <c r="H129" s="385"/>
    </row>
  </sheetData>
  <mergeCells count="1">
    <mergeCell ref="H52:K53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="90" zoomScaleNormal="90" workbookViewId="0">
      <selection activeCell="D19" sqref="D19"/>
    </sheetView>
  </sheetViews>
  <sheetFormatPr defaultRowHeight="15"/>
  <cols>
    <col min="1" max="1" width="6.5" style="369" customWidth="1"/>
    <col min="2" max="2" width="8.5" style="369" customWidth="1"/>
    <col min="3" max="3" width="7.83203125" style="369" customWidth="1"/>
    <col min="4" max="4" width="22.5" style="369" customWidth="1"/>
    <col min="5" max="5" width="8.83203125" style="369" customWidth="1"/>
    <col min="6" max="6" width="9.33203125" style="369" customWidth="1"/>
    <col min="7" max="7" width="23.6640625" style="369" customWidth="1"/>
    <col min="8" max="256" width="9.33203125" style="369"/>
    <col min="257" max="257" width="6.5" style="369" customWidth="1"/>
    <col min="258" max="258" width="8.5" style="369" customWidth="1"/>
    <col min="259" max="259" width="7.83203125" style="369" customWidth="1"/>
    <col min="260" max="260" width="22.5" style="369" customWidth="1"/>
    <col min="261" max="261" width="8.83203125" style="369" customWidth="1"/>
    <col min="262" max="262" width="9.33203125" style="369" customWidth="1"/>
    <col min="263" max="263" width="23.6640625" style="369" customWidth="1"/>
    <col min="264" max="512" width="9.33203125" style="369"/>
    <col min="513" max="513" width="6.5" style="369" customWidth="1"/>
    <col min="514" max="514" width="8.5" style="369" customWidth="1"/>
    <col min="515" max="515" width="7.83203125" style="369" customWidth="1"/>
    <col min="516" max="516" width="22.5" style="369" customWidth="1"/>
    <col min="517" max="517" width="8.83203125" style="369" customWidth="1"/>
    <col min="518" max="518" width="9.33203125" style="369" customWidth="1"/>
    <col min="519" max="519" width="23.6640625" style="369" customWidth="1"/>
    <col min="520" max="768" width="9.33203125" style="369"/>
    <col min="769" max="769" width="6.5" style="369" customWidth="1"/>
    <col min="770" max="770" width="8.5" style="369" customWidth="1"/>
    <col min="771" max="771" width="7.83203125" style="369" customWidth="1"/>
    <col min="772" max="772" width="22.5" style="369" customWidth="1"/>
    <col min="773" max="773" width="8.83203125" style="369" customWidth="1"/>
    <col min="774" max="774" width="9.33203125" style="369" customWidth="1"/>
    <col min="775" max="775" width="23.6640625" style="369" customWidth="1"/>
    <col min="776" max="1024" width="9.33203125" style="369"/>
    <col min="1025" max="1025" width="6.5" style="369" customWidth="1"/>
    <col min="1026" max="1026" width="8.5" style="369" customWidth="1"/>
    <col min="1027" max="1027" width="7.83203125" style="369" customWidth="1"/>
    <col min="1028" max="1028" width="22.5" style="369" customWidth="1"/>
    <col min="1029" max="1029" width="8.83203125" style="369" customWidth="1"/>
    <col min="1030" max="1030" width="9.33203125" style="369" customWidth="1"/>
    <col min="1031" max="1031" width="23.6640625" style="369" customWidth="1"/>
    <col min="1032" max="1280" width="9.33203125" style="369"/>
    <col min="1281" max="1281" width="6.5" style="369" customWidth="1"/>
    <col min="1282" max="1282" width="8.5" style="369" customWidth="1"/>
    <col min="1283" max="1283" width="7.83203125" style="369" customWidth="1"/>
    <col min="1284" max="1284" width="22.5" style="369" customWidth="1"/>
    <col min="1285" max="1285" width="8.83203125" style="369" customWidth="1"/>
    <col min="1286" max="1286" width="9.33203125" style="369" customWidth="1"/>
    <col min="1287" max="1287" width="23.6640625" style="369" customWidth="1"/>
    <col min="1288" max="1536" width="9.33203125" style="369"/>
    <col min="1537" max="1537" width="6.5" style="369" customWidth="1"/>
    <col min="1538" max="1538" width="8.5" style="369" customWidth="1"/>
    <col min="1539" max="1539" width="7.83203125" style="369" customWidth="1"/>
    <col min="1540" max="1540" width="22.5" style="369" customWidth="1"/>
    <col min="1541" max="1541" width="8.83203125" style="369" customWidth="1"/>
    <col min="1542" max="1542" width="9.33203125" style="369" customWidth="1"/>
    <col min="1543" max="1543" width="23.6640625" style="369" customWidth="1"/>
    <col min="1544" max="1792" width="9.33203125" style="369"/>
    <col min="1793" max="1793" width="6.5" style="369" customWidth="1"/>
    <col min="1794" max="1794" width="8.5" style="369" customWidth="1"/>
    <col min="1795" max="1795" width="7.83203125" style="369" customWidth="1"/>
    <col min="1796" max="1796" width="22.5" style="369" customWidth="1"/>
    <col min="1797" max="1797" width="8.83203125" style="369" customWidth="1"/>
    <col min="1798" max="1798" width="9.33203125" style="369" customWidth="1"/>
    <col min="1799" max="1799" width="23.6640625" style="369" customWidth="1"/>
    <col min="1800" max="2048" width="9.33203125" style="369"/>
    <col min="2049" max="2049" width="6.5" style="369" customWidth="1"/>
    <col min="2050" max="2050" width="8.5" style="369" customWidth="1"/>
    <col min="2051" max="2051" width="7.83203125" style="369" customWidth="1"/>
    <col min="2052" max="2052" width="22.5" style="369" customWidth="1"/>
    <col min="2053" max="2053" width="8.83203125" style="369" customWidth="1"/>
    <col min="2054" max="2054" width="9.33203125" style="369" customWidth="1"/>
    <col min="2055" max="2055" width="23.6640625" style="369" customWidth="1"/>
    <col min="2056" max="2304" width="9.33203125" style="369"/>
    <col min="2305" max="2305" width="6.5" style="369" customWidth="1"/>
    <col min="2306" max="2306" width="8.5" style="369" customWidth="1"/>
    <col min="2307" max="2307" width="7.83203125" style="369" customWidth="1"/>
    <col min="2308" max="2308" width="22.5" style="369" customWidth="1"/>
    <col min="2309" max="2309" width="8.83203125" style="369" customWidth="1"/>
    <col min="2310" max="2310" width="9.33203125" style="369" customWidth="1"/>
    <col min="2311" max="2311" width="23.6640625" style="369" customWidth="1"/>
    <col min="2312" max="2560" width="9.33203125" style="369"/>
    <col min="2561" max="2561" width="6.5" style="369" customWidth="1"/>
    <col min="2562" max="2562" width="8.5" style="369" customWidth="1"/>
    <col min="2563" max="2563" width="7.83203125" style="369" customWidth="1"/>
    <col min="2564" max="2564" width="22.5" style="369" customWidth="1"/>
    <col min="2565" max="2565" width="8.83203125" style="369" customWidth="1"/>
    <col min="2566" max="2566" width="9.33203125" style="369" customWidth="1"/>
    <col min="2567" max="2567" width="23.6640625" style="369" customWidth="1"/>
    <col min="2568" max="2816" width="9.33203125" style="369"/>
    <col min="2817" max="2817" width="6.5" style="369" customWidth="1"/>
    <col min="2818" max="2818" width="8.5" style="369" customWidth="1"/>
    <col min="2819" max="2819" width="7.83203125" style="369" customWidth="1"/>
    <col min="2820" max="2820" width="22.5" style="369" customWidth="1"/>
    <col min="2821" max="2821" width="8.83203125" style="369" customWidth="1"/>
    <col min="2822" max="2822" width="9.33203125" style="369" customWidth="1"/>
    <col min="2823" max="2823" width="23.6640625" style="369" customWidth="1"/>
    <col min="2824" max="3072" width="9.33203125" style="369"/>
    <col min="3073" max="3073" width="6.5" style="369" customWidth="1"/>
    <col min="3074" max="3074" width="8.5" style="369" customWidth="1"/>
    <col min="3075" max="3075" width="7.83203125" style="369" customWidth="1"/>
    <col min="3076" max="3076" width="22.5" style="369" customWidth="1"/>
    <col min="3077" max="3077" width="8.83203125" style="369" customWidth="1"/>
    <col min="3078" max="3078" width="9.33203125" style="369" customWidth="1"/>
    <col min="3079" max="3079" width="23.6640625" style="369" customWidth="1"/>
    <col min="3080" max="3328" width="9.33203125" style="369"/>
    <col min="3329" max="3329" width="6.5" style="369" customWidth="1"/>
    <col min="3330" max="3330" width="8.5" style="369" customWidth="1"/>
    <col min="3331" max="3331" width="7.83203125" style="369" customWidth="1"/>
    <col min="3332" max="3332" width="22.5" style="369" customWidth="1"/>
    <col min="3333" max="3333" width="8.83203125" style="369" customWidth="1"/>
    <col min="3334" max="3334" width="9.33203125" style="369" customWidth="1"/>
    <col min="3335" max="3335" width="23.6640625" style="369" customWidth="1"/>
    <col min="3336" max="3584" width="9.33203125" style="369"/>
    <col min="3585" max="3585" width="6.5" style="369" customWidth="1"/>
    <col min="3586" max="3586" width="8.5" style="369" customWidth="1"/>
    <col min="3587" max="3587" width="7.83203125" style="369" customWidth="1"/>
    <col min="3588" max="3588" width="22.5" style="369" customWidth="1"/>
    <col min="3589" max="3589" width="8.83203125" style="369" customWidth="1"/>
    <col min="3590" max="3590" width="9.33203125" style="369" customWidth="1"/>
    <col min="3591" max="3591" width="23.6640625" style="369" customWidth="1"/>
    <col min="3592" max="3840" width="9.33203125" style="369"/>
    <col min="3841" max="3841" width="6.5" style="369" customWidth="1"/>
    <col min="3842" max="3842" width="8.5" style="369" customWidth="1"/>
    <col min="3843" max="3843" width="7.83203125" style="369" customWidth="1"/>
    <col min="3844" max="3844" width="22.5" style="369" customWidth="1"/>
    <col min="3845" max="3845" width="8.83203125" style="369" customWidth="1"/>
    <col min="3846" max="3846" width="9.33203125" style="369" customWidth="1"/>
    <col min="3847" max="3847" width="23.6640625" style="369" customWidth="1"/>
    <col min="3848" max="4096" width="9.33203125" style="369"/>
    <col min="4097" max="4097" width="6.5" style="369" customWidth="1"/>
    <col min="4098" max="4098" width="8.5" style="369" customWidth="1"/>
    <col min="4099" max="4099" width="7.83203125" style="369" customWidth="1"/>
    <col min="4100" max="4100" width="22.5" style="369" customWidth="1"/>
    <col min="4101" max="4101" width="8.83203125" style="369" customWidth="1"/>
    <col min="4102" max="4102" width="9.33203125" style="369" customWidth="1"/>
    <col min="4103" max="4103" width="23.6640625" style="369" customWidth="1"/>
    <col min="4104" max="4352" width="9.33203125" style="369"/>
    <col min="4353" max="4353" width="6.5" style="369" customWidth="1"/>
    <col min="4354" max="4354" width="8.5" style="369" customWidth="1"/>
    <col min="4355" max="4355" width="7.83203125" style="369" customWidth="1"/>
    <col min="4356" max="4356" width="22.5" style="369" customWidth="1"/>
    <col min="4357" max="4357" width="8.83203125" style="369" customWidth="1"/>
    <col min="4358" max="4358" width="9.33203125" style="369" customWidth="1"/>
    <col min="4359" max="4359" width="23.6640625" style="369" customWidth="1"/>
    <col min="4360" max="4608" width="9.33203125" style="369"/>
    <col min="4609" max="4609" width="6.5" style="369" customWidth="1"/>
    <col min="4610" max="4610" width="8.5" style="369" customWidth="1"/>
    <col min="4611" max="4611" width="7.83203125" style="369" customWidth="1"/>
    <col min="4612" max="4612" width="22.5" style="369" customWidth="1"/>
    <col min="4613" max="4613" width="8.83203125" style="369" customWidth="1"/>
    <col min="4614" max="4614" width="9.33203125" style="369" customWidth="1"/>
    <col min="4615" max="4615" width="23.6640625" style="369" customWidth="1"/>
    <col min="4616" max="4864" width="9.33203125" style="369"/>
    <col min="4865" max="4865" width="6.5" style="369" customWidth="1"/>
    <col min="4866" max="4866" width="8.5" style="369" customWidth="1"/>
    <col min="4867" max="4867" width="7.83203125" style="369" customWidth="1"/>
    <col min="4868" max="4868" width="22.5" style="369" customWidth="1"/>
    <col min="4869" max="4869" width="8.83203125" style="369" customWidth="1"/>
    <col min="4870" max="4870" width="9.33203125" style="369" customWidth="1"/>
    <col min="4871" max="4871" width="23.6640625" style="369" customWidth="1"/>
    <col min="4872" max="5120" width="9.33203125" style="369"/>
    <col min="5121" max="5121" width="6.5" style="369" customWidth="1"/>
    <col min="5122" max="5122" width="8.5" style="369" customWidth="1"/>
    <col min="5123" max="5123" width="7.83203125" style="369" customWidth="1"/>
    <col min="5124" max="5124" width="22.5" style="369" customWidth="1"/>
    <col min="5125" max="5125" width="8.83203125" style="369" customWidth="1"/>
    <col min="5126" max="5126" width="9.33203125" style="369" customWidth="1"/>
    <col min="5127" max="5127" width="23.6640625" style="369" customWidth="1"/>
    <col min="5128" max="5376" width="9.33203125" style="369"/>
    <col min="5377" max="5377" width="6.5" style="369" customWidth="1"/>
    <col min="5378" max="5378" width="8.5" style="369" customWidth="1"/>
    <col min="5379" max="5379" width="7.83203125" style="369" customWidth="1"/>
    <col min="5380" max="5380" width="22.5" style="369" customWidth="1"/>
    <col min="5381" max="5381" width="8.83203125" style="369" customWidth="1"/>
    <col min="5382" max="5382" width="9.33203125" style="369" customWidth="1"/>
    <col min="5383" max="5383" width="23.6640625" style="369" customWidth="1"/>
    <col min="5384" max="5632" width="9.33203125" style="369"/>
    <col min="5633" max="5633" width="6.5" style="369" customWidth="1"/>
    <col min="5634" max="5634" width="8.5" style="369" customWidth="1"/>
    <col min="5635" max="5635" width="7.83203125" style="369" customWidth="1"/>
    <col min="5636" max="5636" width="22.5" style="369" customWidth="1"/>
    <col min="5637" max="5637" width="8.83203125" style="369" customWidth="1"/>
    <col min="5638" max="5638" width="9.33203125" style="369" customWidth="1"/>
    <col min="5639" max="5639" width="23.6640625" style="369" customWidth="1"/>
    <col min="5640" max="5888" width="9.33203125" style="369"/>
    <col min="5889" max="5889" width="6.5" style="369" customWidth="1"/>
    <col min="5890" max="5890" width="8.5" style="369" customWidth="1"/>
    <col min="5891" max="5891" width="7.83203125" style="369" customWidth="1"/>
    <col min="5892" max="5892" width="22.5" style="369" customWidth="1"/>
    <col min="5893" max="5893" width="8.83203125" style="369" customWidth="1"/>
    <col min="5894" max="5894" width="9.33203125" style="369" customWidth="1"/>
    <col min="5895" max="5895" width="23.6640625" style="369" customWidth="1"/>
    <col min="5896" max="6144" width="9.33203125" style="369"/>
    <col min="6145" max="6145" width="6.5" style="369" customWidth="1"/>
    <col min="6146" max="6146" width="8.5" style="369" customWidth="1"/>
    <col min="6147" max="6147" width="7.83203125" style="369" customWidth="1"/>
    <col min="6148" max="6148" width="22.5" style="369" customWidth="1"/>
    <col min="6149" max="6149" width="8.83203125" style="369" customWidth="1"/>
    <col min="6150" max="6150" width="9.33203125" style="369" customWidth="1"/>
    <col min="6151" max="6151" width="23.6640625" style="369" customWidth="1"/>
    <col min="6152" max="6400" width="9.33203125" style="369"/>
    <col min="6401" max="6401" width="6.5" style="369" customWidth="1"/>
    <col min="6402" max="6402" width="8.5" style="369" customWidth="1"/>
    <col min="6403" max="6403" width="7.83203125" style="369" customWidth="1"/>
    <col min="6404" max="6404" width="22.5" style="369" customWidth="1"/>
    <col min="6405" max="6405" width="8.83203125" style="369" customWidth="1"/>
    <col min="6406" max="6406" width="9.33203125" style="369" customWidth="1"/>
    <col min="6407" max="6407" width="23.6640625" style="369" customWidth="1"/>
    <col min="6408" max="6656" width="9.33203125" style="369"/>
    <col min="6657" max="6657" width="6.5" style="369" customWidth="1"/>
    <col min="6658" max="6658" width="8.5" style="369" customWidth="1"/>
    <col min="6659" max="6659" width="7.83203125" style="369" customWidth="1"/>
    <col min="6660" max="6660" width="22.5" style="369" customWidth="1"/>
    <col min="6661" max="6661" width="8.83203125" style="369" customWidth="1"/>
    <col min="6662" max="6662" width="9.33203125" style="369" customWidth="1"/>
    <col min="6663" max="6663" width="23.6640625" style="369" customWidth="1"/>
    <col min="6664" max="6912" width="9.33203125" style="369"/>
    <col min="6913" max="6913" width="6.5" style="369" customWidth="1"/>
    <col min="6914" max="6914" width="8.5" style="369" customWidth="1"/>
    <col min="6915" max="6915" width="7.83203125" style="369" customWidth="1"/>
    <col min="6916" max="6916" width="22.5" style="369" customWidth="1"/>
    <col min="6917" max="6917" width="8.83203125" style="369" customWidth="1"/>
    <col min="6918" max="6918" width="9.33203125" style="369" customWidth="1"/>
    <col min="6919" max="6919" width="23.6640625" style="369" customWidth="1"/>
    <col min="6920" max="7168" width="9.33203125" style="369"/>
    <col min="7169" max="7169" width="6.5" style="369" customWidth="1"/>
    <col min="7170" max="7170" width="8.5" style="369" customWidth="1"/>
    <col min="7171" max="7171" width="7.83203125" style="369" customWidth="1"/>
    <col min="7172" max="7172" width="22.5" style="369" customWidth="1"/>
    <col min="7173" max="7173" width="8.83203125" style="369" customWidth="1"/>
    <col min="7174" max="7174" width="9.33203125" style="369" customWidth="1"/>
    <col min="7175" max="7175" width="23.6640625" style="369" customWidth="1"/>
    <col min="7176" max="7424" width="9.33203125" style="369"/>
    <col min="7425" max="7425" width="6.5" style="369" customWidth="1"/>
    <col min="7426" max="7426" width="8.5" style="369" customWidth="1"/>
    <col min="7427" max="7427" width="7.83203125" style="369" customWidth="1"/>
    <col min="7428" max="7428" width="22.5" style="369" customWidth="1"/>
    <col min="7429" max="7429" width="8.83203125" style="369" customWidth="1"/>
    <col min="7430" max="7430" width="9.33203125" style="369" customWidth="1"/>
    <col min="7431" max="7431" width="23.6640625" style="369" customWidth="1"/>
    <col min="7432" max="7680" width="9.33203125" style="369"/>
    <col min="7681" max="7681" width="6.5" style="369" customWidth="1"/>
    <col min="7682" max="7682" width="8.5" style="369" customWidth="1"/>
    <col min="7683" max="7683" width="7.83203125" style="369" customWidth="1"/>
    <col min="7684" max="7684" width="22.5" style="369" customWidth="1"/>
    <col min="7685" max="7685" width="8.83203125" style="369" customWidth="1"/>
    <col min="7686" max="7686" width="9.33203125" style="369" customWidth="1"/>
    <col min="7687" max="7687" width="23.6640625" style="369" customWidth="1"/>
    <col min="7688" max="7936" width="9.33203125" style="369"/>
    <col min="7937" max="7937" width="6.5" style="369" customWidth="1"/>
    <col min="7938" max="7938" width="8.5" style="369" customWidth="1"/>
    <col min="7939" max="7939" width="7.83203125" style="369" customWidth="1"/>
    <col min="7940" max="7940" width="22.5" style="369" customWidth="1"/>
    <col min="7941" max="7941" width="8.83203125" style="369" customWidth="1"/>
    <col min="7942" max="7942" width="9.33203125" style="369" customWidth="1"/>
    <col min="7943" max="7943" width="23.6640625" style="369" customWidth="1"/>
    <col min="7944" max="8192" width="9.33203125" style="369"/>
    <col min="8193" max="8193" width="6.5" style="369" customWidth="1"/>
    <col min="8194" max="8194" width="8.5" style="369" customWidth="1"/>
    <col min="8195" max="8195" width="7.83203125" style="369" customWidth="1"/>
    <col min="8196" max="8196" width="22.5" style="369" customWidth="1"/>
    <col min="8197" max="8197" width="8.83203125" style="369" customWidth="1"/>
    <col min="8198" max="8198" width="9.33203125" style="369" customWidth="1"/>
    <col min="8199" max="8199" width="23.6640625" style="369" customWidth="1"/>
    <col min="8200" max="8448" width="9.33203125" style="369"/>
    <col min="8449" max="8449" width="6.5" style="369" customWidth="1"/>
    <col min="8450" max="8450" width="8.5" style="369" customWidth="1"/>
    <col min="8451" max="8451" width="7.83203125" style="369" customWidth="1"/>
    <col min="8452" max="8452" width="22.5" style="369" customWidth="1"/>
    <col min="8453" max="8453" width="8.83203125" style="369" customWidth="1"/>
    <col min="8454" max="8454" width="9.33203125" style="369" customWidth="1"/>
    <col min="8455" max="8455" width="23.6640625" style="369" customWidth="1"/>
    <col min="8456" max="8704" width="9.33203125" style="369"/>
    <col min="8705" max="8705" width="6.5" style="369" customWidth="1"/>
    <col min="8706" max="8706" width="8.5" style="369" customWidth="1"/>
    <col min="8707" max="8707" width="7.83203125" style="369" customWidth="1"/>
    <col min="8708" max="8708" width="22.5" style="369" customWidth="1"/>
    <col min="8709" max="8709" width="8.83203125" style="369" customWidth="1"/>
    <col min="8710" max="8710" width="9.33203125" style="369" customWidth="1"/>
    <col min="8711" max="8711" width="23.6640625" style="369" customWidth="1"/>
    <col min="8712" max="8960" width="9.33203125" style="369"/>
    <col min="8961" max="8961" width="6.5" style="369" customWidth="1"/>
    <col min="8962" max="8962" width="8.5" style="369" customWidth="1"/>
    <col min="8963" max="8963" width="7.83203125" style="369" customWidth="1"/>
    <col min="8964" max="8964" width="22.5" style="369" customWidth="1"/>
    <col min="8965" max="8965" width="8.83203125" style="369" customWidth="1"/>
    <col min="8966" max="8966" width="9.33203125" style="369" customWidth="1"/>
    <col min="8967" max="8967" width="23.6640625" style="369" customWidth="1"/>
    <col min="8968" max="9216" width="9.33203125" style="369"/>
    <col min="9217" max="9217" width="6.5" style="369" customWidth="1"/>
    <col min="9218" max="9218" width="8.5" style="369" customWidth="1"/>
    <col min="9219" max="9219" width="7.83203125" style="369" customWidth="1"/>
    <col min="9220" max="9220" width="22.5" style="369" customWidth="1"/>
    <col min="9221" max="9221" width="8.83203125" style="369" customWidth="1"/>
    <col min="9222" max="9222" width="9.33203125" style="369" customWidth="1"/>
    <col min="9223" max="9223" width="23.6640625" style="369" customWidth="1"/>
    <col min="9224" max="9472" width="9.33203125" style="369"/>
    <col min="9473" max="9473" width="6.5" style="369" customWidth="1"/>
    <col min="9474" max="9474" width="8.5" style="369" customWidth="1"/>
    <col min="9475" max="9475" width="7.83203125" style="369" customWidth="1"/>
    <col min="9476" max="9476" width="22.5" style="369" customWidth="1"/>
    <col min="9477" max="9477" width="8.83203125" style="369" customWidth="1"/>
    <col min="9478" max="9478" width="9.33203125" style="369" customWidth="1"/>
    <col min="9479" max="9479" width="23.6640625" style="369" customWidth="1"/>
    <col min="9480" max="9728" width="9.33203125" style="369"/>
    <col min="9729" max="9729" width="6.5" style="369" customWidth="1"/>
    <col min="9730" max="9730" width="8.5" style="369" customWidth="1"/>
    <col min="9731" max="9731" width="7.83203125" style="369" customWidth="1"/>
    <col min="9732" max="9732" width="22.5" style="369" customWidth="1"/>
    <col min="9733" max="9733" width="8.83203125" style="369" customWidth="1"/>
    <col min="9734" max="9734" width="9.33203125" style="369" customWidth="1"/>
    <col min="9735" max="9735" width="23.6640625" style="369" customWidth="1"/>
    <col min="9736" max="9984" width="9.33203125" style="369"/>
    <col min="9985" max="9985" width="6.5" style="369" customWidth="1"/>
    <col min="9986" max="9986" width="8.5" style="369" customWidth="1"/>
    <col min="9987" max="9987" width="7.83203125" style="369" customWidth="1"/>
    <col min="9988" max="9988" width="22.5" style="369" customWidth="1"/>
    <col min="9989" max="9989" width="8.83203125" style="369" customWidth="1"/>
    <col min="9990" max="9990" width="9.33203125" style="369" customWidth="1"/>
    <col min="9991" max="9991" width="23.6640625" style="369" customWidth="1"/>
    <col min="9992" max="10240" width="9.33203125" style="369"/>
    <col min="10241" max="10241" width="6.5" style="369" customWidth="1"/>
    <col min="10242" max="10242" width="8.5" style="369" customWidth="1"/>
    <col min="10243" max="10243" width="7.83203125" style="369" customWidth="1"/>
    <col min="10244" max="10244" width="22.5" style="369" customWidth="1"/>
    <col min="10245" max="10245" width="8.83203125" style="369" customWidth="1"/>
    <col min="10246" max="10246" width="9.33203125" style="369" customWidth="1"/>
    <col min="10247" max="10247" width="23.6640625" style="369" customWidth="1"/>
    <col min="10248" max="10496" width="9.33203125" style="369"/>
    <col min="10497" max="10497" width="6.5" style="369" customWidth="1"/>
    <col min="10498" max="10498" width="8.5" style="369" customWidth="1"/>
    <col min="10499" max="10499" width="7.83203125" style="369" customWidth="1"/>
    <col min="10500" max="10500" width="22.5" style="369" customWidth="1"/>
    <col min="10501" max="10501" width="8.83203125" style="369" customWidth="1"/>
    <col min="10502" max="10502" width="9.33203125" style="369" customWidth="1"/>
    <col min="10503" max="10503" width="23.6640625" style="369" customWidth="1"/>
    <col min="10504" max="10752" width="9.33203125" style="369"/>
    <col min="10753" max="10753" width="6.5" style="369" customWidth="1"/>
    <col min="10754" max="10754" width="8.5" style="369" customWidth="1"/>
    <col min="10755" max="10755" width="7.83203125" style="369" customWidth="1"/>
    <col min="10756" max="10756" width="22.5" style="369" customWidth="1"/>
    <col min="10757" max="10757" width="8.83203125" style="369" customWidth="1"/>
    <col min="10758" max="10758" width="9.33203125" style="369" customWidth="1"/>
    <col min="10759" max="10759" width="23.6640625" style="369" customWidth="1"/>
    <col min="10760" max="11008" width="9.33203125" style="369"/>
    <col min="11009" max="11009" width="6.5" style="369" customWidth="1"/>
    <col min="11010" max="11010" width="8.5" style="369" customWidth="1"/>
    <col min="11011" max="11011" width="7.83203125" style="369" customWidth="1"/>
    <col min="11012" max="11012" width="22.5" style="369" customWidth="1"/>
    <col min="11013" max="11013" width="8.83203125" style="369" customWidth="1"/>
    <col min="11014" max="11014" width="9.33203125" style="369" customWidth="1"/>
    <col min="11015" max="11015" width="23.6640625" style="369" customWidth="1"/>
    <col min="11016" max="11264" width="9.33203125" style="369"/>
    <col min="11265" max="11265" width="6.5" style="369" customWidth="1"/>
    <col min="11266" max="11266" width="8.5" style="369" customWidth="1"/>
    <col min="11267" max="11267" width="7.83203125" style="369" customWidth="1"/>
    <col min="11268" max="11268" width="22.5" style="369" customWidth="1"/>
    <col min="11269" max="11269" width="8.83203125" style="369" customWidth="1"/>
    <col min="11270" max="11270" width="9.33203125" style="369" customWidth="1"/>
    <col min="11271" max="11271" width="23.6640625" style="369" customWidth="1"/>
    <col min="11272" max="11520" width="9.33203125" style="369"/>
    <col min="11521" max="11521" width="6.5" style="369" customWidth="1"/>
    <col min="11522" max="11522" width="8.5" style="369" customWidth="1"/>
    <col min="11523" max="11523" width="7.83203125" style="369" customWidth="1"/>
    <col min="11524" max="11524" width="22.5" style="369" customWidth="1"/>
    <col min="11525" max="11525" width="8.83203125" style="369" customWidth="1"/>
    <col min="11526" max="11526" width="9.33203125" style="369" customWidth="1"/>
    <col min="11527" max="11527" width="23.6640625" style="369" customWidth="1"/>
    <col min="11528" max="11776" width="9.33203125" style="369"/>
    <col min="11777" max="11777" width="6.5" style="369" customWidth="1"/>
    <col min="11778" max="11778" width="8.5" style="369" customWidth="1"/>
    <col min="11779" max="11779" width="7.83203125" style="369" customWidth="1"/>
    <col min="11780" max="11780" width="22.5" style="369" customWidth="1"/>
    <col min="11781" max="11781" width="8.83203125" style="369" customWidth="1"/>
    <col min="11782" max="11782" width="9.33203125" style="369" customWidth="1"/>
    <col min="11783" max="11783" width="23.6640625" style="369" customWidth="1"/>
    <col min="11784" max="12032" width="9.33203125" style="369"/>
    <col min="12033" max="12033" width="6.5" style="369" customWidth="1"/>
    <col min="12034" max="12034" width="8.5" style="369" customWidth="1"/>
    <col min="12035" max="12035" width="7.83203125" style="369" customWidth="1"/>
    <col min="12036" max="12036" width="22.5" style="369" customWidth="1"/>
    <col min="12037" max="12037" width="8.83203125" style="369" customWidth="1"/>
    <col min="12038" max="12038" width="9.33203125" style="369" customWidth="1"/>
    <col min="12039" max="12039" width="23.6640625" style="369" customWidth="1"/>
    <col min="12040" max="12288" width="9.33203125" style="369"/>
    <col min="12289" max="12289" width="6.5" style="369" customWidth="1"/>
    <col min="12290" max="12290" width="8.5" style="369" customWidth="1"/>
    <col min="12291" max="12291" width="7.83203125" style="369" customWidth="1"/>
    <col min="12292" max="12292" width="22.5" style="369" customWidth="1"/>
    <col min="12293" max="12293" width="8.83203125" style="369" customWidth="1"/>
    <col min="12294" max="12294" width="9.33203125" style="369" customWidth="1"/>
    <col min="12295" max="12295" width="23.6640625" style="369" customWidth="1"/>
    <col min="12296" max="12544" width="9.33203125" style="369"/>
    <col min="12545" max="12545" width="6.5" style="369" customWidth="1"/>
    <col min="12546" max="12546" width="8.5" style="369" customWidth="1"/>
    <col min="12547" max="12547" width="7.83203125" style="369" customWidth="1"/>
    <col min="12548" max="12548" width="22.5" style="369" customWidth="1"/>
    <col min="12549" max="12549" width="8.83203125" style="369" customWidth="1"/>
    <col min="12550" max="12550" width="9.33203125" style="369" customWidth="1"/>
    <col min="12551" max="12551" width="23.6640625" style="369" customWidth="1"/>
    <col min="12552" max="12800" width="9.33203125" style="369"/>
    <col min="12801" max="12801" width="6.5" style="369" customWidth="1"/>
    <col min="12802" max="12802" width="8.5" style="369" customWidth="1"/>
    <col min="12803" max="12803" width="7.83203125" style="369" customWidth="1"/>
    <col min="12804" max="12804" width="22.5" style="369" customWidth="1"/>
    <col min="12805" max="12805" width="8.83203125" style="369" customWidth="1"/>
    <col min="12806" max="12806" width="9.33203125" style="369" customWidth="1"/>
    <col min="12807" max="12807" width="23.6640625" style="369" customWidth="1"/>
    <col min="12808" max="13056" width="9.33203125" style="369"/>
    <col min="13057" max="13057" width="6.5" style="369" customWidth="1"/>
    <col min="13058" max="13058" width="8.5" style="369" customWidth="1"/>
    <col min="13059" max="13059" width="7.83203125" style="369" customWidth="1"/>
    <col min="13060" max="13060" width="22.5" style="369" customWidth="1"/>
    <col min="13061" max="13061" width="8.83203125" style="369" customWidth="1"/>
    <col min="13062" max="13062" width="9.33203125" style="369" customWidth="1"/>
    <col min="13063" max="13063" width="23.6640625" style="369" customWidth="1"/>
    <col min="13064" max="13312" width="9.33203125" style="369"/>
    <col min="13313" max="13313" width="6.5" style="369" customWidth="1"/>
    <col min="13314" max="13314" width="8.5" style="369" customWidth="1"/>
    <col min="13315" max="13315" width="7.83203125" style="369" customWidth="1"/>
    <col min="13316" max="13316" width="22.5" style="369" customWidth="1"/>
    <col min="13317" max="13317" width="8.83203125" style="369" customWidth="1"/>
    <col min="13318" max="13318" width="9.33203125" style="369" customWidth="1"/>
    <col min="13319" max="13319" width="23.6640625" style="369" customWidth="1"/>
    <col min="13320" max="13568" width="9.33203125" style="369"/>
    <col min="13569" max="13569" width="6.5" style="369" customWidth="1"/>
    <col min="13570" max="13570" width="8.5" style="369" customWidth="1"/>
    <col min="13571" max="13571" width="7.83203125" style="369" customWidth="1"/>
    <col min="13572" max="13572" width="22.5" style="369" customWidth="1"/>
    <col min="13573" max="13573" width="8.83203125" style="369" customWidth="1"/>
    <col min="13574" max="13574" width="9.33203125" style="369" customWidth="1"/>
    <col min="13575" max="13575" width="23.6640625" style="369" customWidth="1"/>
    <col min="13576" max="13824" width="9.33203125" style="369"/>
    <col min="13825" max="13825" width="6.5" style="369" customWidth="1"/>
    <col min="13826" max="13826" width="8.5" style="369" customWidth="1"/>
    <col min="13827" max="13827" width="7.83203125" style="369" customWidth="1"/>
    <col min="13828" max="13828" width="22.5" style="369" customWidth="1"/>
    <col min="13829" max="13829" width="8.83203125" style="369" customWidth="1"/>
    <col min="13830" max="13830" width="9.33203125" style="369" customWidth="1"/>
    <col min="13831" max="13831" width="23.6640625" style="369" customWidth="1"/>
    <col min="13832" max="14080" width="9.33203125" style="369"/>
    <col min="14081" max="14081" width="6.5" style="369" customWidth="1"/>
    <col min="14082" max="14082" width="8.5" style="369" customWidth="1"/>
    <col min="14083" max="14083" width="7.83203125" style="369" customWidth="1"/>
    <col min="14084" max="14084" width="22.5" style="369" customWidth="1"/>
    <col min="14085" max="14085" width="8.83203125" style="369" customWidth="1"/>
    <col min="14086" max="14086" width="9.33203125" style="369" customWidth="1"/>
    <col min="14087" max="14087" width="23.6640625" style="369" customWidth="1"/>
    <col min="14088" max="14336" width="9.33203125" style="369"/>
    <col min="14337" max="14337" width="6.5" style="369" customWidth="1"/>
    <col min="14338" max="14338" width="8.5" style="369" customWidth="1"/>
    <col min="14339" max="14339" width="7.83203125" style="369" customWidth="1"/>
    <col min="14340" max="14340" width="22.5" style="369" customWidth="1"/>
    <col min="14341" max="14341" width="8.83203125" style="369" customWidth="1"/>
    <col min="14342" max="14342" width="9.33203125" style="369" customWidth="1"/>
    <col min="14343" max="14343" width="23.6640625" style="369" customWidth="1"/>
    <col min="14344" max="14592" width="9.33203125" style="369"/>
    <col min="14593" max="14593" width="6.5" style="369" customWidth="1"/>
    <col min="14594" max="14594" width="8.5" style="369" customWidth="1"/>
    <col min="14595" max="14595" width="7.83203125" style="369" customWidth="1"/>
    <col min="14596" max="14596" width="22.5" style="369" customWidth="1"/>
    <col min="14597" max="14597" width="8.83203125" style="369" customWidth="1"/>
    <col min="14598" max="14598" width="9.33203125" style="369" customWidth="1"/>
    <col min="14599" max="14599" width="23.6640625" style="369" customWidth="1"/>
    <col min="14600" max="14848" width="9.33203125" style="369"/>
    <col min="14849" max="14849" width="6.5" style="369" customWidth="1"/>
    <col min="14850" max="14850" width="8.5" style="369" customWidth="1"/>
    <col min="14851" max="14851" width="7.83203125" style="369" customWidth="1"/>
    <col min="14852" max="14852" width="22.5" style="369" customWidth="1"/>
    <col min="14853" max="14853" width="8.83203125" style="369" customWidth="1"/>
    <col min="14854" max="14854" width="9.33203125" style="369" customWidth="1"/>
    <col min="14855" max="14855" width="23.6640625" style="369" customWidth="1"/>
    <col min="14856" max="15104" width="9.33203125" style="369"/>
    <col min="15105" max="15105" width="6.5" style="369" customWidth="1"/>
    <col min="15106" max="15106" width="8.5" style="369" customWidth="1"/>
    <col min="15107" max="15107" width="7.83203125" style="369" customWidth="1"/>
    <col min="15108" max="15108" width="22.5" style="369" customWidth="1"/>
    <col min="15109" max="15109" width="8.83203125" style="369" customWidth="1"/>
    <col min="15110" max="15110" width="9.33203125" style="369" customWidth="1"/>
    <col min="15111" max="15111" width="23.6640625" style="369" customWidth="1"/>
    <col min="15112" max="15360" width="9.33203125" style="369"/>
    <col min="15361" max="15361" width="6.5" style="369" customWidth="1"/>
    <col min="15362" max="15362" width="8.5" style="369" customWidth="1"/>
    <col min="15363" max="15363" width="7.83203125" style="369" customWidth="1"/>
    <col min="15364" max="15364" width="22.5" style="369" customWidth="1"/>
    <col min="15365" max="15365" width="8.83203125" style="369" customWidth="1"/>
    <col min="15366" max="15366" width="9.33203125" style="369" customWidth="1"/>
    <col min="15367" max="15367" width="23.6640625" style="369" customWidth="1"/>
    <col min="15368" max="15616" width="9.33203125" style="369"/>
    <col min="15617" max="15617" width="6.5" style="369" customWidth="1"/>
    <col min="15618" max="15618" width="8.5" style="369" customWidth="1"/>
    <col min="15619" max="15619" width="7.83203125" style="369" customWidth="1"/>
    <col min="15620" max="15620" width="22.5" style="369" customWidth="1"/>
    <col min="15621" max="15621" width="8.83203125" style="369" customWidth="1"/>
    <col min="15622" max="15622" width="9.33203125" style="369" customWidth="1"/>
    <col min="15623" max="15623" width="23.6640625" style="369" customWidth="1"/>
    <col min="15624" max="15872" width="9.33203125" style="369"/>
    <col min="15873" max="15873" width="6.5" style="369" customWidth="1"/>
    <col min="15874" max="15874" width="8.5" style="369" customWidth="1"/>
    <col min="15875" max="15875" width="7.83203125" style="369" customWidth="1"/>
    <col min="15876" max="15876" width="22.5" style="369" customWidth="1"/>
    <col min="15877" max="15877" width="8.83203125" style="369" customWidth="1"/>
    <col min="15878" max="15878" width="9.33203125" style="369" customWidth="1"/>
    <col min="15879" max="15879" width="23.6640625" style="369" customWidth="1"/>
    <col min="15880" max="16128" width="9.33203125" style="369"/>
    <col min="16129" max="16129" width="6.5" style="369" customWidth="1"/>
    <col min="16130" max="16130" width="8.5" style="369" customWidth="1"/>
    <col min="16131" max="16131" width="7.83203125" style="369" customWidth="1"/>
    <col min="16132" max="16132" width="22.5" style="369" customWidth="1"/>
    <col min="16133" max="16133" width="8.83203125" style="369" customWidth="1"/>
    <col min="16134" max="16134" width="9.33203125" style="369" customWidth="1"/>
    <col min="16135" max="16135" width="23.6640625" style="369" customWidth="1"/>
    <col min="16136" max="16384" width="9.33203125" style="369"/>
  </cols>
  <sheetData>
    <row r="2" spans="1:7">
      <c r="A2" s="367" t="s">
        <v>2866</v>
      </c>
      <c r="B2" s="367" t="s">
        <v>2867</v>
      </c>
      <c r="C2" s="368"/>
      <c r="D2" s="368"/>
      <c r="E2" s="368"/>
      <c r="F2" s="368"/>
    </row>
    <row r="3" spans="1:7" ht="15.75">
      <c r="C3" s="451" t="s">
        <v>2975</v>
      </c>
    </row>
    <row r="4" spans="1:7" ht="15.75">
      <c r="C4" s="452" t="s">
        <v>2976</v>
      </c>
      <c r="D4" s="453"/>
    </row>
    <row r="5" spans="1:7">
      <c r="A5" s="454">
        <v>1</v>
      </c>
      <c r="B5" s="455" t="s">
        <v>2977</v>
      </c>
      <c r="C5" s="443" t="s">
        <v>2907</v>
      </c>
      <c r="D5" s="443" t="s">
        <v>2978</v>
      </c>
      <c r="E5" s="456" t="s">
        <v>2979</v>
      </c>
      <c r="F5" s="456" t="s">
        <v>2907</v>
      </c>
      <c r="G5" s="443" t="s">
        <v>2980</v>
      </c>
    </row>
    <row r="7" spans="1:7" ht="15.75">
      <c r="C7" s="452" t="s">
        <v>2981</v>
      </c>
      <c r="D7" s="453"/>
    </row>
    <row r="8" spans="1:7">
      <c r="A8" s="457" t="s">
        <v>2982</v>
      </c>
      <c r="B8" s="458" t="s">
        <v>2983</v>
      </c>
      <c r="C8" s="459"/>
      <c r="D8" s="460" t="s">
        <v>2640</v>
      </c>
      <c r="E8" s="460" t="s">
        <v>2984</v>
      </c>
      <c r="F8" s="460" t="s">
        <v>2985</v>
      </c>
      <c r="G8" s="458" t="s">
        <v>2986</v>
      </c>
    </row>
    <row r="9" spans="1:7">
      <c r="A9" s="454">
        <v>1</v>
      </c>
      <c r="B9" s="455" t="s">
        <v>2977</v>
      </c>
      <c r="C9" s="443" t="s">
        <v>2987</v>
      </c>
      <c r="D9" s="443" t="s">
        <v>2988</v>
      </c>
      <c r="E9" s="456" t="s">
        <v>2907</v>
      </c>
      <c r="F9" s="456" t="s">
        <v>2987</v>
      </c>
      <c r="G9" s="443" t="s">
        <v>2989</v>
      </c>
    </row>
    <row r="10" spans="1:7">
      <c r="A10" s="461">
        <v>2</v>
      </c>
      <c r="B10" s="455"/>
      <c r="C10" s="443" t="s">
        <v>2990</v>
      </c>
      <c r="D10" s="443" t="s">
        <v>2991</v>
      </c>
      <c r="E10" s="456" t="s">
        <v>2907</v>
      </c>
      <c r="F10" s="462" t="s">
        <v>2987</v>
      </c>
      <c r="G10" s="443" t="s">
        <v>2992</v>
      </c>
    </row>
    <row r="11" spans="1:7">
      <c r="A11" s="454">
        <v>3</v>
      </c>
      <c r="B11" s="455" t="s">
        <v>2977</v>
      </c>
      <c r="C11" s="443" t="s">
        <v>2993</v>
      </c>
      <c r="D11" s="443" t="s">
        <v>2994</v>
      </c>
      <c r="E11" s="456" t="s">
        <v>2987</v>
      </c>
      <c r="F11" s="456" t="s">
        <v>2993</v>
      </c>
      <c r="G11" s="443" t="s">
        <v>2995</v>
      </c>
    </row>
    <row r="12" spans="1:7">
      <c r="A12" s="461">
        <v>4</v>
      </c>
      <c r="B12" s="455" t="s">
        <v>2977</v>
      </c>
      <c r="C12" s="443" t="s">
        <v>2928</v>
      </c>
      <c r="D12" s="443" t="s">
        <v>2996</v>
      </c>
      <c r="E12" s="456" t="s">
        <v>2987</v>
      </c>
      <c r="F12" s="456" t="s">
        <v>2928</v>
      </c>
      <c r="G12" s="443" t="s">
        <v>2997</v>
      </c>
    </row>
    <row r="13" spans="1:7">
      <c r="A13" s="454">
        <v>5</v>
      </c>
      <c r="B13" s="463" t="s">
        <v>2998</v>
      </c>
      <c r="C13" s="443" t="s">
        <v>2928</v>
      </c>
      <c r="D13" s="443" t="s">
        <v>2999</v>
      </c>
      <c r="E13" s="456" t="s">
        <v>2987</v>
      </c>
      <c r="F13" s="456" t="s">
        <v>2928</v>
      </c>
      <c r="G13" s="464" t="s">
        <v>3000</v>
      </c>
    </row>
    <row r="14" spans="1:7">
      <c r="A14" s="461">
        <v>6</v>
      </c>
      <c r="B14" s="463" t="s">
        <v>2977</v>
      </c>
      <c r="C14" s="443" t="s">
        <v>2930</v>
      </c>
      <c r="D14" s="443" t="s">
        <v>2996</v>
      </c>
      <c r="E14" s="456" t="s">
        <v>2987</v>
      </c>
      <c r="F14" s="456" t="s">
        <v>2930</v>
      </c>
      <c r="G14" s="443" t="s">
        <v>3001</v>
      </c>
    </row>
    <row r="15" spans="1:7">
      <c r="A15" s="454">
        <v>7</v>
      </c>
      <c r="B15" s="463" t="s">
        <v>2998</v>
      </c>
      <c r="C15" s="443" t="s">
        <v>2930</v>
      </c>
      <c r="D15" s="443" t="s">
        <v>2999</v>
      </c>
      <c r="E15" s="456" t="s">
        <v>2987</v>
      </c>
      <c r="F15" s="456" t="s">
        <v>2930</v>
      </c>
      <c r="G15" s="464" t="s">
        <v>3000</v>
      </c>
    </row>
    <row r="16" spans="1:7">
      <c r="A16" s="461">
        <v>8</v>
      </c>
      <c r="B16" s="463" t="s">
        <v>2998</v>
      </c>
      <c r="C16" s="443" t="s">
        <v>2956</v>
      </c>
      <c r="D16" s="465" t="s">
        <v>2913</v>
      </c>
      <c r="E16" s="456" t="s">
        <v>2987</v>
      </c>
      <c r="F16" s="466" t="s">
        <v>2956</v>
      </c>
      <c r="G16" s="464" t="s">
        <v>3002</v>
      </c>
    </row>
    <row r="17" spans="1:8">
      <c r="A17" s="454">
        <v>9</v>
      </c>
      <c r="B17" s="463" t="s">
        <v>3003</v>
      </c>
      <c r="C17" s="443" t="s">
        <v>3004</v>
      </c>
      <c r="D17" s="465" t="s">
        <v>2913</v>
      </c>
      <c r="E17" s="456" t="s">
        <v>2987</v>
      </c>
      <c r="F17" s="466" t="s">
        <v>3004</v>
      </c>
      <c r="G17" s="464" t="s">
        <v>3005</v>
      </c>
    </row>
    <row r="18" spans="1:8">
      <c r="A18" s="461">
        <v>10</v>
      </c>
      <c r="B18" s="463" t="s">
        <v>3003</v>
      </c>
      <c r="C18" s="443" t="s">
        <v>3006</v>
      </c>
      <c r="D18" s="465" t="s">
        <v>2913</v>
      </c>
      <c r="E18" s="456" t="s">
        <v>2987</v>
      </c>
      <c r="F18" s="466" t="s">
        <v>3006</v>
      </c>
      <c r="G18" s="464" t="s">
        <v>3005</v>
      </c>
    </row>
    <row r="19" spans="1:8">
      <c r="A19" s="461">
        <v>11</v>
      </c>
      <c r="B19" s="463" t="s">
        <v>2977</v>
      </c>
      <c r="C19" s="464" t="s">
        <v>3007</v>
      </c>
      <c r="D19" s="464" t="s">
        <v>2913</v>
      </c>
      <c r="E19" s="467" t="s">
        <v>2987</v>
      </c>
      <c r="F19" s="468" t="s">
        <v>3007</v>
      </c>
      <c r="G19" s="464" t="s">
        <v>3008</v>
      </c>
    </row>
    <row r="20" spans="1:8">
      <c r="A20" s="454">
        <v>12</v>
      </c>
      <c r="B20" s="394"/>
      <c r="C20" s="443" t="s">
        <v>2990</v>
      </c>
      <c r="D20" s="443" t="s">
        <v>3009</v>
      </c>
      <c r="E20" s="456"/>
      <c r="F20" s="462"/>
      <c r="G20" s="443" t="s">
        <v>3010</v>
      </c>
    </row>
    <row r="21" spans="1:8">
      <c r="A21" s="469"/>
      <c r="B21" s="385"/>
      <c r="C21" s="385"/>
      <c r="D21" s="385"/>
      <c r="E21" s="385"/>
      <c r="F21" s="385"/>
      <c r="G21" s="385"/>
      <c r="H21" s="385"/>
    </row>
    <row r="22" spans="1:8">
      <c r="A22" s="470"/>
      <c r="B22" s="385"/>
      <c r="C22" s="385"/>
      <c r="D22" s="385"/>
      <c r="E22" s="385"/>
      <c r="F22" s="385"/>
      <c r="G22" s="385"/>
      <c r="H22" s="385"/>
    </row>
    <row r="23" spans="1:8">
      <c r="A23" s="469"/>
      <c r="B23" s="471"/>
      <c r="C23" s="472"/>
      <c r="D23" s="472"/>
      <c r="E23" s="473"/>
      <c r="F23" s="474"/>
      <c r="G23" s="472"/>
      <c r="H23" s="385"/>
    </row>
    <row r="24" spans="1:8">
      <c r="A24" s="469"/>
      <c r="B24" s="475"/>
      <c r="C24" s="476"/>
      <c r="D24" s="476"/>
      <c r="E24" s="473"/>
      <c r="F24" s="474"/>
      <c r="G24" s="472"/>
      <c r="H24" s="385"/>
    </row>
    <row r="25" spans="1:8">
      <c r="A25" s="469"/>
      <c r="B25" s="471"/>
      <c r="C25" s="472"/>
      <c r="D25" s="472"/>
      <c r="E25" s="474"/>
      <c r="F25" s="474"/>
      <c r="G25" s="472"/>
      <c r="H25" s="385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2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123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2536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2537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ROUND(J91,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ROUND((SUM(BE91:BE122)),  2)</f>
        <v>0</v>
      </c>
      <c r="G35" s="35"/>
      <c r="H35" s="35"/>
      <c r="I35" s="125">
        <v>0.21</v>
      </c>
      <c r="J35" s="124">
        <f>ROUND(((SUM(BE91:BE122))*I35),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ROUND((SUM(BF91:BF122)),  2)</f>
        <v>0</v>
      </c>
      <c r="G36" s="35"/>
      <c r="H36" s="35"/>
      <c r="I36" s="125">
        <v>0.12</v>
      </c>
      <c r="J36" s="124">
        <f>ROUND(((SUM(BF91:BF122))*I36),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ROUND((SUM(BG91:BG122)),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ROUND((SUM(BH91:BH122)),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ROUND((SUM(BI91:BI122)),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2536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25_11_01_04.1 - Oprava krytu - I. etapa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J91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J92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J93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248</v>
      </c>
      <c r="E66" s="149"/>
      <c r="F66" s="149"/>
      <c r="G66" s="149"/>
      <c r="H66" s="149"/>
      <c r="I66" s="149"/>
      <c r="J66" s="150">
        <f>J97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250</v>
      </c>
      <c r="E67" s="149"/>
      <c r="F67" s="149"/>
      <c r="G67" s="149"/>
      <c r="H67" s="149"/>
      <c r="I67" s="149"/>
      <c r="J67" s="150">
        <f>J103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251</v>
      </c>
      <c r="E68" s="149"/>
      <c r="F68" s="149"/>
      <c r="G68" s="149"/>
      <c r="H68" s="149"/>
      <c r="I68" s="149"/>
      <c r="J68" s="150">
        <f>J106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252</v>
      </c>
      <c r="E69" s="149"/>
      <c r="F69" s="149"/>
      <c r="G69" s="149"/>
      <c r="H69" s="149"/>
      <c r="I69" s="149"/>
      <c r="J69" s="150">
        <f>J120</f>
        <v>0</v>
      </c>
      <c r="K69" s="98"/>
      <c r="L69" s="151"/>
    </row>
    <row r="70" spans="1:31" s="2" customFormat="1" ht="21.75" customHeight="1">
      <c r="A70" s="35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s="2" customFormat="1" ht="6.95" customHeight="1">
      <c r="A71" s="35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5" spans="1:31" s="2" customFormat="1" ht="6.95" customHeight="1">
      <c r="A75" s="35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24.95" customHeight="1">
      <c r="A76" s="35"/>
      <c r="B76" s="36"/>
      <c r="C76" s="24" t="s">
        <v>145</v>
      </c>
      <c r="D76" s="37"/>
      <c r="E76" s="37"/>
      <c r="F76" s="37"/>
      <c r="G76" s="37"/>
      <c r="H76" s="37"/>
      <c r="I76" s="37"/>
      <c r="J76" s="37"/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6.95" customHeight="1">
      <c r="A77" s="35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2" customHeight="1">
      <c r="A78" s="35"/>
      <c r="B78" s="36"/>
      <c r="C78" s="30" t="s">
        <v>16</v>
      </c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6.5" customHeight="1">
      <c r="A79" s="35"/>
      <c r="B79" s="36"/>
      <c r="C79" s="37"/>
      <c r="D79" s="37"/>
      <c r="E79" s="535" t="str">
        <f>E7</f>
        <v>Zliv - Obnova kanalizace v ulici Jáchymovská</v>
      </c>
      <c r="F79" s="536"/>
      <c r="G79" s="536"/>
      <c r="H79" s="536"/>
      <c r="I79" s="37"/>
      <c r="J79" s="37"/>
      <c r="K79" s="37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1" customFormat="1" ht="12" customHeight="1">
      <c r="B80" s="22"/>
      <c r="C80" s="30" t="s">
        <v>134</v>
      </c>
      <c r="D80" s="23"/>
      <c r="E80" s="23"/>
      <c r="F80" s="23"/>
      <c r="G80" s="23"/>
      <c r="H80" s="23"/>
      <c r="I80" s="23"/>
      <c r="J80" s="23"/>
      <c r="K80" s="23"/>
      <c r="L80" s="21"/>
    </row>
    <row r="81" spans="1:65" s="2" customFormat="1" ht="16.5" customHeight="1">
      <c r="A81" s="35"/>
      <c r="B81" s="36"/>
      <c r="C81" s="37"/>
      <c r="D81" s="37"/>
      <c r="E81" s="535" t="s">
        <v>2536</v>
      </c>
      <c r="F81" s="534"/>
      <c r="G81" s="534"/>
      <c r="H81" s="534"/>
      <c r="I81" s="37"/>
      <c r="J81" s="37"/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239</v>
      </c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16.5" customHeight="1">
      <c r="A83" s="35"/>
      <c r="B83" s="36"/>
      <c r="C83" s="37"/>
      <c r="D83" s="37"/>
      <c r="E83" s="530" t="str">
        <f>E11</f>
        <v>25_11_01_04.1 - Oprava krytu - I. etapa</v>
      </c>
      <c r="F83" s="534"/>
      <c r="G83" s="534"/>
      <c r="H83" s="534"/>
      <c r="I83" s="37"/>
      <c r="J83" s="37"/>
      <c r="K83" s="37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6.95" customHeight="1">
      <c r="A84" s="35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2" customHeight="1">
      <c r="A85" s="35"/>
      <c r="B85" s="36"/>
      <c r="C85" s="30" t="s">
        <v>21</v>
      </c>
      <c r="D85" s="37"/>
      <c r="E85" s="37"/>
      <c r="F85" s="28" t="str">
        <f>F14</f>
        <v>Zliv</v>
      </c>
      <c r="G85" s="37"/>
      <c r="H85" s="37"/>
      <c r="I85" s="30" t="s">
        <v>23</v>
      </c>
      <c r="J85" s="60" t="str">
        <f>IF(J14="","",J14)</f>
        <v>25. 9. 2025</v>
      </c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2" customFormat="1" ht="25.7" customHeight="1">
      <c r="A87" s="35"/>
      <c r="B87" s="36"/>
      <c r="C87" s="30" t="s">
        <v>25</v>
      </c>
      <c r="D87" s="37"/>
      <c r="E87" s="37"/>
      <c r="F87" s="28" t="str">
        <f>E17</f>
        <v>Město Zliv</v>
      </c>
      <c r="G87" s="37"/>
      <c r="H87" s="37"/>
      <c r="I87" s="30" t="s">
        <v>33</v>
      </c>
      <c r="J87" s="33" t="str">
        <f>E23</f>
        <v>Ing. Jaroslav Žáček Ph.D.</v>
      </c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65" s="2" customFormat="1" ht="15.2" customHeight="1">
      <c r="A88" s="35"/>
      <c r="B88" s="36"/>
      <c r="C88" s="30" t="s">
        <v>31</v>
      </c>
      <c r="D88" s="37"/>
      <c r="E88" s="37"/>
      <c r="F88" s="28" t="str">
        <f>IF(E20="","",E20)</f>
        <v>Vyplň údaj</v>
      </c>
      <c r="G88" s="37"/>
      <c r="H88" s="37"/>
      <c r="I88" s="30" t="s">
        <v>37</v>
      </c>
      <c r="J88" s="33" t="str">
        <f>E26</f>
        <v xml:space="preserve"> </v>
      </c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65" s="2" customFormat="1" ht="10.35" customHeight="1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114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65" s="11" customFormat="1" ht="29.25" customHeight="1">
      <c r="A90" s="152"/>
      <c r="B90" s="153"/>
      <c r="C90" s="154" t="s">
        <v>146</v>
      </c>
      <c r="D90" s="155" t="s">
        <v>60</v>
      </c>
      <c r="E90" s="155" t="s">
        <v>56</v>
      </c>
      <c r="F90" s="155" t="s">
        <v>57</v>
      </c>
      <c r="G90" s="155" t="s">
        <v>147</v>
      </c>
      <c r="H90" s="155" t="s">
        <v>148</v>
      </c>
      <c r="I90" s="155" t="s">
        <v>149</v>
      </c>
      <c r="J90" s="155" t="s">
        <v>138</v>
      </c>
      <c r="K90" s="156" t="s">
        <v>150</v>
      </c>
      <c r="L90" s="157"/>
      <c r="M90" s="69" t="s">
        <v>19</v>
      </c>
      <c r="N90" s="70" t="s">
        <v>45</v>
      </c>
      <c r="O90" s="70" t="s">
        <v>151</v>
      </c>
      <c r="P90" s="70" t="s">
        <v>152</v>
      </c>
      <c r="Q90" s="70" t="s">
        <v>153</v>
      </c>
      <c r="R90" s="70" t="s">
        <v>154</v>
      </c>
      <c r="S90" s="70" t="s">
        <v>155</v>
      </c>
      <c r="T90" s="71" t="s">
        <v>156</v>
      </c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</row>
    <row r="91" spans="1:65" s="2" customFormat="1" ht="22.9" customHeight="1">
      <c r="A91" s="35"/>
      <c r="B91" s="36"/>
      <c r="C91" s="76" t="s">
        <v>157</v>
      </c>
      <c r="D91" s="37"/>
      <c r="E91" s="37"/>
      <c r="F91" s="37"/>
      <c r="G91" s="37"/>
      <c r="H91" s="37"/>
      <c r="I91" s="37"/>
      <c r="J91" s="158">
        <f>BK91</f>
        <v>0</v>
      </c>
      <c r="K91" s="37"/>
      <c r="L91" s="40"/>
      <c r="M91" s="72"/>
      <c r="N91" s="159"/>
      <c r="O91" s="73"/>
      <c r="P91" s="160">
        <f>P92</f>
        <v>0</v>
      </c>
      <c r="Q91" s="73"/>
      <c r="R91" s="160">
        <f>R92</f>
        <v>6.2247999999999998E-2</v>
      </c>
      <c r="S91" s="73"/>
      <c r="T91" s="161">
        <f>T92</f>
        <v>186.92100000000002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T91" s="18" t="s">
        <v>74</v>
      </c>
      <c r="AU91" s="18" t="s">
        <v>139</v>
      </c>
      <c r="BK91" s="162">
        <f>BK92</f>
        <v>0</v>
      </c>
    </row>
    <row r="92" spans="1:65" s="12" customFormat="1" ht="25.9" customHeight="1">
      <c r="B92" s="163"/>
      <c r="C92" s="164"/>
      <c r="D92" s="165" t="s">
        <v>74</v>
      </c>
      <c r="E92" s="166" t="s">
        <v>253</v>
      </c>
      <c r="F92" s="166" t="s">
        <v>254</v>
      </c>
      <c r="G92" s="164"/>
      <c r="H92" s="164"/>
      <c r="I92" s="167"/>
      <c r="J92" s="168">
        <f>BK92</f>
        <v>0</v>
      </c>
      <c r="K92" s="164"/>
      <c r="L92" s="169"/>
      <c r="M92" s="170"/>
      <c r="N92" s="171"/>
      <c r="O92" s="171"/>
      <c r="P92" s="172">
        <f>P93+P97+P103+P106+P120</f>
        <v>0</v>
      </c>
      <c r="Q92" s="171"/>
      <c r="R92" s="172">
        <f>R93+R97+R103+R106+R120</f>
        <v>6.2247999999999998E-2</v>
      </c>
      <c r="S92" s="171"/>
      <c r="T92" s="173">
        <f>T93+T97+T103+T106+T120</f>
        <v>186.92100000000002</v>
      </c>
      <c r="AR92" s="174" t="s">
        <v>83</v>
      </c>
      <c r="AT92" s="175" t="s">
        <v>74</v>
      </c>
      <c r="AU92" s="175" t="s">
        <v>75</v>
      </c>
      <c r="AY92" s="174" t="s">
        <v>160</v>
      </c>
      <c r="BK92" s="176">
        <f>BK93+BK97+BK103+BK106+BK120</f>
        <v>0</v>
      </c>
    </row>
    <row r="93" spans="1:65" s="12" customFormat="1" ht="22.9" customHeight="1">
      <c r="B93" s="163"/>
      <c r="C93" s="164"/>
      <c r="D93" s="165" t="s">
        <v>74</v>
      </c>
      <c r="E93" s="177" t="s">
        <v>83</v>
      </c>
      <c r="F93" s="177" t="s">
        <v>255</v>
      </c>
      <c r="G93" s="164"/>
      <c r="H93" s="164"/>
      <c r="I93" s="167"/>
      <c r="J93" s="178">
        <f>BK93</f>
        <v>0</v>
      </c>
      <c r="K93" s="164"/>
      <c r="L93" s="169"/>
      <c r="M93" s="170"/>
      <c r="N93" s="171"/>
      <c r="O93" s="171"/>
      <c r="P93" s="172">
        <f>SUM(P94:P96)</f>
        <v>0</v>
      </c>
      <c r="Q93" s="171"/>
      <c r="R93" s="172">
        <f>SUM(R94:R96)</f>
        <v>1.6254000000000001E-2</v>
      </c>
      <c r="S93" s="171"/>
      <c r="T93" s="173">
        <f>SUM(T94:T96)</f>
        <v>186.92100000000002</v>
      </c>
      <c r="AR93" s="174" t="s">
        <v>83</v>
      </c>
      <c r="AT93" s="175" t="s">
        <v>74</v>
      </c>
      <c r="AU93" s="175" t="s">
        <v>83</v>
      </c>
      <c r="AY93" s="174" t="s">
        <v>160</v>
      </c>
      <c r="BK93" s="176">
        <f>SUM(BK94:BK96)</f>
        <v>0</v>
      </c>
    </row>
    <row r="94" spans="1:65" s="2" customFormat="1" ht="24.2" customHeight="1">
      <c r="A94" s="35"/>
      <c r="B94" s="36"/>
      <c r="C94" s="179" t="s">
        <v>83</v>
      </c>
      <c r="D94" s="179" t="s">
        <v>163</v>
      </c>
      <c r="E94" s="180" t="s">
        <v>2538</v>
      </c>
      <c r="F94" s="181" t="s">
        <v>2539</v>
      </c>
      <c r="G94" s="182" t="s">
        <v>258</v>
      </c>
      <c r="H94" s="183">
        <v>1625.4</v>
      </c>
      <c r="I94" s="184"/>
      <c r="J94" s="185">
        <f>ROUND(I94*H94,2)</f>
        <v>0</v>
      </c>
      <c r="K94" s="181" t="s">
        <v>167</v>
      </c>
      <c r="L94" s="40"/>
      <c r="M94" s="186" t="s">
        <v>19</v>
      </c>
      <c r="N94" s="187" t="s">
        <v>46</v>
      </c>
      <c r="O94" s="65"/>
      <c r="P94" s="188">
        <f>O94*H94</f>
        <v>0</v>
      </c>
      <c r="Q94" s="188">
        <v>1.0000000000000001E-5</v>
      </c>
      <c r="R94" s="188">
        <f>Q94*H94</f>
        <v>1.6254000000000001E-2</v>
      </c>
      <c r="S94" s="188">
        <v>0.115</v>
      </c>
      <c r="T94" s="189">
        <f>S94*H94</f>
        <v>186.92100000000002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90" t="s">
        <v>183</v>
      </c>
      <c r="AT94" s="190" t="s">
        <v>163</v>
      </c>
      <c r="AU94" s="190" t="s">
        <v>85</v>
      </c>
      <c r="AY94" s="18" t="s">
        <v>160</v>
      </c>
      <c r="BE94" s="191">
        <f>IF(N94="základní",J94,0)</f>
        <v>0</v>
      </c>
      <c r="BF94" s="191">
        <f>IF(N94="snížená",J94,0)</f>
        <v>0</v>
      </c>
      <c r="BG94" s="191">
        <f>IF(N94="zákl. přenesená",J94,0)</f>
        <v>0</v>
      </c>
      <c r="BH94" s="191">
        <f>IF(N94="sníž. přenesená",J94,0)</f>
        <v>0</v>
      </c>
      <c r="BI94" s="191">
        <f>IF(N94="nulová",J94,0)</f>
        <v>0</v>
      </c>
      <c r="BJ94" s="18" t="s">
        <v>83</v>
      </c>
      <c r="BK94" s="191">
        <f>ROUND(I94*H94,2)</f>
        <v>0</v>
      </c>
      <c r="BL94" s="18" t="s">
        <v>183</v>
      </c>
      <c r="BM94" s="190" t="s">
        <v>2540</v>
      </c>
    </row>
    <row r="95" spans="1:65" s="2" customFormat="1">
      <c r="A95" s="35"/>
      <c r="B95" s="36"/>
      <c r="C95" s="37"/>
      <c r="D95" s="192" t="s">
        <v>170</v>
      </c>
      <c r="E95" s="37"/>
      <c r="F95" s="193" t="s">
        <v>2541</v>
      </c>
      <c r="G95" s="37"/>
      <c r="H95" s="37"/>
      <c r="I95" s="194"/>
      <c r="J95" s="37"/>
      <c r="K95" s="37"/>
      <c r="L95" s="40"/>
      <c r="M95" s="195"/>
      <c r="N95" s="196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170</v>
      </c>
      <c r="AU95" s="18" t="s">
        <v>85</v>
      </c>
    </row>
    <row r="96" spans="1:65" s="13" customFormat="1">
      <c r="B96" s="199"/>
      <c r="C96" s="200"/>
      <c r="D96" s="197" t="s">
        <v>212</v>
      </c>
      <c r="E96" s="201" t="s">
        <v>19</v>
      </c>
      <c r="F96" s="202" t="s">
        <v>2542</v>
      </c>
      <c r="G96" s="200"/>
      <c r="H96" s="203">
        <v>1625.4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212</v>
      </c>
      <c r="AU96" s="209" t="s">
        <v>85</v>
      </c>
      <c r="AV96" s="13" t="s">
        <v>85</v>
      </c>
      <c r="AW96" s="13" t="s">
        <v>36</v>
      </c>
      <c r="AX96" s="13" t="s">
        <v>83</v>
      </c>
      <c r="AY96" s="209" t="s">
        <v>160</v>
      </c>
    </row>
    <row r="97" spans="1:65" s="12" customFormat="1" ht="22.9" customHeight="1">
      <c r="B97" s="163"/>
      <c r="C97" s="164"/>
      <c r="D97" s="165" t="s">
        <v>74</v>
      </c>
      <c r="E97" s="177" t="s">
        <v>159</v>
      </c>
      <c r="F97" s="177" t="s">
        <v>645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SUM(P98:P102)</f>
        <v>0</v>
      </c>
      <c r="Q97" s="171"/>
      <c r="R97" s="172">
        <f>SUM(R98:R102)</f>
        <v>0</v>
      </c>
      <c r="S97" s="171"/>
      <c r="T97" s="173">
        <f>SUM(T98:T102)</f>
        <v>0</v>
      </c>
      <c r="AR97" s="174" t="s">
        <v>83</v>
      </c>
      <c r="AT97" s="175" t="s">
        <v>74</v>
      </c>
      <c r="AU97" s="175" t="s">
        <v>83</v>
      </c>
      <c r="AY97" s="174" t="s">
        <v>160</v>
      </c>
      <c r="BK97" s="176">
        <f>SUM(BK98:BK102)</f>
        <v>0</v>
      </c>
    </row>
    <row r="98" spans="1:65" s="2" customFormat="1" ht="16.5" customHeight="1">
      <c r="A98" s="35"/>
      <c r="B98" s="36"/>
      <c r="C98" s="179" t="s">
        <v>85</v>
      </c>
      <c r="D98" s="179" t="s">
        <v>163</v>
      </c>
      <c r="E98" s="180" t="s">
        <v>2543</v>
      </c>
      <c r="F98" s="181" t="s">
        <v>2544</v>
      </c>
      <c r="G98" s="182" t="s">
        <v>258</v>
      </c>
      <c r="H98" s="183">
        <v>1625.4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</v>
      </c>
      <c r="T98" s="189">
        <f>S98*H98</f>
        <v>0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183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183</v>
      </c>
      <c r="BM98" s="190" t="s">
        <v>2545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2546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3" customFormat="1">
      <c r="B100" s="199"/>
      <c r="C100" s="200"/>
      <c r="D100" s="197" t="s">
        <v>212</v>
      </c>
      <c r="E100" s="201" t="s">
        <v>19</v>
      </c>
      <c r="F100" s="202" t="s">
        <v>2542</v>
      </c>
      <c r="G100" s="200"/>
      <c r="H100" s="203">
        <v>1625.4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212</v>
      </c>
      <c r="AU100" s="209" t="s">
        <v>85</v>
      </c>
      <c r="AV100" s="13" t="s">
        <v>85</v>
      </c>
      <c r="AW100" s="13" t="s">
        <v>36</v>
      </c>
      <c r="AX100" s="13" t="s">
        <v>83</v>
      </c>
      <c r="AY100" s="209" t="s">
        <v>160</v>
      </c>
    </row>
    <row r="101" spans="1:65" s="2" customFormat="1" ht="24.2" customHeight="1">
      <c r="A101" s="35"/>
      <c r="B101" s="36"/>
      <c r="C101" s="179" t="s">
        <v>95</v>
      </c>
      <c r="D101" s="179" t="s">
        <v>163</v>
      </c>
      <c r="E101" s="180" t="s">
        <v>2547</v>
      </c>
      <c r="F101" s="181" t="s">
        <v>2548</v>
      </c>
      <c r="G101" s="182" t="s">
        <v>258</v>
      </c>
      <c r="H101" s="183">
        <v>1625.4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</v>
      </c>
      <c r="T101" s="189">
        <f>S101*H101</f>
        <v>0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183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183</v>
      </c>
      <c r="BM101" s="190" t="s">
        <v>2549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2550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12" customFormat="1" ht="22.9" customHeight="1">
      <c r="B103" s="163"/>
      <c r="C103" s="164"/>
      <c r="D103" s="165" t="s">
        <v>74</v>
      </c>
      <c r="E103" s="177" t="s">
        <v>214</v>
      </c>
      <c r="F103" s="177" t="s">
        <v>1102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SUM(P104:P105)</f>
        <v>0</v>
      </c>
      <c r="Q103" s="171"/>
      <c r="R103" s="172">
        <f>SUM(R104:R105)</f>
        <v>4.5994E-2</v>
      </c>
      <c r="S103" s="171"/>
      <c r="T103" s="173">
        <f>SUM(T104:T105)</f>
        <v>0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SUM(BK104:BK105)</f>
        <v>0</v>
      </c>
    </row>
    <row r="104" spans="1:65" s="2" customFormat="1" ht="33" customHeight="1">
      <c r="A104" s="35"/>
      <c r="B104" s="36"/>
      <c r="C104" s="179" t="s">
        <v>183</v>
      </c>
      <c r="D104" s="179" t="s">
        <v>163</v>
      </c>
      <c r="E104" s="180" t="s">
        <v>2551</v>
      </c>
      <c r="F104" s="181" t="s">
        <v>2552</v>
      </c>
      <c r="G104" s="182" t="s">
        <v>289</v>
      </c>
      <c r="H104" s="183">
        <v>75.400000000000006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6.0999999999999997E-4</v>
      </c>
      <c r="R104" s="188">
        <f>Q104*H104</f>
        <v>4.5994E-2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2553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2554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12" customFormat="1" ht="22.9" customHeight="1">
      <c r="B106" s="163"/>
      <c r="C106" s="164"/>
      <c r="D106" s="165" t="s">
        <v>74</v>
      </c>
      <c r="E106" s="177" t="s">
        <v>1151</v>
      </c>
      <c r="F106" s="177" t="s">
        <v>1152</v>
      </c>
      <c r="G106" s="164"/>
      <c r="H106" s="164"/>
      <c r="I106" s="167"/>
      <c r="J106" s="178">
        <f>BK106</f>
        <v>0</v>
      </c>
      <c r="K106" s="164"/>
      <c r="L106" s="169"/>
      <c r="M106" s="170"/>
      <c r="N106" s="171"/>
      <c r="O106" s="171"/>
      <c r="P106" s="172">
        <f>SUM(P107:P119)</f>
        <v>0</v>
      </c>
      <c r="Q106" s="171"/>
      <c r="R106" s="172">
        <f>SUM(R107:R119)</f>
        <v>0</v>
      </c>
      <c r="S106" s="171"/>
      <c r="T106" s="173">
        <f>SUM(T107:T119)</f>
        <v>0</v>
      </c>
      <c r="AR106" s="174" t="s">
        <v>83</v>
      </c>
      <c r="AT106" s="175" t="s">
        <v>74</v>
      </c>
      <c r="AU106" s="175" t="s">
        <v>83</v>
      </c>
      <c r="AY106" s="174" t="s">
        <v>160</v>
      </c>
      <c r="BK106" s="176">
        <f>SUM(BK107:BK119)</f>
        <v>0</v>
      </c>
    </row>
    <row r="107" spans="1:65" s="2" customFormat="1" ht="21.75" customHeight="1">
      <c r="A107" s="35"/>
      <c r="B107" s="36"/>
      <c r="C107" s="179" t="s">
        <v>159</v>
      </c>
      <c r="D107" s="179" t="s">
        <v>163</v>
      </c>
      <c r="E107" s="180" t="s">
        <v>1154</v>
      </c>
      <c r="F107" s="181" t="s">
        <v>1155</v>
      </c>
      <c r="G107" s="182" t="s">
        <v>483</v>
      </c>
      <c r="H107" s="183">
        <v>186.92099999999999</v>
      </c>
      <c r="I107" s="184"/>
      <c r="J107" s="185">
        <f>ROUND(I107*H107,2)</f>
        <v>0</v>
      </c>
      <c r="K107" s="181" t="s">
        <v>167</v>
      </c>
      <c r="L107" s="40"/>
      <c r="M107" s="186" t="s">
        <v>19</v>
      </c>
      <c r="N107" s="187" t="s">
        <v>46</v>
      </c>
      <c r="O107" s="65"/>
      <c r="P107" s="188">
        <f>O107*H107</f>
        <v>0</v>
      </c>
      <c r="Q107" s="188">
        <v>0</v>
      </c>
      <c r="R107" s="188">
        <f>Q107*H107</f>
        <v>0</v>
      </c>
      <c r="S107" s="188">
        <v>0</v>
      </c>
      <c r="T107" s="189">
        <f>S107*H107</f>
        <v>0</v>
      </c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R107" s="190" t="s">
        <v>183</v>
      </c>
      <c r="AT107" s="190" t="s">
        <v>163</v>
      </c>
      <c r="AU107" s="190" t="s">
        <v>85</v>
      </c>
      <c r="AY107" s="18" t="s">
        <v>160</v>
      </c>
      <c r="BE107" s="191">
        <f>IF(N107="základní",J107,0)</f>
        <v>0</v>
      </c>
      <c r="BF107" s="191">
        <f>IF(N107="snížená",J107,0)</f>
        <v>0</v>
      </c>
      <c r="BG107" s="191">
        <f>IF(N107="zákl. přenesená",J107,0)</f>
        <v>0</v>
      </c>
      <c r="BH107" s="191">
        <f>IF(N107="sníž. přenesená",J107,0)</f>
        <v>0</v>
      </c>
      <c r="BI107" s="191">
        <f>IF(N107="nulová",J107,0)</f>
        <v>0</v>
      </c>
      <c r="BJ107" s="18" t="s">
        <v>83</v>
      </c>
      <c r="BK107" s="191">
        <f>ROUND(I107*H107,2)</f>
        <v>0</v>
      </c>
      <c r="BL107" s="18" t="s">
        <v>183</v>
      </c>
      <c r="BM107" s="190" t="s">
        <v>2555</v>
      </c>
    </row>
    <row r="108" spans="1:65" s="2" customFormat="1">
      <c r="A108" s="35"/>
      <c r="B108" s="36"/>
      <c r="C108" s="37"/>
      <c r="D108" s="192" t="s">
        <v>170</v>
      </c>
      <c r="E108" s="37"/>
      <c r="F108" s="193" t="s">
        <v>1157</v>
      </c>
      <c r="G108" s="37"/>
      <c r="H108" s="37"/>
      <c r="I108" s="194"/>
      <c r="J108" s="37"/>
      <c r="K108" s="37"/>
      <c r="L108" s="40"/>
      <c r="M108" s="195"/>
      <c r="N108" s="196"/>
      <c r="O108" s="65"/>
      <c r="P108" s="65"/>
      <c r="Q108" s="65"/>
      <c r="R108" s="65"/>
      <c r="S108" s="65"/>
      <c r="T108" s="66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T108" s="18" t="s">
        <v>170</v>
      </c>
      <c r="AU108" s="18" t="s">
        <v>85</v>
      </c>
    </row>
    <row r="109" spans="1:65" s="2" customFormat="1" ht="24.2" customHeight="1">
      <c r="A109" s="35"/>
      <c r="B109" s="36"/>
      <c r="C109" s="179" t="s">
        <v>194</v>
      </c>
      <c r="D109" s="179" t="s">
        <v>163</v>
      </c>
      <c r="E109" s="180" t="s">
        <v>1159</v>
      </c>
      <c r="F109" s="181" t="s">
        <v>1160</v>
      </c>
      <c r="G109" s="182" t="s">
        <v>483</v>
      </c>
      <c r="H109" s="183">
        <v>3551.4989999999998</v>
      </c>
      <c r="I109" s="184"/>
      <c r="J109" s="185">
        <f>ROUND(I109*H109,2)</f>
        <v>0</v>
      </c>
      <c r="K109" s="181" t="s">
        <v>167</v>
      </c>
      <c r="L109" s="40"/>
      <c r="M109" s="186" t="s">
        <v>19</v>
      </c>
      <c r="N109" s="187" t="s">
        <v>46</v>
      </c>
      <c r="O109" s="65"/>
      <c r="P109" s="188">
        <f>O109*H109</f>
        <v>0</v>
      </c>
      <c r="Q109" s="188">
        <v>0</v>
      </c>
      <c r="R109" s="188">
        <f>Q109*H109</f>
        <v>0</v>
      </c>
      <c r="S109" s="188">
        <v>0</v>
      </c>
      <c r="T109" s="189">
        <f>S109*H109</f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90" t="s">
        <v>183</v>
      </c>
      <c r="AT109" s="190" t="s">
        <v>163</v>
      </c>
      <c r="AU109" s="190" t="s">
        <v>85</v>
      </c>
      <c r="AY109" s="18" t="s">
        <v>160</v>
      </c>
      <c r="BE109" s="191">
        <f>IF(N109="základní",J109,0)</f>
        <v>0</v>
      </c>
      <c r="BF109" s="191">
        <f>IF(N109="snížená",J109,0)</f>
        <v>0</v>
      </c>
      <c r="BG109" s="191">
        <f>IF(N109="zákl. přenesená",J109,0)</f>
        <v>0</v>
      </c>
      <c r="BH109" s="191">
        <f>IF(N109="sníž. přenesená",J109,0)</f>
        <v>0</v>
      </c>
      <c r="BI109" s="191">
        <f>IF(N109="nulová",J109,0)</f>
        <v>0</v>
      </c>
      <c r="BJ109" s="18" t="s">
        <v>83</v>
      </c>
      <c r="BK109" s="191">
        <f>ROUND(I109*H109,2)</f>
        <v>0</v>
      </c>
      <c r="BL109" s="18" t="s">
        <v>183</v>
      </c>
      <c r="BM109" s="190" t="s">
        <v>2556</v>
      </c>
    </row>
    <row r="110" spans="1:65" s="2" customFormat="1">
      <c r="A110" s="35"/>
      <c r="B110" s="36"/>
      <c r="C110" s="37"/>
      <c r="D110" s="192" t="s">
        <v>170</v>
      </c>
      <c r="E110" s="37"/>
      <c r="F110" s="193" t="s">
        <v>1162</v>
      </c>
      <c r="G110" s="37"/>
      <c r="H110" s="37"/>
      <c r="I110" s="194"/>
      <c r="J110" s="37"/>
      <c r="K110" s="37"/>
      <c r="L110" s="40"/>
      <c r="M110" s="195"/>
      <c r="N110" s="196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170</v>
      </c>
      <c r="AU110" s="18" t="s">
        <v>85</v>
      </c>
    </row>
    <row r="111" spans="1:65" s="13" customFormat="1">
      <c r="B111" s="199"/>
      <c r="C111" s="200"/>
      <c r="D111" s="197" t="s">
        <v>212</v>
      </c>
      <c r="E111" s="200"/>
      <c r="F111" s="202" t="s">
        <v>2557</v>
      </c>
      <c r="G111" s="200"/>
      <c r="H111" s="203">
        <v>3551.4989999999998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212</v>
      </c>
      <c r="AU111" s="209" t="s">
        <v>85</v>
      </c>
      <c r="AV111" s="13" t="s">
        <v>85</v>
      </c>
      <c r="AW111" s="13" t="s">
        <v>4</v>
      </c>
      <c r="AX111" s="13" t="s">
        <v>83</v>
      </c>
      <c r="AY111" s="209" t="s">
        <v>160</v>
      </c>
    </row>
    <row r="112" spans="1:65" s="2" customFormat="1" ht="24.2" customHeight="1">
      <c r="A112" s="35"/>
      <c r="B112" s="36"/>
      <c r="C112" s="179" t="s">
        <v>200</v>
      </c>
      <c r="D112" s="179" t="s">
        <v>163</v>
      </c>
      <c r="E112" s="180" t="s">
        <v>1165</v>
      </c>
      <c r="F112" s="181" t="s">
        <v>1166</v>
      </c>
      <c r="G112" s="182" t="s">
        <v>483</v>
      </c>
      <c r="H112" s="183">
        <v>18.692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</v>
      </c>
      <c r="T112" s="189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2558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1168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2" customFormat="1" ht="29.25">
      <c r="A114" s="35"/>
      <c r="B114" s="36"/>
      <c r="C114" s="37"/>
      <c r="D114" s="197" t="s">
        <v>172</v>
      </c>
      <c r="E114" s="37"/>
      <c r="F114" s="198" t="s">
        <v>1169</v>
      </c>
      <c r="G114" s="37"/>
      <c r="H114" s="37"/>
      <c r="I114" s="194"/>
      <c r="J114" s="37"/>
      <c r="K114" s="37"/>
      <c r="L114" s="40"/>
      <c r="M114" s="195"/>
      <c r="N114" s="196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172</v>
      </c>
      <c r="AU114" s="18" t="s">
        <v>85</v>
      </c>
    </row>
    <row r="115" spans="1:65" s="13" customFormat="1">
      <c r="B115" s="199"/>
      <c r="C115" s="200"/>
      <c r="D115" s="197" t="s">
        <v>212</v>
      </c>
      <c r="E115" s="200"/>
      <c r="F115" s="202" t="s">
        <v>2559</v>
      </c>
      <c r="G115" s="200"/>
      <c r="H115" s="203">
        <v>18.692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212</v>
      </c>
      <c r="AU115" s="209" t="s">
        <v>85</v>
      </c>
      <c r="AV115" s="13" t="s">
        <v>85</v>
      </c>
      <c r="AW115" s="13" t="s">
        <v>4</v>
      </c>
      <c r="AX115" s="13" t="s">
        <v>83</v>
      </c>
      <c r="AY115" s="209" t="s">
        <v>160</v>
      </c>
    </row>
    <row r="116" spans="1:65" s="2" customFormat="1" ht="24.2" customHeight="1">
      <c r="A116" s="35"/>
      <c r="B116" s="36"/>
      <c r="C116" s="179" t="s">
        <v>206</v>
      </c>
      <c r="D116" s="179" t="s">
        <v>163</v>
      </c>
      <c r="E116" s="180" t="s">
        <v>1186</v>
      </c>
      <c r="F116" s="181" t="s">
        <v>1187</v>
      </c>
      <c r="G116" s="182" t="s">
        <v>483</v>
      </c>
      <c r="H116" s="183">
        <v>168.22900000000001</v>
      </c>
      <c r="I116" s="184"/>
      <c r="J116" s="185">
        <f>ROUND(I116*H116,2)</f>
        <v>0</v>
      </c>
      <c r="K116" s="181" t="s">
        <v>167</v>
      </c>
      <c r="L116" s="40"/>
      <c r="M116" s="186" t="s">
        <v>19</v>
      </c>
      <c r="N116" s="187" t="s">
        <v>46</v>
      </c>
      <c r="O116" s="65"/>
      <c r="P116" s="188">
        <f>O116*H116</f>
        <v>0</v>
      </c>
      <c r="Q116" s="188">
        <v>0</v>
      </c>
      <c r="R116" s="188">
        <f>Q116*H116</f>
        <v>0</v>
      </c>
      <c r="S116" s="188">
        <v>0</v>
      </c>
      <c r="T116" s="189">
        <f>S116*H116</f>
        <v>0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90" t="s">
        <v>183</v>
      </c>
      <c r="AT116" s="190" t="s">
        <v>163</v>
      </c>
      <c r="AU116" s="190" t="s">
        <v>85</v>
      </c>
      <c r="AY116" s="18" t="s">
        <v>160</v>
      </c>
      <c r="BE116" s="191">
        <f>IF(N116="základní",J116,0)</f>
        <v>0</v>
      </c>
      <c r="BF116" s="191">
        <f>IF(N116="snížená",J116,0)</f>
        <v>0</v>
      </c>
      <c r="BG116" s="191">
        <f>IF(N116="zákl. přenesená",J116,0)</f>
        <v>0</v>
      </c>
      <c r="BH116" s="191">
        <f>IF(N116="sníž. přenesená",J116,0)</f>
        <v>0</v>
      </c>
      <c r="BI116" s="191">
        <f>IF(N116="nulová",J116,0)</f>
        <v>0</v>
      </c>
      <c r="BJ116" s="18" t="s">
        <v>83</v>
      </c>
      <c r="BK116" s="191">
        <f>ROUND(I116*H116,2)</f>
        <v>0</v>
      </c>
      <c r="BL116" s="18" t="s">
        <v>183</v>
      </c>
      <c r="BM116" s="190" t="s">
        <v>2560</v>
      </c>
    </row>
    <row r="117" spans="1:65" s="2" customFormat="1">
      <c r="A117" s="35"/>
      <c r="B117" s="36"/>
      <c r="C117" s="37"/>
      <c r="D117" s="192" t="s">
        <v>170</v>
      </c>
      <c r="E117" s="37"/>
      <c r="F117" s="193" t="s">
        <v>1189</v>
      </c>
      <c r="G117" s="37"/>
      <c r="H117" s="37"/>
      <c r="I117" s="194"/>
      <c r="J117" s="37"/>
      <c r="K117" s="37"/>
      <c r="L117" s="40"/>
      <c r="M117" s="195"/>
      <c r="N117" s="196"/>
      <c r="O117" s="65"/>
      <c r="P117" s="65"/>
      <c r="Q117" s="65"/>
      <c r="R117" s="65"/>
      <c r="S117" s="65"/>
      <c r="T117" s="66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8" t="s">
        <v>170</v>
      </c>
      <c r="AU117" s="18" t="s">
        <v>85</v>
      </c>
    </row>
    <row r="118" spans="1:65" s="2" customFormat="1" ht="29.25">
      <c r="A118" s="35"/>
      <c r="B118" s="36"/>
      <c r="C118" s="37"/>
      <c r="D118" s="197" t="s">
        <v>172</v>
      </c>
      <c r="E118" s="37"/>
      <c r="F118" s="198" t="s">
        <v>1190</v>
      </c>
      <c r="G118" s="37"/>
      <c r="H118" s="37"/>
      <c r="I118" s="194"/>
      <c r="J118" s="37"/>
      <c r="K118" s="37"/>
      <c r="L118" s="40"/>
      <c r="M118" s="195"/>
      <c r="N118" s="196"/>
      <c r="O118" s="65"/>
      <c r="P118" s="65"/>
      <c r="Q118" s="65"/>
      <c r="R118" s="65"/>
      <c r="S118" s="65"/>
      <c r="T118" s="66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172</v>
      </c>
      <c r="AU118" s="18" t="s">
        <v>85</v>
      </c>
    </row>
    <row r="119" spans="1:65" s="13" customFormat="1">
      <c r="B119" s="199"/>
      <c r="C119" s="200"/>
      <c r="D119" s="197" t="s">
        <v>212</v>
      </c>
      <c r="E119" s="200"/>
      <c r="F119" s="202" t="s">
        <v>2561</v>
      </c>
      <c r="G119" s="200"/>
      <c r="H119" s="203">
        <v>168.22900000000001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212</v>
      </c>
      <c r="AU119" s="209" t="s">
        <v>85</v>
      </c>
      <c r="AV119" s="13" t="s">
        <v>85</v>
      </c>
      <c r="AW119" s="13" t="s">
        <v>4</v>
      </c>
      <c r="AX119" s="13" t="s">
        <v>83</v>
      </c>
      <c r="AY119" s="209" t="s">
        <v>160</v>
      </c>
    </row>
    <row r="120" spans="1:65" s="12" customFormat="1" ht="22.9" customHeight="1">
      <c r="B120" s="163"/>
      <c r="C120" s="164"/>
      <c r="D120" s="165" t="s">
        <v>74</v>
      </c>
      <c r="E120" s="177" t="s">
        <v>1197</v>
      </c>
      <c r="F120" s="177" t="s">
        <v>1198</v>
      </c>
      <c r="G120" s="164"/>
      <c r="H120" s="164"/>
      <c r="I120" s="167"/>
      <c r="J120" s="178">
        <f>BK120</f>
        <v>0</v>
      </c>
      <c r="K120" s="164"/>
      <c r="L120" s="169"/>
      <c r="M120" s="170"/>
      <c r="N120" s="171"/>
      <c r="O120" s="171"/>
      <c r="P120" s="172">
        <f>SUM(P121:P122)</f>
        <v>0</v>
      </c>
      <c r="Q120" s="171"/>
      <c r="R120" s="172">
        <f>SUM(R121:R122)</f>
        <v>0</v>
      </c>
      <c r="S120" s="171"/>
      <c r="T120" s="173">
        <f>SUM(T121:T122)</f>
        <v>0</v>
      </c>
      <c r="AR120" s="174" t="s">
        <v>83</v>
      </c>
      <c r="AT120" s="175" t="s">
        <v>74</v>
      </c>
      <c r="AU120" s="175" t="s">
        <v>83</v>
      </c>
      <c r="AY120" s="174" t="s">
        <v>160</v>
      </c>
      <c r="BK120" s="176">
        <f>SUM(BK121:BK122)</f>
        <v>0</v>
      </c>
    </row>
    <row r="121" spans="1:65" s="2" customFormat="1" ht="24.2" customHeight="1">
      <c r="A121" s="35"/>
      <c r="B121" s="36"/>
      <c r="C121" s="179" t="s">
        <v>214</v>
      </c>
      <c r="D121" s="179" t="s">
        <v>163</v>
      </c>
      <c r="E121" s="180" t="s">
        <v>2562</v>
      </c>
      <c r="F121" s="181" t="s">
        <v>2563</v>
      </c>
      <c r="G121" s="182" t="s">
        <v>483</v>
      </c>
      <c r="H121" s="183">
        <v>6.2E-2</v>
      </c>
      <c r="I121" s="184"/>
      <c r="J121" s="185">
        <f>ROUND(I121*H121,2)</f>
        <v>0</v>
      </c>
      <c r="K121" s="181" t="s">
        <v>167</v>
      </c>
      <c r="L121" s="40"/>
      <c r="M121" s="186" t="s">
        <v>19</v>
      </c>
      <c r="N121" s="187" t="s">
        <v>46</v>
      </c>
      <c r="O121" s="65"/>
      <c r="P121" s="188">
        <f>O121*H121</f>
        <v>0</v>
      </c>
      <c r="Q121" s="188">
        <v>0</v>
      </c>
      <c r="R121" s="188">
        <f>Q121*H121</f>
        <v>0</v>
      </c>
      <c r="S121" s="188">
        <v>0</v>
      </c>
      <c r="T121" s="189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90" t="s">
        <v>183</v>
      </c>
      <c r="AT121" s="190" t="s">
        <v>163</v>
      </c>
      <c r="AU121" s="190" t="s">
        <v>85</v>
      </c>
      <c r="AY121" s="18" t="s">
        <v>160</v>
      </c>
      <c r="BE121" s="191">
        <f>IF(N121="základní",J121,0)</f>
        <v>0</v>
      </c>
      <c r="BF121" s="191">
        <f>IF(N121="snížená",J121,0)</f>
        <v>0</v>
      </c>
      <c r="BG121" s="191">
        <f>IF(N121="zákl. přenesená",J121,0)</f>
        <v>0</v>
      </c>
      <c r="BH121" s="191">
        <f>IF(N121="sníž. přenesená",J121,0)</f>
        <v>0</v>
      </c>
      <c r="BI121" s="191">
        <f>IF(N121="nulová",J121,0)</f>
        <v>0</v>
      </c>
      <c r="BJ121" s="18" t="s">
        <v>83</v>
      </c>
      <c r="BK121" s="191">
        <f>ROUND(I121*H121,2)</f>
        <v>0</v>
      </c>
      <c r="BL121" s="18" t="s">
        <v>183</v>
      </c>
      <c r="BM121" s="190" t="s">
        <v>2564</v>
      </c>
    </row>
    <row r="122" spans="1:65" s="2" customFormat="1">
      <c r="A122" s="35"/>
      <c r="B122" s="36"/>
      <c r="C122" s="37"/>
      <c r="D122" s="192" t="s">
        <v>170</v>
      </c>
      <c r="E122" s="37"/>
      <c r="F122" s="193" t="s">
        <v>2565</v>
      </c>
      <c r="G122" s="37"/>
      <c r="H122" s="37"/>
      <c r="I122" s="194"/>
      <c r="J122" s="37"/>
      <c r="K122" s="37"/>
      <c r="L122" s="40"/>
      <c r="M122" s="210"/>
      <c r="N122" s="211"/>
      <c r="O122" s="212"/>
      <c r="P122" s="212"/>
      <c r="Q122" s="212"/>
      <c r="R122" s="212"/>
      <c r="S122" s="212"/>
      <c r="T122" s="213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170</v>
      </c>
      <c r="AU122" s="18" t="s">
        <v>85</v>
      </c>
    </row>
    <row r="123" spans="1:65" s="2" customFormat="1" ht="6.95" customHeight="1">
      <c r="A123" s="35"/>
      <c r="B123" s="48"/>
      <c r="C123" s="49"/>
      <c r="D123" s="49"/>
      <c r="E123" s="49"/>
      <c r="F123" s="49"/>
      <c r="G123" s="49"/>
      <c r="H123" s="49"/>
      <c r="I123" s="49"/>
      <c r="J123" s="49"/>
      <c r="K123" s="49"/>
      <c r="L123" s="40"/>
      <c r="M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</sheetData>
  <sheetProtection algorithmName="SHA-512" hashValue="44NwQ8W4WbIdq7MP/Q3CP/PpFlDLHSgQLvVAoOA782ECDqKDPB2PcLpTiK96fUPG0kGsS6dVMJ/bRWN7f5TabQ==" saltValue="SKWU/YOuJLLtlBJkW+mYFDx6qZhHkcvHL02jKDvNb2boUbeFJxg6KwJ90Z6/2dea2GLJjSQfI+Umz850zoqOLg==" spinCount="100000" sheet="1" objects="1" scenarios="1" formatColumns="0" formatRows="0" autoFilter="0"/>
  <autoFilter ref="C90:K122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/>
    <hyperlink ref="F99" r:id="rId2"/>
    <hyperlink ref="F102" r:id="rId3"/>
    <hyperlink ref="F105" r:id="rId4"/>
    <hyperlink ref="F108" r:id="rId5"/>
    <hyperlink ref="F110" r:id="rId6"/>
    <hyperlink ref="F113" r:id="rId7"/>
    <hyperlink ref="F117" r:id="rId8"/>
    <hyperlink ref="F122" r:id="rId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2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126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2536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2566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ROUND(J91,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ROUND((SUM(BE91:BE122)),  2)</f>
        <v>0</v>
      </c>
      <c r="G35" s="35"/>
      <c r="H35" s="35"/>
      <c r="I35" s="125">
        <v>0.21</v>
      </c>
      <c r="J35" s="124">
        <f>ROUND(((SUM(BE91:BE122))*I35),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ROUND((SUM(BF91:BF122)),  2)</f>
        <v>0</v>
      </c>
      <c r="G36" s="35"/>
      <c r="H36" s="35"/>
      <c r="I36" s="125">
        <v>0.12</v>
      </c>
      <c r="J36" s="124">
        <f>ROUND(((SUM(BF91:BF122))*I36),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ROUND((SUM(BG91:BG122)),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ROUND((SUM(BH91:BH122)),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ROUND((SUM(BI91:BI122)),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2536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25_11_01_04.2 - Oprava krytu - II. etapa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J91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J92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J93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248</v>
      </c>
      <c r="E66" s="149"/>
      <c r="F66" s="149"/>
      <c r="G66" s="149"/>
      <c r="H66" s="149"/>
      <c r="I66" s="149"/>
      <c r="J66" s="150">
        <f>J97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250</v>
      </c>
      <c r="E67" s="149"/>
      <c r="F67" s="149"/>
      <c r="G67" s="149"/>
      <c r="H67" s="149"/>
      <c r="I67" s="149"/>
      <c r="J67" s="150">
        <f>J103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251</v>
      </c>
      <c r="E68" s="149"/>
      <c r="F68" s="149"/>
      <c r="G68" s="149"/>
      <c r="H68" s="149"/>
      <c r="I68" s="149"/>
      <c r="J68" s="150">
        <f>J106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252</v>
      </c>
      <c r="E69" s="149"/>
      <c r="F69" s="149"/>
      <c r="G69" s="149"/>
      <c r="H69" s="149"/>
      <c r="I69" s="149"/>
      <c r="J69" s="150">
        <f>J120</f>
        <v>0</v>
      </c>
      <c r="K69" s="98"/>
      <c r="L69" s="151"/>
    </row>
    <row r="70" spans="1:31" s="2" customFormat="1" ht="21.75" customHeight="1">
      <c r="A70" s="35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s="2" customFormat="1" ht="6.95" customHeight="1">
      <c r="A71" s="35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5" spans="1:31" s="2" customFormat="1" ht="6.95" customHeight="1">
      <c r="A75" s="35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24.95" customHeight="1">
      <c r="A76" s="35"/>
      <c r="B76" s="36"/>
      <c r="C76" s="24" t="s">
        <v>145</v>
      </c>
      <c r="D76" s="37"/>
      <c r="E76" s="37"/>
      <c r="F76" s="37"/>
      <c r="G76" s="37"/>
      <c r="H76" s="37"/>
      <c r="I76" s="37"/>
      <c r="J76" s="37"/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6.95" customHeight="1">
      <c r="A77" s="35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2" customHeight="1">
      <c r="A78" s="35"/>
      <c r="B78" s="36"/>
      <c r="C78" s="30" t="s">
        <v>16</v>
      </c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6.5" customHeight="1">
      <c r="A79" s="35"/>
      <c r="B79" s="36"/>
      <c r="C79" s="37"/>
      <c r="D79" s="37"/>
      <c r="E79" s="535" t="str">
        <f>E7</f>
        <v>Zliv - Obnova kanalizace v ulici Jáchymovská</v>
      </c>
      <c r="F79" s="536"/>
      <c r="G79" s="536"/>
      <c r="H79" s="536"/>
      <c r="I79" s="37"/>
      <c r="J79" s="37"/>
      <c r="K79" s="37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1" customFormat="1" ht="12" customHeight="1">
      <c r="B80" s="22"/>
      <c r="C80" s="30" t="s">
        <v>134</v>
      </c>
      <c r="D80" s="23"/>
      <c r="E80" s="23"/>
      <c r="F80" s="23"/>
      <c r="G80" s="23"/>
      <c r="H80" s="23"/>
      <c r="I80" s="23"/>
      <c r="J80" s="23"/>
      <c r="K80" s="23"/>
      <c r="L80" s="21"/>
    </row>
    <row r="81" spans="1:65" s="2" customFormat="1" ht="16.5" customHeight="1">
      <c r="A81" s="35"/>
      <c r="B81" s="36"/>
      <c r="C81" s="37"/>
      <c r="D81" s="37"/>
      <c r="E81" s="535" t="s">
        <v>2536</v>
      </c>
      <c r="F81" s="534"/>
      <c r="G81" s="534"/>
      <c r="H81" s="534"/>
      <c r="I81" s="37"/>
      <c r="J81" s="37"/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239</v>
      </c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16.5" customHeight="1">
      <c r="A83" s="35"/>
      <c r="B83" s="36"/>
      <c r="C83" s="37"/>
      <c r="D83" s="37"/>
      <c r="E83" s="530" t="str">
        <f>E11</f>
        <v>25_11_01_04.2 - Oprava krytu - II. etapa</v>
      </c>
      <c r="F83" s="534"/>
      <c r="G83" s="534"/>
      <c r="H83" s="534"/>
      <c r="I83" s="37"/>
      <c r="J83" s="37"/>
      <c r="K83" s="37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6.95" customHeight="1">
      <c r="A84" s="35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2" customHeight="1">
      <c r="A85" s="35"/>
      <c r="B85" s="36"/>
      <c r="C85" s="30" t="s">
        <v>21</v>
      </c>
      <c r="D85" s="37"/>
      <c r="E85" s="37"/>
      <c r="F85" s="28" t="str">
        <f>F14</f>
        <v>Zliv</v>
      </c>
      <c r="G85" s="37"/>
      <c r="H85" s="37"/>
      <c r="I85" s="30" t="s">
        <v>23</v>
      </c>
      <c r="J85" s="60" t="str">
        <f>IF(J14="","",J14)</f>
        <v>25. 9. 2025</v>
      </c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2" customFormat="1" ht="25.7" customHeight="1">
      <c r="A87" s="35"/>
      <c r="B87" s="36"/>
      <c r="C87" s="30" t="s">
        <v>25</v>
      </c>
      <c r="D87" s="37"/>
      <c r="E87" s="37"/>
      <c r="F87" s="28" t="str">
        <f>E17</f>
        <v>Město Zliv</v>
      </c>
      <c r="G87" s="37"/>
      <c r="H87" s="37"/>
      <c r="I87" s="30" t="s">
        <v>33</v>
      </c>
      <c r="J87" s="33" t="str">
        <f>E23</f>
        <v>Ing. Jaroslav Žáček Ph.D.</v>
      </c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65" s="2" customFormat="1" ht="15.2" customHeight="1">
      <c r="A88" s="35"/>
      <c r="B88" s="36"/>
      <c r="C88" s="30" t="s">
        <v>31</v>
      </c>
      <c r="D88" s="37"/>
      <c r="E88" s="37"/>
      <c r="F88" s="28" t="str">
        <f>IF(E20="","",E20)</f>
        <v>Vyplň údaj</v>
      </c>
      <c r="G88" s="37"/>
      <c r="H88" s="37"/>
      <c r="I88" s="30" t="s">
        <v>37</v>
      </c>
      <c r="J88" s="33" t="str">
        <f>E26</f>
        <v xml:space="preserve"> </v>
      </c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65" s="2" customFormat="1" ht="10.35" customHeight="1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114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65" s="11" customFormat="1" ht="29.25" customHeight="1">
      <c r="A90" s="152"/>
      <c r="B90" s="153"/>
      <c r="C90" s="154" t="s">
        <v>146</v>
      </c>
      <c r="D90" s="155" t="s">
        <v>60</v>
      </c>
      <c r="E90" s="155" t="s">
        <v>56</v>
      </c>
      <c r="F90" s="155" t="s">
        <v>57</v>
      </c>
      <c r="G90" s="155" t="s">
        <v>147</v>
      </c>
      <c r="H90" s="155" t="s">
        <v>148</v>
      </c>
      <c r="I90" s="155" t="s">
        <v>149</v>
      </c>
      <c r="J90" s="155" t="s">
        <v>138</v>
      </c>
      <c r="K90" s="156" t="s">
        <v>150</v>
      </c>
      <c r="L90" s="157"/>
      <c r="M90" s="69" t="s">
        <v>19</v>
      </c>
      <c r="N90" s="70" t="s">
        <v>45</v>
      </c>
      <c r="O90" s="70" t="s">
        <v>151</v>
      </c>
      <c r="P90" s="70" t="s">
        <v>152</v>
      </c>
      <c r="Q90" s="70" t="s">
        <v>153</v>
      </c>
      <c r="R90" s="70" t="s">
        <v>154</v>
      </c>
      <c r="S90" s="70" t="s">
        <v>155</v>
      </c>
      <c r="T90" s="71" t="s">
        <v>156</v>
      </c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</row>
    <row r="91" spans="1:65" s="2" customFormat="1" ht="22.9" customHeight="1">
      <c r="A91" s="35"/>
      <c r="B91" s="36"/>
      <c r="C91" s="76" t="s">
        <v>157</v>
      </c>
      <c r="D91" s="37"/>
      <c r="E91" s="37"/>
      <c r="F91" s="37"/>
      <c r="G91" s="37"/>
      <c r="H91" s="37"/>
      <c r="I91" s="37"/>
      <c r="J91" s="158">
        <f>BK91</f>
        <v>0</v>
      </c>
      <c r="K91" s="37"/>
      <c r="L91" s="40"/>
      <c r="M91" s="72"/>
      <c r="N91" s="159"/>
      <c r="O91" s="73"/>
      <c r="P91" s="160">
        <f>P92</f>
        <v>0</v>
      </c>
      <c r="Q91" s="73"/>
      <c r="R91" s="160">
        <f>R92</f>
        <v>2.9404E-2</v>
      </c>
      <c r="S91" s="73"/>
      <c r="T91" s="161">
        <f>T92</f>
        <v>115.77050000000001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T91" s="18" t="s">
        <v>74</v>
      </c>
      <c r="AU91" s="18" t="s">
        <v>139</v>
      </c>
      <c r="BK91" s="162">
        <f>BK92</f>
        <v>0</v>
      </c>
    </row>
    <row r="92" spans="1:65" s="12" customFormat="1" ht="25.9" customHeight="1">
      <c r="B92" s="163"/>
      <c r="C92" s="164"/>
      <c r="D92" s="165" t="s">
        <v>74</v>
      </c>
      <c r="E92" s="166" t="s">
        <v>253</v>
      </c>
      <c r="F92" s="166" t="s">
        <v>254</v>
      </c>
      <c r="G92" s="164"/>
      <c r="H92" s="164"/>
      <c r="I92" s="167"/>
      <c r="J92" s="168">
        <f>BK92</f>
        <v>0</v>
      </c>
      <c r="K92" s="164"/>
      <c r="L92" s="169"/>
      <c r="M92" s="170"/>
      <c r="N92" s="171"/>
      <c r="O92" s="171"/>
      <c r="P92" s="172">
        <f>P93+P97+P103+P106+P120</f>
        <v>0</v>
      </c>
      <c r="Q92" s="171"/>
      <c r="R92" s="172">
        <f>R93+R97+R103+R106+R120</f>
        <v>2.9404E-2</v>
      </c>
      <c r="S92" s="171"/>
      <c r="T92" s="173">
        <f>T93+T97+T103+T106+T120</f>
        <v>115.77050000000001</v>
      </c>
      <c r="AR92" s="174" t="s">
        <v>83</v>
      </c>
      <c r="AT92" s="175" t="s">
        <v>74</v>
      </c>
      <c r="AU92" s="175" t="s">
        <v>75</v>
      </c>
      <c r="AY92" s="174" t="s">
        <v>160</v>
      </c>
      <c r="BK92" s="176">
        <f>BK93+BK97+BK103+BK106+BK120</f>
        <v>0</v>
      </c>
    </row>
    <row r="93" spans="1:65" s="12" customFormat="1" ht="22.9" customHeight="1">
      <c r="B93" s="163"/>
      <c r="C93" s="164"/>
      <c r="D93" s="165" t="s">
        <v>74</v>
      </c>
      <c r="E93" s="177" t="s">
        <v>83</v>
      </c>
      <c r="F93" s="177" t="s">
        <v>255</v>
      </c>
      <c r="G93" s="164"/>
      <c r="H93" s="164"/>
      <c r="I93" s="167"/>
      <c r="J93" s="178">
        <f>BK93</f>
        <v>0</v>
      </c>
      <c r="K93" s="164"/>
      <c r="L93" s="169"/>
      <c r="M93" s="170"/>
      <c r="N93" s="171"/>
      <c r="O93" s="171"/>
      <c r="P93" s="172">
        <f>SUM(P94:P96)</f>
        <v>0</v>
      </c>
      <c r="Q93" s="171"/>
      <c r="R93" s="172">
        <f>SUM(R94:R96)</f>
        <v>1.0067000000000001E-2</v>
      </c>
      <c r="S93" s="171"/>
      <c r="T93" s="173">
        <f>SUM(T94:T96)</f>
        <v>115.77050000000001</v>
      </c>
      <c r="AR93" s="174" t="s">
        <v>83</v>
      </c>
      <c r="AT93" s="175" t="s">
        <v>74</v>
      </c>
      <c r="AU93" s="175" t="s">
        <v>83</v>
      </c>
      <c r="AY93" s="174" t="s">
        <v>160</v>
      </c>
      <c r="BK93" s="176">
        <f>SUM(BK94:BK96)</f>
        <v>0</v>
      </c>
    </row>
    <row r="94" spans="1:65" s="2" customFormat="1" ht="24.2" customHeight="1">
      <c r="A94" s="35"/>
      <c r="B94" s="36"/>
      <c r="C94" s="179" t="s">
        <v>83</v>
      </c>
      <c r="D94" s="179" t="s">
        <v>163</v>
      </c>
      <c r="E94" s="180" t="s">
        <v>2538</v>
      </c>
      <c r="F94" s="181" t="s">
        <v>2539</v>
      </c>
      <c r="G94" s="182" t="s">
        <v>258</v>
      </c>
      <c r="H94" s="183">
        <v>1006.7</v>
      </c>
      <c r="I94" s="184"/>
      <c r="J94" s="185">
        <f>ROUND(I94*H94,2)</f>
        <v>0</v>
      </c>
      <c r="K94" s="181" t="s">
        <v>167</v>
      </c>
      <c r="L94" s="40"/>
      <c r="M94" s="186" t="s">
        <v>19</v>
      </c>
      <c r="N94" s="187" t="s">
        <v>46</v>
      </c>
      <c r="O94" s="65"/>
      <c r="P94" s="188">
        <f>O94*H94</f>
        <v>0</v>
      </c>
      <c r="Q94" s="188">
        <v>1.0000000000000001E-5</v>
      </c>
      <c r="R94" s="188">
        <f>Q94*H94</f>
        <v>1.0067000000000001E-2</v>
      </c>
      <c r="S94" s="188">
        <v>0.115</v>
      </c>
      <c r="T94" s="189">
        <f>S94*H94</f>
        <v>115.77050000000001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90" t="s">
        <v>183</v>
      </c>
      <c r="AT94" s="190" t="s">
        <v>163</v>
      </c>
      <c r="AU94" s="190" t="s">
        <v>85</v>
      </c>
      <c r="AY94" s="18" t="s">
        <v>160</v>
      </c>
      <c r="BE94" s="191">
        <f>IF(N94="základní",J94,0)</f>
        <v>0</v>
      </c>
      <c r="BF94" s="191">
        <f>IF(N94="snížená",J94,0)</f>
        <v>0</v>
      </c>
      <c r="BG94" s="191">
        <f>IF(N94="zákl. přenesená",J94,0)</f>
        <v>0</v>
      </c>
      <c r="BH94" s="191">
        <f>IF(N94="sníž. přenesená",J94,0)</f>
        <v>0</v>
      </c>
      <c r="BI94" s="191">
        <f>IF(N94="nulová",J94,0)</f>
        <v>0</v>
      </c>
      <c r="BJ94" s="18" t="s">
        <v>83</v>
      </c>
      <c r="BK94" s="191">
        <f>ROUND(I94*H94,2)</f>
        <v>0</v>
      </c>
      <c r="BL94" s="18" t="s">
        <v>183</v>
      </c>
      <c r="BM94" s="190" t="s">
        <v>2567</v>
      </c>
    </row>
    <row r="95" spans="1:65" s="2" customFormat="1">
      <c r="A95" s="35"/>
      <c r="B95" s="36"/>
      <c r="C95" s="37"/>
      <c r="D95" s="192" t="s">
        <v>170</v>
      </c>
      <c r="E95" s="37"/>
      <c r="F95" s="193" t="s">
        <v>2541</v>
      </c>
      <c r="G95" s="37"/>
      <c r="H95" s="37"/>
      <c r="I95" s="194"/>
      <c r="J95" s="37"/>
      <c r="K95" s="37"/>
      <c r="L95" s="40"/>
      <c r="M95" s="195"/>
      <c r="N95" s="196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170</v>
      </c>
      <c r="AU95" s="18" t="s">
        <v>85</v>
      </c>
    </row>
    <row r="96" spans="1:65" s="13" customFormat="1">
      <c r="B96" s="199"/>
      <c r="C96" s="200"/>
      <c r="D96" s="197" t="s">
        <v>212</v>
      </c>
      <c r="E96" s="201" t="s">
        <v>19</v>
      </c>
      <c r="F96" s="202" t="s">
        <v>2568</v>
      </c>
      <c r="G96" s="200"/>
      <c r="H96" s="203">
        <v>1006.7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212</v>
      </c>
      <c r="AU96" s="209" t="s">
        <v>85</v>
      </c>
      <c r="AV96" s="13" t="s">
        <v>85</v>
      </c>
      <c r="AW96" s="13" t="s">
        <v>36</v>
      </c>
      <c r="AX96" s="13" t="s">
        <v>83</v>
      </c>
      <c r="AY96" s="209" t="s">
        <v>160</v>
      </c>
    </row>
    <row r="97" spans="1:65" s="12" customFormat="1" ht="22.9" customHeight="1">
      <c r="B97" s="163"/>
      <c r="C97" s="164"/>
      <c r="D97" s="165" t="s">
        <v>74</v>
      </c>
      <c r="E97" s="177" t="s">
        <v>159</v>
      </c>
      <c r="F97" s="177" t="s">
        <v>645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SUM(P98:P102)</f>
        <v>0</v>
      </c>
      <c r="Q97" s="171"/>
      <c r="R97" s="172">
        <f>SUM(R98:R102)</f>
        <v>0</v>
      </c>
      <c r="S97" s="171"/>
      <c r="T97" s="173">
        <f>SUM(T98:T102)</f>
        <v>0</v>
      </c>
      <c r="AR97" s="174" t="s">
        <v>83</v>
      </c>
      <c r="AT97" s="175" t="s">
        <v>74</v>
      </c>
      <c r="AU97" s="175" t="s">
        <v>83</v>
      </c>
      <c r="AY97" s="174" t="s">
        <v>160</v>
      </c>
      <c r="BK97" s="176">
        <f>SUM(BK98:BK102)</f>
        <v>0</v>
      </c>
    </row>
    <row r="98" spans="1:65" s="2" customFormat="1" ht="16.5" customHeight="1">
      <c r="A98" s="35"/>
      <c r="B98" s="36"/>
      <c r="C98" s="179" t="s">
        <v>85</v>
      </c>
      <c r="D98" s="179" t="s">
        <v>163</v>
      </c>
      <c r="E98" s="180" t="s">
        <v>2543</v>
      </c>
      <c r="F98" s="181" t="s">
        <v>2544</v>
      </c>
      <c r="G98" s="182" t="s">
        <v>258</v>
      </c>
      <c r="H98" s="183">
        <v>1006.7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</v>
      </c>
      <c r="T98" s="189">
        <f>S98*H98</f>
        <v>0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183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183</v>
      </c>
      <c r="BM98" s="190" t="s">
        <v>2569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2546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3" customFormat="1">
      <c r="B100" s="199"/>
      <c r="C100" s="200"/>
      <c r="D100" s="197" t="s">
        <v>212</v>
      </c>
      <c r="E100" s="201" t="s">
        <v>19</v>
      </c>
      <c r="F100" s="202" t="s">
        <v>2570</v>
      </c>
      <c r="G100" s="200"/>
      <c r="H100" s="203">
        <v>1006.7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212</v>
      </c>
      <c r="AU100" s="209" t="s">
        <v>85</v>
      </c>
      <c r="AV100" s="13" t="s">
        <v>85</v>
      </c>
      <c r="AW100" s="13" t="s">
        <v>36</v>
      </c>
      <c r="AX100" s="13" t="s">
        <v>83</v>
      </c>
      <c r="AY100" s="209" t="s">
        <v>160</v>
      </c>
    </row>
    <row r="101" spans="1:65" s="2" customFormat="1" ht="24.2" customHeight="1">
      <c r="A101" s="35"/>
      <c r="B101" s="36"/>
      <c r="C101" s="179" t="s">
        <v>95</v>
      </c>
      <c r="D101" s="179" t="s">
        <v>163</v>
      </c>
      <c r="E101" s="180" t="s">
        <v>2547</v>
      </c>
      <c r="F101" s="181" t="s">
        <v>2548</v>
      </c>
      <c r="G101" s="182" t="s">
        <v>258</v>
      </c>
      <c r="H101" s="183">
        <v>1006.7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</v>
      </c>
      <c r="T101" s="189">
        <f>S101*H101</f>
        <v>0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183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183</v>
      </c>
      <c r="BM101" s="190" t="s">
        <v>2571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2550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12" customFormat="1" ht="22.9" customHeight="1">
      <c r="B103" s="163"/>
      <c r="C103" s="164"/>
      <c r="D103" s="165" t="s">
        <v>74</v>
      </c>
      <c r="E103" s="177" t="s">
        <v>214</v>
      </c>
      <c r="F103" s="177" t="s">
        <v>1102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SUM(P104:P105)</f>
        <v>0</v>
      </c>
      <c r="Q103" s="171"/>
      <c r="R103" s="172">
        <f>SUM(R104:R105)</f>
        <v>1.9337E-2</v>
      </c>
      <c r="S103" s="171"/>
      <c r="T103" s="173">
        <f>SUM(T104:T105)</f>
        <v>0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SUM(BK104:BK105)</f>
        <v>0</v>
      </c>
    </row>
    <row r="104" spans="1:65" s="2" customFormat="1" ht="33" customHeight="1">
      <c r="A104" s="35"/>
      <c r="B104" s="36"/>
      <c r="C104" s="179" t="s">
        <v>183</v>
      </c>
      <c r="D104" s="179" t="s">
        <v>163</v>
      </c>
      <c r="E104" s="180" t="s">
        <v>2551</v>
      </c>
      <c r="F104" s="181" t="s">
        <v>2552</v>
      </c>
      <c r="G104" s="182" t="s">
        <v>289</v>
      </c>
      <c r="H104" s="183">
        <v>31.7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6.0999999999999997E-4</v>
      </c>
      <c r="R104" s="188">
        <f>Q104*H104</f>
        <v>1.9337E-2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2572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2554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12" customFormat="1" ht="22.9" customHeight="1">
      <c r="B106" s="163"/>
      <c r="C106" s="164"/>
      <c r="D106" s="165" t="s">
        <v>74</v>
      </c>
      <c r="E106" s="177" t="s">
        <v>1151</v>
      </c>
      <c r="F106" s="177" t="s">
        <v>1152</v>
      </c>
      <c r="G106" s="164"/>
      <c r="H106" s="164"/>
      <c r="I106" s="167"/>
      <c r="J106" s="178">
        <f>BK106</f>
        <v>0</v>
      </c>
      <c r="K106" s="164"/>
      <c r="L106" s="169"/>
      <c r="M106" s="170"/>
      <c r="N106" s="171"/>
      <c r="O106" s="171"/>
      <c r="P106" s="172">
        <f>SUM(P107:P119)</f>
        <v>0</v>
      </c>
      <c r="Q106" s="171"/>
      <c r="R106" s="172">
        <f>SUM(R107:R119)</f>
        <v>0</v>
      </c>
      <c r="S106" s="171"/>
      <c r="T106" s="173">
        <f>SUM(T107:T119)</f>
        <v>0</v>
      </c>
      <c r="AR106" s="174" t="s">
        <v>83</v>
      </c>
      <c r="AT106" s="175" t="s">
        <v>74</v>
      </c>
      <c r="AU106" s="175" t="s">
        <v>83</v>
      </c>
      <c r="AY106" s="174" t="s">
        <v>160</v>
      </c>
      <c r="BK106" s="176">
        <f>SUM(BK107:BK119)</f>
        <v>0</v>
      </c>
    </row>
    <row r="107" spans="1:65" s="2" customFormat="1" ht="21.75" customHeight="1">
      <c r="A107" s="35"/>
      <c r="B107" s="36"/>
      <c r="C107" s="179" t="s">
        <v>159</v>
      </c>
      <c r="D107" s="179" t="s">
        <v>163</v>
      </c>
      <c r="E107" s="180" t="s">
        <v>1154</v>
      </c>
      <c r="F107" s="181" t="s">
        <v>1155</v>
      </c>
      <c r="G107" s="182" t="s">
        <v>483</v>
      </c>
      <c r="H107" s="183">
        <v>115.771</v>
      </c>
      <c r="I107" s="184"/>
      <c r="J107" s="185">
        <f>ROUND(I107*H107,2)</f>
        <v>0</v>
      </c>
      <c r="K107" s="181" t="s">
        <v>167</v>
      </c>
      <c r="L107" s="40"/>
      <c r="M107" s="186" t="s">
        <v>19</v>
      </c>
      <c r="N107" s="187" t="s">
        <v>46</v>
      </c>
      <c r="O107" s="65"/>
      <c r="P107" s="188">
        <f>O107*H107</f>
        <v>0</v>
      </c>
      <c r="Q107" s="188">
        <v>0</v>
      </c>
      <c r="R107" s="188">
        <f>Q107*H107</f>
        <v>0</v>
      </c>
      <c r="S107" s="188">
        <v>0</v>
      </c>
      <c r="T107" s="189">
        <f>S107*H107</f>
        <v>0</v>
      </c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R107" s="190" t="s">
        <v>183</v>
      </c>
      <c r="AT107" s="190" t="s">
        <v>163</v>
      </c>
      <c r="AU107" s="190" t="s">
        <v>85</v>
      </c>
      <c r="AY107" s="18" t="s">
        <v>160</v>
      </c>
      <c r="BE107" s="191">
        <f>IF(N107="základní",J107,0)</f>
        <v>0</v>
      </c>
      <c r="BF107" s="191">
        <f>IF(N107="snížená",J107,0)</f>
        <v>0</v>
      </c>
      <c r="BG107" s="191">
        <f>IF(N107="zákl. přenesená",J107,0)</f>
        <v>0</v>
      </c>
      <c r="BH107" s="191">
        <f>IF(N107="sníž. přenesená",J107,0)</f>
        <v>0</v>
      </c>
      <c r="BI107" s="191">
        <f>IF(N107="nulová",J107,0)</f>
        <v>0</v>
      </c>
      <c r="BJ107" s="18" t="s">
        <v>83</v>
      </c>
      <c r="BK107" s="191">
        <f>ROUND(I107*H107,2)</f>
        <v>0</v>
      </c>
      <c r="BL107" s="18" t="s">
        <v>183</v>
      </c>
      <c r="BM107" s="190" t="s">
        <v>2573</v>
      </c>
    </row>
    <row r="108" spans="1:65" s="2" customFormat="1">
      <c r="A108" s="35"/>
      <c r="B108" s="36"/>
      <c r="C108" s="37"/>
      <c r="D108" s="192" t="s">
        <v>170</v>
      </c>
      <c r="E108" s="37"/>
      <c r="F108" s="193" t="s">
        <v>1157</v>
      </c>
      <c r="G108" s="37"/>
      <c r="H108" s="37"/>
      <c r="I108" s="194"/>
      <c r="J108" s="37"/>
      <c r="K108" s="37"/>
      <c r="L108" s="40"/>
      <c r="M108" s="195"/>
      <c r="N108" s="196"/>
      <c r="O108" s="65"/>
      <c r="P108" s="65"/>
      <c r="Q108" s="65"/>
      <c r="R108" s="65"/>
      <c r="S108" s="65"/>
      <c r="T108" s="66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T108" s="18" t="s">
        <v>170</v>
      </c>
      <c r="AU108" s="18" t="s">
        <v>85</v>
      </c>
    </row>
    <row r="109" spans="1:65" s="2" customFormat="1" ht="24.2" customHeight="1">
      <c r="A109" s="35"/>
      <c r="B109" s="36"/>
      <c r="C109" s="179" t="s">
        <v>194</v>
      </c>
      <c r="D109" s="179" t="s">
        <v>163</v>
      </c>
      <c r="E109" s="180" t="s">
        <v>1159</v>
      </c>
      <c r="F109" s="181" t="s">
        <v>1160</v>
      </c>
      <c r="G109" s="182" t="s">
        <v>483</v>
      </c>
      <c r="H109" s="183">
        <v>2199.6489999999999</v>
      </c>
      <c r="I109" s="184"/>
      <c r="J109" s="185">
        <f>ROUND(I109*H109,2)</f>
        <v>0</v>
      </c>
      <c r="K109" s="181" t="s">
        <v>167</v>
      </c>
      <c r="L109" s="40"/>
      <c r="M109" s="186" t="s">
        <v>19</v>
      </c>
      <c r="N109" s="187" t="s">
        <v>46</v>
      </c>
      <c r="O109" s="65"/>
      <c r="P109" s="188">
        <f>O109*H109</f>
        <v>0</v>
      </c>
      <c r="Q109" s="188">
        <v>0</v>
      </c>
      <c r="R109" s="188">
        <f>Q109*H109</f>
        <v>0</v>
      </c>
      <c r="S109" s="188">
        <v>0</v>
      </c>
      <c r="T109" s="189">
        <f>S109*H109</f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90" t="s">
        <v>183</v>
      </c>
      <c r="AT109" s="190" t="s">
        <v>163</v>
      </c>
      <c r="AU109" s="190" t="s">
        <v>85</v>
      </c>
      <c r="AY109" s="18" t="s">
        <v>160</v>
      </c>
      <c r="BE109" s="191">
        <f>IF(N109="základní",J109,0)</f>
        <v>0</v>
      </c>
      <c r="BF109" s="191">
        <f>IF(N109="snížená",J109,0)</f>
        <v>0</v>
      </c>
      <c r="BG109" s="191">
        <f>IF(N109="zákl. přenesená",J109,0)</f>
        <v>0</v>
      </c>
      <c r="BH109" s="191">
        <f>IF(N109="sníž. přenesená",J109,0)</f>
        <v>0</v>
      </c>
      <c r="BI109" s="191">
        <f>IF(N109="nulová",J109,0)</f>
        <v>0</v>
      </c>
      <c r="BJ109" s="18" t="s">
        <v>83</v>
      </c>
      <c r="BK109" s="191">
        <f>ROUND(I109*H109,2)</f>
        <v>0</v>
      </c>
      <c r="BL109" s="18" t="s">
        <v>183</v>
      </c>
      <c r="BM109" s="190" t="s">
        <v>2574</v>
      </c>
    </row>
    <row r="110" spans="1:65" s="2" customFormat="1">
      <c r="A110" s="35"/>
      <c r="B110" s="36"/>
      <c r="C110" s="37"/>
      <c r="D110" s="192" t="s">
        <v>170</v>
      </c>
      <c r="E110" s="37"/>
      <c r="F110" s="193" t="s">
        <v>1162</v>
      </c>
      <c r="G110" s="37"/>
      <c r="H110" s="37"/>
      <c r="I110" s="194"/>
      <c r="J110" s="37"/>
      <c r="K110" s="37"/>
      <c r="L110" s="40"/>
      <c r="M110" s="195"/>
      <c r="N110" s="196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170</v>
      </c>
      <c r="AU110" s="18" t="s">
        <v>85</v>
      </c>
    </row>
    <row r="111" spans="1:65" s="13" customFormat="1">
      <c r="B111" s="199"/>
      <c r="C111" s="200"/>
      <c r="D111" s="197" t="s">
        <v>212</v>
      </c>
      <c r="E111" s="200"/>
      <c r="F111" s="202" t="s">
        <v>2575</v>
      </c>
      <c r="G111" s="200"/>
      <c r="H111" s="203">
        <v>2199.6489999999999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212</v>
      </c>
      <c r="AU111" s="209" t="s">
        <v>85</v>
      </c>
      <c r="AV111" s="13" t="s">
        <v>85</v>
      </c>
      <c r="AW111" s="13" t="s">
        <v>4</v>
      </c>
      <c r="AX111" s="13" t="s">
        <v>83</v>
      </c>
      <c r="AY111" s="209" t="s">
        <v>160</v>
      </c>
    </row>
    <row r="112" spans="1:65" s="2" customFormat="1" ht="24.2" customHeight="1">
      <c r="A112" s="35"/>
      <c r="B112" s="36"/>
      <c r="C112" s="179" t="s">
        <v>200</v>
      </c>
      <c r="D112" s="179" t="s">
        <v>163</v>
      </c>
      <c r="E112" s="180" t="s">
        <v>1165</v>
      </c>
      <c r="F112" s="181" t="s">
        <v>1166</v>
      </c>
      <c r="G112" s="182" t="s">
        <v>483</v>
      </c>
      <c r="H112" s="183">
        <v>11.577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</v>
      </c>
      <c r="T112" s="189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2576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1168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2" customFormat="1" ht="29.25">
      <c r="A114" s="35"/>
      <c r="B114" s="36"/>
      <c r="C114" s="37"/>
      <c r="D114" s="197" t="s">
        <v>172</v>
      </c>
      <c r="E114" s="37"/>
      <c r="F114" s="198" t="s">
        <v>1169</v>
      </c>
      <c r="G114" s="37"/>
      <c r="H114" s="37"/>
      <c r="I114" s="194"/>
      <c r="J114" s="37"/>
      <c r="K114" s="37"/>
      <c r="L114" s="40"/>
      <c r="M114" s="195"/>
      <c r="N114" s="196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172</v>
      </c>
      <c r="AU114" s="18" t="s">
        <v>85</v>
      </c>
    </row>
    <row r="115" spans="1:65" s="13" customFormat="1">
      <c r="B115" s="199"/>
      <c r="C115" s="200"/>
      <c r="D115" s="197" t="s">
        <v>212</v>
      </c>
      <c r="E115" s="200"/>
      <c r="F115" s="202" t="s">
        <v>2577</v>
      </c>
      <c r="G115" s="200"/>
      <c r="H115" s="203">
        <v>11.577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212</v>
      </c>
      <c r="AU115" s="209" t="s">
        <v>85</v>
      </c>
      <c r="AV115" s="13" t="s">
        <v>85</v>
      </c>
      <c r="AW115" s="13" t="s">
        <v>4</v>
      </c>
      <c r="AX115" s="13" t="s">
        <v>83</v>
      </c>
      <c r="AY115" s="209" t="s">
        <v>160</v>
      </c>
    </row>
    <row r="116" spans="1:65" s="2" customFormat="1" ht="24.2" customHeight="1">
      <c r="A116" s="35"/>
      <c r="B116" s="36"/>
      <c r="C116" s="179" t="s">
        <v>206</v>
      </c>
      <c r="D116" s="179" t="s">
        <v>163</v>
      </c>
      <c r="E116" s="180" t="s">
        <v>1186</v>
      </c>
      <c r="F116" s="181" t="s">
        <v>1187</v>
      </c>
      <c r="G116" s="182" t="s">
        <v>483</v>
      </c>
      <c r="H116" s="183">
        <v>104.194</v>
      </c>
      <c r="I116" s="184"/>
      <c r="J116" s="185">
        <f>ROUND(I116*H116,2)</f>
        <v>0</v>
      </c>
      <c r="K116" s="181" t="s">
        <v>167</v>
      </c>
      <c r="L116" s="40"/>
      <c r="M116" s="186" t="s">
        <v>19</v>
      </c>
      <c r="N116" s="187" t="s">
        <v>46</v>
      </c>
      <c r="O116" s="65"/>
      <c r="P116" s="188">
        <f>O116*H116</f>
        <v>0</v>
      </c>
      <c r="Q116" s="188">
        <v>0</v>
      </c>
      <c r="R116" s="188">
        <f>Q116*H116</f>
        <v>0</v>
      </c>
      <c r="S116" s="188">
        <v>0</v>
      </c>
      <c r="T116" s="189">
        <f>S116*H116</f>
        <v>0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90" t="s">
        <v>183</v>
      </c>
      <c r="AT116" s="190" t="s">
        <v>163</v>
      </c>
      <c r="AU116" s="190" t="s">
        <v>85</v>
      </c>
      <c r="AY116" s="18" t="s">
        <v>160</v>
      </c>
      <c r="BE116" s="191">
        <f>IF(N116="základní",J116,0)</f>
        <v>0</v>
      </c>
      <c r="BF116" s="191">
        <f>IF(N116="snížená",J116,0)</f>
        <v>0</v>
      </c>
      <c r="BG116" s="191">
        <f>IF(N116="zákl. přenesená",J116,0)</f>
        <v>0</v>
      </c>
      <c r="BH116" s="191">
        <f>IF(N116="sníž. přenesená",J116,0)</f>
        <v>0</v>
      </c>
      <c r="BI116" s="191">
        <f>IF(N116="nulová",J116,0)</f>
        <v>0</v>
      </c>
      <c r="BJ116" s="18" t="s">
        <v>83</v>
      </c>
      <c r="BK116" s="191">
        <f>ROUND(I116*H116,2)</f>
        <v>0</v>
      </c>
      <c r="BL116" s="18" t="s">
        <v>183</v>
      </c>
      <c r="BM116" s="190" t="s">
        <v>2578</v>
      </c>
    </row>
    <row r="117" spans="1:65" s="2" customFormat="1">
      <c r="A117" s="35"/>
      <c r="B117" s="36"/>
      <c r="C117" s="37"/>
      <c r="D117" s="192" t="s">
        <v>170</v>
      </c>
      <c r="E117" s="37"/>
      <c r="F117" s="193" t="s">
        <v>1189</v>
      </c>
      <c r="G117" s="37"/>
      <c r="H117" s="37"/>
      <c r="I117" s="194"/>
      <c r="J117" s="37"/>
      <c r="K117" s="37"/>
      <c r="L117" s="40"/>
      <c r="M117" s="195"/>
      <c r="N117" s="196"/>
      <c r="O117" s="65"/>
      <c r="P117" s="65"/>
      <c r="Q117" s="65"/>
      <c r="R117" s="65"/>
      <c r="S117" s="65"/>
      <c r="T117" s="66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8" t="s">
        <v>170</v>
      </c>
      <c r="AU117" s="18" t="s">
        <v>85</v>
      </c>
    </row>
    <row r="118" spans="1:65" s="2" customFormat="1" ht="29.25">
      <c r="A118" s="35"/>
      <c r="B118" s="36"/>
      <c r="C118" s="37"/>
      <c r="D118" s="197" t="s">
        <v>172</v>
      </c>
      <c r="E118" s="37"/>
      <c r="F118" s="198" t="s">
        <v>1190</v>
      </c>
      <c r="G118" s="37"/>
      <c r="H118" s="37"/>
      <c r="I118" s="194"/>
      <c r="J118" s="37"/>
      <c r="K118" s="37"/>
      <c r="L118" s="40"/>
      <c r="M118" s="195"/>
      <c r="N118" s="196"/>
      <c r="O118" s="65"/>
      <c r="P118" s="65"/>
      <c r="Q118" s="65"/>
      <c r="R118" s="65"/>
      <c r="S118" s="65"/>
      <c r="T118" s="66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172</v>
      </c>
      <c r="AU118" s="18" t="s">
        <v>85</v>
      </c>
    </row>
    <row r="119" spans="1:65" s="13" customFormat="1">
      <c r="B119" s="199"/>
      <c r="C119" s="200"/>
      <c r="D119" s="197" t="s">
        <v>212</v>
      </c>
      <c r="E119" s="200"/>
      <c r="F119" s="202" t="s">
        <v>2579</v>
      </c>
      <c r="G119" s="200"/>
      <c r="H119" s="203">
        <v>104.194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212</v>
      </c>
      <c r="AU119" s="209" t="s">
        <v>85</v>
      </c>
      <c r="AV119" s="13" t="s">
        <v>85</v>
      </c>
      <c r="AW119" s="13" t="s">
        <v>4</v>
      </c>
      <c r="AX119" s="13" t="s">
        <v>83</v>
      </c>
      <c r="AY119" s="209" t="s">
        <v>160</v>
      </c>
    </row>
    <row r="120" spans="1:65" s="12" customFormat="1" ht="22.9" customHeight="1">
      <c r="B120" s="163"/>
      <c r="C120" s="164"/>
      <c r="D120" s="165" t="s">
        <v>74</v>
      </c>
      <c r="E120" s="177" t="s">
        <v>1197</v>
      </c>
      <c r="F120" s="177" t="s">
        <v>1198</v>
      </c>
      <c r="G120" s="164"/>
      <c r="H120" s="164"/>
      <c r="I120" s="167"/>
      <c r="J120" s="178">
        <f>BK120</f>
        <v>0</v>
      </c>
      <c r="K120" s="164"/>
      <c r="L120" s="169"/>
      <c r="M120" s="170"/>
      <c r="N120" s="171"/>
      <c r="O120" s="171"/>
      <c r="P120" s="172">
        <f>SUM(P121:P122)</f>
        <v>0</v>
      </c>
      <c r="Q120" s="171"/>
      <c r="R120" s="172">
        <f>SUM(R121:R122)</f>
        <v>0</v>
      </c>
      <c r="S120" s="171"/>
      <c r="T120" s="173">
        <f>SUM(T121:T122)</f>
        <v>0</v>
      </c>
      <c r="AR120" s="174" t="s">
        <v>83</v>
      </c>
      <c r="AT120" s="175" t="s">
        <v>74</v>
      </c>
      <c r="AU120" s="175" t="s">
        <v>83</v>
      </c>
      <c r="AY120" s="174" t="s">
        <v>160</v>
      </c>
      <c r="BK120" s="176">
        <f>SUM(BK121:BK122)</f>
        <v>0</v>
      </c>
    </row>
    <row r="121" spans="1:65" s="2" customFormat="1" ht="24.2" customHeight="1">
      <c r="A121" s="35"/>
      <c r="B121" s="36"/>
      <c r="C121" s="179" t="s">
        <v>214</v>
      </c>
      <c r="D121" s="179" t="s">
        <v>163</v>
      </c>
      <c r="E121" s="180" t="s">
        <v>2562</v>
      </c>
      <c r="F121" s="181" t="s">
        <v>2563</v>
      </c>
      <c r="G121" s="182" t="s">
        <v>483</v>
      </c>
      <c r="H121" s="183">
        <v>2.9000000000000001E-2</v>
      </c>
      <c r="I121" s="184"/>
      <c r="J121" s="185">
        <f>ROUND(I121*H121,2)</f>
        <v>0</v>
      </c>
      <c r="K121" s="181" t="s">
        <v>167</v>
      </c>
      <c r="L121" s="40"/>
      <c r="M121" s="186" t="s">
        <v>19</v>
      </c>
      <c r="N121" s="187" t="s">
        <v>46</v>
      </c>
      <c r="O121" s="65"/>
      <c r="P121" s="188">
        <f>O121*H121</f>
        <v>0</v>
      </c>
      <c r="Q121" s="188">
        <v>0</v>
      </c>
      <c r="R121" s="188">
        <f>Q121*H121</f>
        <v>0</v>
      </c>
      <c r="S121" s="188">
        <v>0</v>
      </c>
      <c r="T121" s="189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90" t="s">
        <v>183</v>
      </c>
      <c r="AT121" s="190" t="s">
        <v>163</v>
      </c>
      <c r="AU121" s="190" t="s">
        <v>85</v>
      </c>
      <c r="AY121" s="18" t="s">
        <v>160</v>
      </c>
      <c r="BE121" s="191">
        <f>IF(N121="základní",J121,0)</f>
        <v>0</v>
      </c>
      <c r="BF121" s="191">
        <f>IF(N121="snížená",J121,0)</f>
        <v>0</v>
      </c>
      <c r="BG121" s="191">
        <f>IF(N121="zákl. přenesená",J121,0)</f>
        <v>0</v>
      </c>
      <c r="BH121" s="191">
        <f>IF(N121="sníž. přenesená",J121,0)</f>
        <v>0</v>
      </c>
      <c r="BI121" s="191">
        <f>IF(N121="nulová",J121,0)</f>
        <v>0</v>
      </c>
      <c r="BJ121" s="18" t="s">
        <v>83</v>
      </c>
      <c r="BK121" s="191">
        <f>ROUND(I121*H121,2)</f>
        <v>0</v>
      </c>
      <c r="BL121" s="18" t="s">
        <v>183</v>
      </c>
      <c r="BM121" s="190" t="s">
        <v>2580</v>
      </c>
    </row>
    <row r="122" spans="1:65" s="2" customFormat="1">
      <c r="A122" s="35"/>
      <c r="B122" s="36"/>
      <c r="C122" s="37"/>
      <c r="D122" s="192" t="s">
        <v>170</v>
      </c>
      <c r="E122" s="37"/>
      <c r="F122" s="193" t="s">
        <v>2565</v>
      </c>
      <c r="G122" s="37"/>
      <c r="H122" s="37"/>
      <c r="I122" s="194"/>
      <c r="J122" s="37"/>
      <c r="K122" s="37"/>
      <c r="L122" s="40"/>
      <c r="M122" s="210"/>
      <c r="N122" s="211"/>
      <c r="O122" s="212"/>
      <c r="P122" s="212"/>
      <c r="Q122" s="212"/>
      <c r="R122" s="212"/>
      <c r="S122" s="212"/>
      <c r="T122" s="213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170</v>
      </c>
      <c r="AU122" s="18" t="s">
        <v>85</v>
      </c>
    </row>
    <row r="123" spans="1:65" s="2" customFormat="1" ht="6.95" customHeight="1">
      <c r="A123" s="35"/>
      <c r="B123" s="48"/>
      <c r="C123" s="49"/>
      <c r="D123" s="49"/>
      <c r="E123" s="49"/>
      <c r="F123" s="49"/>
      <c r="G123" s="49"/>
      <c r="H123" s="49"/>
      <c r="I123" s="49"/>
      <c r="J123" s="49"/>
      <c r="K123" s="49"/>
      <c r="L123" s="40"/>
      <c r="M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</sheetData>
  <sheetProtection algorithmName="SHA-512" hashValue="O/DDcatat6SFfKODtjrFNLfnx3fW0NJyYzakJX58QJxpRwWrj6MkTa2NFbTNmH943LXGC2RXirtNN9qTN2wg3Q==" saltValue="9u1mzwhx76eLB5g71ROizttc+2mLRNAUBHtWdPdH7c7NumWvaU1dQmbnFWU49DeNvsfi6M0WFfPdRMAlZkTA+A==" spinCount="100000" sheet="1" objects="1" scenarios="1" formatColumns="0" formatRows="0" autoFilter="0"/>
  <autoFilter ref="C90:K122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/>
    <hyperlink ref="F99" r:id="rId2"/>
    <hyperlink ref="F102" r:id="rId3"/>
    <hyperlink ref="F105" r:id="rId4"/>
    <hyperlink ref="F108" r:id="rId5"/>
    <hyperlink ref="F110" r:id="rId6"/>
    <hyperlink ref="F113" r:id="rId7"/>
    <hyperlink ref="F117" r:id="rId8"/>
    <hyperlink ref="F122" r:id="rId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2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129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2536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2581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ROUND(J91,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ROUND((SUM(BE91:BE122)),  2)</f>
        <v>0</v>
      </c>
      <c r="G35" s="35"/>
      <c r="H35" s="35"/>
      <c r="I35" s="125">
        <v>0.21</v>
      </c>
      <c r="J35" s="124">
        <f>ROUND(((SUM(BE91:BE122))*I35),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ROUND((SUM(BF91:BF122)),  2)</f>
        <v>0</v>
      </c>
      <c r="G36" s="35"/>
      <c r="H36" s="35"/>
      <c r="I36" s="125">
        <v>0.12</v>
      </c>
      <c r="J36" s="124">
        <f>ROUND(((SUM(BF91:BF122))*I36),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ROUND((SUM(BG91:BG122)),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ROUND((SUM(BH91:BH122)),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ROUND((SUM(BI91:BI122)),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2536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25_11_01_04.3 - Oprava krytu - III. etapa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J91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J92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J93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248</v>
      </c>
      <c r="E66" s="149"/>
      <c r="F66" s="149"/>
      <c r="G66" s="149"/>
      <c r="H66" s="149"/>
      <c r="I66" s="149"/>
      <c r="J66" s="150">
        <f>J97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250</v>
      </c>
      <c r="E67" s="149"/>
      <c r="F67" s="149"/>
      <c r="G67" s="149"/>
      <c r="H67" s="149"/>
      <c r="I67" s="149"/>
      <c r="J67" s="150">
        <f>J103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251</v>
      </c>
      <c r="E68" s="149"/>
      <c r="F68" s="149"/>
      <c r="G68" s="149"/>
      <c r="H68" s="149"/>
      <c r="I68" s="149"/>
      <c r="J68" s="150">
        <f>J106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252</v>
      </c>
      <c r="E69" s="149"/>
      <c r="F69" s="149"/>
      <c r="G69" s="149"/>
      <c r="H69" s="149"/>
      <c r="I69" s="149"/>
      <c r="J69" s="150">
        <f>J120</f>
        <v>0</v>
      </c>
      <c r="K69" s="98"/>
      <c r="L69" s="151"/>
    </row>
    <row r="70" spans="1:31" s="2" customFormat="1" ht="21.75" customHeight="1">
      <c r="A70" s="35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s="2" customFormat="1" ht="6.95" customHeight="1">
      <c r="A71" s="35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5" spans="1:31" s="2" customFormat="1" ht="6.95" customHeight="1">
      <c r="A75" s="35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24.95" customHeight="1">
      <c r="A76" s="35"/>
      <c r="B76" s="36"/>
      <c r="C76" s="24" t="s">
        <v>145</v>
      </c>
      <c r="D76" s="37"/>
      <c r="E76" s="37"/>
      <c r="F76" s="37"/>
      <c r="G76" s="37"/>
      <c r="H76" s="37"/>
      <c r="I76" s="37"/>
      <c r="J76" s="37"/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6.95" customHeight="1">
      <c r="A77" s="35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2" customHeight="1">
      <c r="A78" s="35"/>
      <c r="B78" s="36"/>
      <c r="C78" s="30" t="s">
        <v>16</v>
      </c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6.5" customHeight="1">
      <c r="A79" s="35"/>
      <c r="B79" s="36"/>
      <c r="C79" s="37"/>
      <c r="D79" s="37"/>
      <c r="E79" s="535" t="str">
        <f>E7</f>
        <v>Zliv - Obnova kanalizace v ulici Jáchymovská</v>
      </c>
      <c r="F79" s="536"/>
      <c r="G79" s="536"/>
      <c r="H79" s="536"/>
      <c r="I79" s="37"/>
      <c r="J79" s="37"/>
      <c r="K79" s="37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1" customFormat="1" ht="12" customHeight="1">
      <c r="B80" s="22"/>
      <c r="C80" s="30" t="s">
        <v>134</v>
      </c>
      <c r="D80" s="23"/>
      <c r="E80" s="23"/>
      <c r="F80" s="23"/>
      <c r="G80" s="23"/>
      <c r="H80" s="23"/>
      <c r="I80" s="23"/>
      <c r="J80" s="23"/>
      <c r="K80" s="23"/>
      <c r="L80" s="21"/>
    </row>
    <row r="81" spans="1:65" s="2" customFormat="1" ht="16.5" customHeight="1">
      <c r="A81" s="35"/>
      <c r="B81" s="36"/>
      <c r="C81" s="37"/>
      <c r="D81" s="37"/>
      <c r="E81" s="535" t="s">
        <v>2536</v>
      </c>
      <c r="F81" s="534"/>
      <c r="G81" s="534"/>
      <c r="H81" s="534"/>
      <c r="I81" s="37"/>
      <c r="J81" s="37"/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239</v>
      </c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16.5" customHeight="1">
      <c r="A83" s="35"/>
      <c r="B83" s="36"/>
      <c r="C83" s="37"/>
      <c r="D83" s="37"/>
      <c r="E83" s="530" t="str">
        <f>E11</f>
        <v>25_11_01_04.3 - Oprava krytu - III. etapa</v>
      </c>
      <c r="F83" s="534"/>
      <c r="G83" s="534"/>
      <c r="H83" s="534"/>
      <c r="I83" s="37"/>
      <c r="J83" s="37"/>
      <c r="K83" s="37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6.95" customHeight="1">
      <c r="A84" s="35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2" customHeight="1">
      <c r="A85" s="35"/>
      <c r="B85" s="36"/>
      <c r="C85" s="30" t="s">
        <v>21</v>
      </c>
      <c r="D85" s="37"/>
      <c r="E85" s="37"/>
      <c r="F85" s="28" t="str">
        <f>F14</f>
        <v>Zliv</v>
      </c>
      <c r="G85" s="37"/>
      <c r="H85" s="37"/>
      <c r="I85" s="30" t="s">
        <v>23</v>
      </c>
      <c r="J85" s="60" t="str">
        <f>IF(J14="","",J14)</f>
        <v>25. 9. 2025</v>
      </c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2" customFormat="1" ht="25.7" customHeight="1">
      <c r="A87" s="35"/>
      <c r="B87" s="36"/>
      <c r="C87" s="30" t="s">
        <v>25</v>
      </c>
      <c r="D87" s="37"/>
      <c r="E87" s="37"/>
      <c r="F87" s="28" t="str">
        <f>E17</f>
        <v>Město Zliv</v>
      </c>
      <c r="G87" s="37"/>
      <c r="H87" s="37"/>
      <c r="I87" s="30" t="s">
        <v>33</v>
      </c>
      <c r="J87" s="33" t="str">
        <f>E23</f>
        <v>Ing. Jaroslav Žáček Ph.D.</v>
      </c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65" s="2" customFormat="1" ht="15.2" customHeight="1">
      <c r="A88" s="35"/>
      <c r="B88" s="36"/>
      <c r="C88" s="30" t="s">
        <v>31</v>
      </c>
      <c r="D88" s="37"/>
      <c r="E88" s="37"/>
      <c r="F88" s="28" t="str">
        <f>IF(E20="","",E20)</f>
        <v>Vyplň údaj</v>
      </c>
      <c r="G88" s="37"/>
      <c r="H88" s="37"/>
      <c r="I88" s="30" t="s">
        <v>37</v>
      </c>
      <c r="J88" s="33" t="str">
        <f>E26</f>
        <v xml:space="preserve"> </v>
      </c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65" s="2" customFormat="1" ht="10.35" customHeight="1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114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65" s="11" customFormat="1" ht="29.25" customHeight="1">
      <c r="A90" s="152"/>
      <c r="B90" s="153"/>
      <c r="C90" s="154" t="s">
        <v>146</v>
      </c>
      <c r="D90" s="155" t="s">
        <v>60</v>
      </c>
      <c r="E90" s="155" t="s">
        <v>56</v>
      </c>
      <c r="F90" s="155" t="s">
        <v>57</v>
      </c>
      <c r="G90" s="155" t="s">
        <v>147</v>
      </c>
      <c r="H90" s="155" t="s">
        <v>148</v>
      </c>
      <c r="I90" s="155" t="s">
        <v>149</v>
      </c>
      <c r="J90" s="155" t="s">
        <v>138</v>
      </c>
      <c r="K90" s="156" t="s">
        <v>150</v>
      </c>
      <c r="L90" s="157"/>
      <c r="M90" s="69" t="s">
        <v>19</v>
      </c>
      <c r="N90" s="70" t="s">
        <v>45</v>
      </c>
      <c r="O90" s="70" t="s">
        <v>151</v>
      </c>
      <c r="P90" s="70" t="s">
        <v>152</v>
      </c>
      <c r="Q90" s="70" t="s">
        <v>153</v>
      </c>
      <c r="R90" s="70" t="s">
        <v>154</v>
      </c>
      <c r="S90" s="70" t="s">
        <v>155</v>
      </c>
      <c r="T90" s="71" t="s">
        <v>156</v>
      </c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</row>
    <row r="91" spans="1:65" s="2" customFormat="1" ht="22.9" customHeight="1">
      <c r="A91" s="35"/>
      <c r="B91" s="36"/>
      <c r="C91" s="76" t="s">
        <v>157</v>
      </c>
      <c r="D91" s="37"/>
      <c r="E91" s="37"/>
      <c r="F91" s="37"/>
      <c r="G91" s="37"/>
      <c r="H91" s="37"/>
      <c r="I91" s="37"/>
      <c r="J91" s="158">
        <f>BK91</f>
        <v>0</v>
      </c>
      <c r="K91" s="37"/>
      <c r="L91" s="40"/>
      <c r="M91" s="72"/>
      <c r="N91" s="159"/>
      <c r="O91" s="73"/>
      <c r="P91" s="160">
        <f>P92</f>
        <v>0</v>
      </c>
      <c r="Q91" s="73"/>
      <c r="R91" s="160">
        <f>R92</f>
        <v>1.16565E-2</v>
      </c>
      <c r="S91" s="73"/>
      <c r="T91" s="161">
        <f>T92</f>
        <v>88.452250000000006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T91" s="18" t="s">
        <v>74</v>
      </c>
      <c r="AU91" s="18" t="s">
        <v>139</v>
      </c>
      <c r="BK91" s="162">
        <f>BK92</f>
        <v>0</v>
      </c>
    </row>
    <row r="92" spans="1:65" s="12" customFormat="1" ht="25.9" customHeight="1">
      <c r="B92" s="163"/>
      <c r="C92" s="164"/>
      <c r="D92" s="165" t="s">
        <v>74</v>
      </c>
      <c r="E92" s="166" t="s">
        <v>253</v>
      </c>
      <c r="F92" s="166" t="s">
        <v>254</v>
      </c>
      <c r="G92" s="164"/>
      <c r="H92" s="164"/>
      <c r="I92" s="167"/>
      <c r="J92" s="168">
        <f>BK92</f>
        <v>0</v>
      </c>
      <c r="K92" s="164"/>
      <c r="L92" s="169"/>
      <c r="M92" s="170"/>
      <c r="N92" s="171"/>
      <c r="O92" s="171"/>
      <c r="P92" s="172">
        <f>P93+P97+P103+P106+P120</f>
        <v>0</v>
      </c>
      <c r="Q92" s="171"/>
      <c r="R92" s="172">
        <f>R93+R97+R103+R106+R120</f>
        <v>1.16565E-2</v>
      </c>
      <c r="S92" s="171"/>
      <c r="T92" s="173">
        <f>T93+T97+T103+T106+T120</f>
        <v>88.452250000000006</v>
      </c>
      <c r="AR92" s="174" t="s">
        <v>83</v>
      </c>
      <c r="AT92" s="175" t="s">
        <v>74</v>
      </c>
      <c r="AU92" s="175" t="s">
        <v>75</v>
      </c>
      <c r="AY92" s="174" t="s">
        <v>160</v>
      </c>
      <c r="BK92" s="176">
        <f>BK93+BK97+BK103+BK106+BK120</f>
        <v>0</v>
      </c>
    </row>
    <row r="93" spans="1:65" s="12" customFormat="1" ht="22.9" customHeight="1">
      <c r="B93" s="163"/>
      <c r="C93" s="164"/>
      <c r="D93" s="165" t="s">
        <v>74</v>
      </c>
      <c r="E93" s="177" t="s">
        <v>83</v>
      </c>
      <c r="F93" s="177" t="s">
        <v>255</v>
      </c>
      <c r="G93" s="164"/>
      <c r="H93" s="164"/>
      <c r="I93" s="167"/>
      <c r="J93" s="178">
        <f>BK93</f>
        <v>0</v>
      </c>
      <c r="K93" s="164"/>
      <c r="L93" s="169"/>
      <c r="M93" s="170"/>
      <c r="N93" s="171"/>
      <c r="O93" s="171"/>
      <c r="P93" s="172">
        <f>SUM(P94:P96)</f>
        <v>0</v>
      </c>
      <c r="Q93" s="171"/>
      <c r="R93" s="172">
        <f>SUM(R94:R96)</f>
        <v>7.6915000000000004E-3</v>
      </c>
      <c r="S93" s="171"/>
      <c r="T93" s="173">
        <f>SUM(T94:T96)</f>
        <v>88.452250000000006</v>
      </c>
      <c r="AR93" s="174" t="s">
        <v>83</v>
      </c>
      <c r="AT93" s="175" t="s">
        <v>74</v>
      </c>
      <c r="AU93" s="175" t="s">
        <v>83</v>
      </c>
      <c r="AY93" s="174" t="s">
        <v>160</v>
      </c>
      <c r="BK93" s="176">
        <f>SUM(BK94:BK96)</f>
        <v>0</v>
      </c>
    </row>
    <row r="94" spans="1:65" s="2" customFormat="1" ht="24.2" customHeight="1">
      <c r="A94" s="35"/>
      <c r="B94" s="36"/>
      <c r="C94" s="179" t="s">
        <v>83</v>
      </c>
      <c r="D94" s="179" t="s">
        <v>163</v>
      </c>
      <c r="E94" s="180" t="s">
        <v>2538</v>
      </c>
      <c r="F94" s="181" t="s">
        <v>2539</v>
      </c>
      <c r="G94" s="182" t="s">
        <v>258</v>
      </c>
      <c r="H94" s="183">
        <v>769.15</v>
      </c>
      <c r="I94" s="184"/>
      <c r="J94" s="185">
        <f>ROUND(I94*H94,2)</f>
        <v>0</v>
      </c>
      <c r="K94" s="181" t="s">
        <v>167</v>
      </c>
      <c r="L94" s="40"/>
      <c r="M94" s="186" t="s">
        <v>19</v>
      </c>
      <c r="N94" s="187" t="s">
        <v>46</v>
      </c>
      <c r="O94" s="65"/>
      <c r="P94" s="188">
        <f>O94*H94</f>
        <v>0</v>
      </c>
      <c r="Q94" s="188">
        <v>1.0000000000000001E-5</v>
      </c>
      <c r="R94" s="188">
        <f>Q94*H94</f>
        <v>7.6915000000000004E-3</v>
      </c>
      <c r="S94" s="188">
        <v>0.115</v>
      </c>
      <c r="T94" s="189">
        <f>S94*H94</f>
        <v>88.452250000000006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90" t="s">
        <v>183</v>
      </c>
      <c r="AT94" s="190" t="s">
        <v>163</v>
      </c>
      <c r="AU94" s="190" t="s">
        <v>85</v>
      </c>
      <c r="AY94" s="18" t="s">
        <v>160</v>
      </c>
      <c r="BE94" s="191">
        <f>IF(N94="základní",J94,0)</f>
        <v>0</v>
      </c>
      <c r="BF94" s="191">
        <f>IF(N94="snížená",J94,0)</f>
        <v>0</v>
      </c>
      <c r="BG94" s="191">
        <f>IF(N94="zákl. přenesená",J94,0)</f>
        <v>0</v>
      </c>
      <c r="BH94" s="191">
        <f>IF(N94="sníž. přenesená",J94,0)</f>
        <v>0</v>
      </c>
      <c r="BI94" s="191">
        <f>IF(N94="nulová",J94,0)</f>
        <v>0</v>
      </c>
      <c r="BJ94" s="18" t="s">
        <v>83</v>
      </c>
      <c r="BK94" s="191">
        <f>ROUND(I94*H94,2)</f>
        <v>0</v>
      </c>
      <c r="BL94" s="18" t="s">
        <v>183</v>
      </c>
      <c r="BM94" s="190" t="s">
        <v>2582</v>
      </c>
    </row>
    <row r="95" spans="1:65" s="2" customFormat="1">
      <c r="A95" s="35"/>
      <c r="B95" s="36"/>
      <c r="C95" s="37"/>
      <c r="D95" s="192" t="s">
        <v>170</v>
      </c>
      <c r="E95" s="37"/>
      <c r="F95" s="193" t="s">
        <v>2541</v>
      </c>
      <c r="G95" s="37"/>
      <c r="H95" s="37"/>
      <c r="I95" s="194"/>
      <c r="J95" s="37"/>
      <c r="K95" s="37"/>
      <c r="L95" s="40"/>
      <c r="M95" s="195"/>
      <c r="N95" s="196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170</v>
      </c>
      <c r="AU95" s="18" t="s">
        <v>85</v>
      </c>
    </row>
    <row r="96" spans="1:65" s="13" customFormat="1">
      <c r="B96" s="199"/>
      <c r="C96" s="200"/>
      <c r="D96" s="197" t="s">
        <v>212</v>
      </c>
      <c r="E96" s="201" t="s">
        <v>19</v>
      </c>
      <c r="F96" s="202" t="s">
        <v>2583</v>
      </c>
      <c r="G96" s="200"/>
      <c r="H96" s="203">
        <v>769.15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212</v>
      </c>
      <c r="AU96" s="209" t="s">
        <v>85</v>
      </c>
      <c r="AV96" s="13" t="s">
        <v>85</v>
      </c>
      <c r="AW96" s="13" t="s">
        <v>36</v>
      </c>
      <c r="AX96" s="13" t="s">
        <v>83</v>
      </c>
      <c r="AY96" s="209" t="s">
        <v>160</v>
      </c>
    </row>
    <row r="97" spans="1:65" s="12" customFormat="1" ht="22.9" customHeight="1">
      <c r="B97" s="163"/>
      <c r="C97" s="164"/>
      <c r="D97" s="165" t="s">
        <v>74</v>
      </c>
      <c r="E97" s="177" t="s">
        <v>159</v>
      </c>
      <c r="F97" s="177" t="s">
        <v>645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SUM(P98:P102)</f>
        <v>0</v>
      </c>
      <c r="Q97" s="171"/>
      <c r="R97" s="172">
        <f>SUM(R98:R102)</f>
        <v>0</v>
      </c>
      <c r="S97" s="171"/>
      <c r="T97" s="173">
        <f>SUM(T98:T102)</f>
        <v>0</v>
      </c>
      <c r="AR97" s="174" t="s">
        <v>83</v>
      </c>
      <c r="AT97" s="175" t="s">
        <v>74</v>
      </c>
      <c r="AU97" s="175" t="s">
        <v>83</v>
      </c>
      <c r="AY97" s="174" t="s">
        <v>160</v>
      </c>
      <c r="BK97" s="176">
        <f>SUM(BK98:BK102)</f>
        <v>0</v>
      </c>
    </row>
    <row r="98" spans="1:65" s="2" customFormat="1" ht="16.5" customHeight="1">
      <c r="A98" s="35"/>
      <c r="B98" s="36"/>
      <c r="C98" s="179" t="s">
        <v>85</v>
      </c>
      <c r="D98" s="179" t="s">
        <v>163</v>
      </c>
      <c r="E98" s="180" t="s">
        <v>2543</v>
      </c>
      <c r="F98" s="181" t="s">
        <v>2544</v>
      </c>
      <c r="G98" s="182" t="s">
        <v>258</v>
      </c>
      <c r="H98" s="183">
        <v>769.15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</v>
      </c>
      <c r="T98" s="189">
        <f>S98*H98</f>
        <v>0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183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183</v>
      </c>
      <c r="BM98" s="190" t="s">
        <v>2584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2546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3" customFormat="1">
      <c r="B100" s="199"/>
      <c r="C100" s="200"/>
      <c r="D100" s="197" t="s">
        <v>212</v>
      </c>
      <c r="E100" s="201" t="s">
        <v>19</v>
      </c>
      <c r="F100" s="202" t="s">
        <v>2583</v>
      </c>
      <c r="G100" s="200"/>
      <c r="H100" s="203">
        <v>769.15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212</v>
      </c>
      <c r="AU100" s="209" t="s">
        <v>85</v>
      </c>
      <c r="AV100" s="13" t="s">
        <v>85</v>
      </c>
      <c r="AW100" s="13" t="s">
        <v>36</v>
      </c>
      <c r="AX100" s="13" t="s">
        <v>83</v>
      </c>
      <c r="AY100" s="209" t="s">
        <v>160</v>
      </c>
    </row>
    <row r="101" spans="1:65" s="2" customFormat="1" ht="24.2" customHeight="1">
      <c r="A101" s="35"/>
      <c r="B101" s="36"/>
      <c r="C101" s="179" t="s">
        <v>95</v>
      </c>
      <c r="D101" s="179" t="s">
        <v>163</v>
      </c>
      <c r="E101" s="180" t="s">
        <v>2547</v>
      </c>
      <c r="F101" s="181" t="s">
        <v>2548</v>
      </c>
      <c r="G101" s="182" t="s">
        <v>258</v>
      </c>
      <c r="H101" s="183">
        <v>769.15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</v>
      </c>
      <c r="T101" s="189">
        <f>S101*H101</f>
        <v>0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183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183</v>
      </c>
      <c r="BM101" s="190" t="s">
        <v>2585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2550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12" customFormat="1" ht="22.9" customHeight="1">
      <c r="B103" s="163"/>
      <c r="C103" s="164"/>
      <c r="D103" s="165" t="s">
        <v>74</v>
      </c>
      <c r="E103" s="177" t="s">
        <v>214</v>
      </c>
      <c r="F103" s="177" t="s">
        <v>1102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SUM(P104:P105)</f>
        <v>0</v>
      </c>
      <c r="Q103" s="171"/>
      <c r="R103" s="172">
        <f>SUM(R104:R105)</f>
        <v>3.9649999999999998E-3</v>
      </c>
      <c r="S103" s="171"/>
      <c r="T103" s="173">
        <f>SUM(T104:T105)</f>
        <v>0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SUM(BK104:BK105)</f>
        <v>0</v>
      </c>
    </row>
    <row r="104" spans="1:65" s="2" customFormat="1" ht="33" customHeight="1">
      <c r="A104" s="35"/>
      <c r="B104" s="36"/>
      <c r="C104" s="179" t="s">
        <v>183</v>
      </c>
      <c r="D104" s="179" t="s">
        <v>163</v>
      </c>
      <c r="E104" s="180" t="s">
        <v>2551</v>
      </c>
      <c r="F104" s="181" t="s">
        <v>2552</v>
      </c>
      <c r="G104" s="182" t="s">
        <v>289</v>
      </c>
      <c r="H104" s="183">
        <v>6.5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6.0999999999999997E-4</v>
      </c>
      <c r="R104" s="188">
        <f>Q104*H104</f>
        <v>3.9649999999999998E-3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2586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2554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12" customFormat="1" ht="22.9" customHeight="1">
      <c r="B106" s="163"/>
      <c r="C106" s="164"/>
      <c r="D106" s="165" t="s">
        <v>74</v>
      </c>
      <c r="E106" s="177" t="s">
        <v>1151</v>
      </c>
      <c r="F106" s="177" t="s">
        <v>1152</v>
      </c>
      <c r="G106" s="164"/>
      <c r="H106" s="164"/>
      <c r="I106" s="167"/>
      <c r="J106" s="178">
        <f>BK106</f>
        <v>0</v>
      </c>
      <c r="K106" s="164"/>
      <c r="L106" s="169"/>
      <c r="M106" s="170"/>
      <c r="N106" s="171"/>
      <c r="O106" s="171"/>
      <c r="P106" s="172">
        <f>SUM(P107:P119)</f>
        <v>0</v>
      </c>
      <c r="Q106" s="171"/>
      <c r="R106" s="172">
        <f>SUM(R107:R119)</f>
        <v>0</v>
      </c>
      <c r="S106" s="171"/>
      <c r="T106" s="173">
        <f>SUM(T107:T119)</f>
        <v>0</v>
      </c>
      <c r="AR106" s="174" t="s">
        <v>83</v>
      </c>
      <c r="AT106" s="175" t="s">
        <v>74</v>
      </c>
      <c r="AU106" s="175" t="s">
        <v>83</v>
      </c>
      <c r="AY106" s="174" t="s">
        <v>160</v>
      </c>
      <c r="BK106" s="176">
        <f>SUM(BK107:BK119)</f>
        <v>0</v>
      </c>
    </row>
    <row r="107" spans="1:65" s="2" customFormat="1" ht="21.75" customHeight="1">
      <c r="A107" s="35"/>
      <c r="B107" s="36"/>
      <c r="C107" s="179" t="s">
        <v>159</v>
      </c>
      <c r="D107" s="179" t="s">
        <v>163</v>
      </c>
      <c r="E107" s="180" t="s">
        <v>1154</v>
      </c>
      <c r="F107" s="181" t="s">
        <v>1155</v>
      </c>
      <c r="G107" s="182" t="s">
        <v>483</v>
      </c>
      <c r="H107" s="183">
        <v>88.451999999999998</v>
      </c>
      <c r="I107" s="184"/>
      <c r="J107" s="185">
        <f>ROUND(I107*H107,2)</f>
        <v>0</v>
      </c>
      <c r="K107" s="181" t="s">
        <v>167</v>
      </c>
      <c r="L107" s="40"/>
      <c r="M107" s="186" t="s">
        <v>19</v>
      </c>
      <c r="N107" s="187" t="s">
        <v>46</v>
      </c>
      <c r="O107" s="65"/>
      <c r="P107" s="188">
        <f>O107*H107</f>
        <v>0</v>
      </c>
      <c r="Q107" s="188">
        <v>0</v>
      </c>
      <c r="R107" s="188">
        <f>Q107*H107</f>
        <v>0</v>
      </c>
      <c r="S107" s="188">
        <v>0</v>
      </c>
      <c r="T107" s="189">
        <f>S107*H107</f>
        <v>0</v>
      </c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R107" s="190" t="s">
        <v>183</v>
      </c>
      <c r="AT107" s="190" t="s">
        <v>163</v>
      </c>
      <c r="AU107" s="190" t="s">
        <v>85</v>
      </c>
      <c r="AY107" s="18" t="s">
        <v>160</v>
      </c>
      <c r="BE107" s="191">
        <f>IF(N107="základní",J107,0)</f>
        <v>0</v>
      </c>
      <c r="BF107" s="191">
        <f>IF(N107="snížená",J107,0)</f>
        <v>0</v>
      </c>
      <c r="BG107" s="191">
        <f>IF(N107="zákl. přenesená",J107,0)</f>
        <v>0</v>
      </c>
      <c r="BH107" s="191">
        <f>IF(N107="sníž. přenesená",J107,0)</f>
        <v>0</v>
      </c>
      <c r="BI107" s="191">
        <f>IF(N107="nulová",J107,0)</f>
        <v>0</v>
      </c>
      <c r="BJ107" s="18" t="s">
        <v>83</v>
      </c>
      <c r="BK107" s="191">
        <f>ROUND(I107*H107,2)</f>
        <v>0</v>
      </c>
      <c r="BL107" s="18" t="s">
        <v>183</v>
      </c>
      <c r="BM107" s="190" t="s">
        <v>2587</v>
      </c>
    </row>
    <row r="108" spans="1:65" s="2" customFormat="1">
      <c r="A108" s="35"/>
      <c r="B108" s="36"/>
      <c r="C108" s="37"/>
      <c r="D108" s="192" t="s">
        <v>170</v>
      </c>
      <c r="E108" s="37"/>
      <c r="F108" s="193" t="s">
        <v>1157</v>
      </c>
      <c r="G108" s="37"/>
      <c r="H108" s="37"/>
      <c r="I108" s="194"/>
      <c r="J108" s="37"/>
      <c r="K108" s="37"/>
      <c r="L108" s="40"/>
      <c r="M108" s="195"/>
      <c r="N108" s="196"/>
      <c r="O108" s="65"/>
      <c r="P108" s="65"/>
      <c r="Q108" s="65"/>
      <c r="R108" s="65"/>
      <c r="S108" s="65"/>
      <c r="T108" s="66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T108" s="18" t="s">
        <v>170</v>
      </c>
      <c r="AU108" s="18" t="s">
        <v>85</v>
      </c>
    </row>
    <row r="109" spans="1:65" s="2" customFormat="1" ht="24.2" customHeight="1">
      <c r="A109" s="35"/>
      <c r="B109" s="36"/>
      <c r="C109" s="179" t="s">
        <v>194</v>
      </c>
      <c r="D109" s="179" t="s">
        <v>163</v>
      </c>
      <c r="E109" s="180" t="s">
        <v>1159</v>
      </c>
      <c r="F109" s="181" t="s">
        <v>1160</v>
      </c>
      <c r="G109" s="182" t="s">
        <v>483</v>
      </c>
      <c r="H109" s="183">
        <v>1680.588</v>
      </c>
      <c r="I109" s="184"/>
      <c r="J109" s="185">
        <f>ROUND(I109*H109,2)</f>
        <v>0</v>
      </c>
      <c r="K109" s="181" t="s">
        <v>167</v>
      </c>
      <c r="L109" s="40"/>
      <c r="M109" s="186" t="s">
        <v>19</v>
      </c>
      <c r="N109" s="187" t="s">
        <v>46</v>
      </c>
      <c r="O109" s="65"/>
      <c r="P109" s="188">
        <f>O109*H109</f>
        <v>0</v>
      </c>
      <c r="Q109" s="188">
        <v>0</v>
      </c>
      <c r="R109" s="188">
        <f>Q109*H109</f>
        <v>0</v>
      </c>
      <c r="S109" s="188">
        <v>0</v>
      </c>
      <c r="T109" s="189">
        <f>S109*H109</f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90" t="s">
        <v>183</v>
      </c>
      <c r="AT109" s="190" t="s">
        <v>163</v>
      </c>
      <c r="AU109" s="190" t="s">
        <v>85</v>
      </c>
      <c r="AY109" s="18" t="s">
        <v>160</v>
      </c>
      <c r="BE109" s="191">
        <f>IF(N109="základní",J109,0)</f>
        <v>0</v>
      </c>
      <c r="BF109" s="191">
        <f>IF(N109="snížená",J109,0)</f>
        <v>0</v>
      </c>
      <c r="BG109" s="191">
        <f>IF(N109="zákl. přenesená",J109,0)</f>
        <v>0</v>
      </c>
      <c r="BH109" s="191">
        <f>IF(N109="sníž. přenesená",J109,0)</f>
        <v>0</v>
      </c>
      <c r="BI109" s="191">
        <f>IF(N109="nulová",J109,0)</f>
        <v>0</v>
      </c>
      <c r="BJ109" s="18" t="s">
        <v>83</v>
      </c>
      <c r="BK109" s="191">
        <f>ROUND(I109*H109,2)</f>
        <v>0</v>
      </c>
      <c r="BL109" s="18" t="s">
        <v>183</v>
      </c>
      <c r="BM109" s="190" t="s">
        <v>2588</v>
      </c>
    </row>
    <row r="110" spans="1:65" s="2" customFormat="1">
      <c r="A110" s="35"/>
      <c r="B110" s="36"/>
      <c r="C110" s="37"/>
      <c r="D110" s="192" t="s">
        <v>170</v>
      </c>
      <c r="E110" s="37"/>
      <c r="F110" s="193" t="s">
        <v>1162</v>
      </c>
      <c r="G110" s="37"/>
      <c r="H110" s="37"/>
      <c r="I110" s="194"/>
      <c r="J110" s="37"/>
      <c r="K110" s="37"/>
      <c r="L110" s="40"/>
      <c r="M110" s="195"/>
      <c r="N110" s="196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170</v>
      </c>
      <c r="AU110" s="18" t="s">
        <v>85</v>
      </c>
    </row>
    <row r="111" spans="1:65" s="13" customFormat="1">
      <c r="B111" s="199"/>
      <c r="C111" s="200"/>
      <c r="D111" s="197" t="s">
        <v>212</v>
      </c>
      <c r="E111" s="200"/>
      <c r="F111" s="202" t="s">
        <v>2589</v>
      </c>
      <c r="G111" s="200"/>
      <c r="H111" s="203">
        <v>1680.588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212</v>
      </c>
      <c r="AU111" s="209" t="s">
        <v>85</v>
      </c>
      <c r="AV111" s="13" t="s">
        <v>85</v>
      </c>
      <c r="AW111" s="13" t="s">
        <v>4</v>
      </c>
      <c r="AX111" s="13" t="s">
        <v>83</v>
      </c>
      <c r="AY111" s="209" t="s">
        <v>160</v>
      </c>
    </row>
    <row r="112" spans="1:65" s="2" customFormat="1" ht="24.2" customHeight="1">
      <c r="A112" s="35"/>
      <c r="B112" s="36"/>
      <c r="C112" s="179" t="s">
        <v>200</v>
      </c>
      <c r="D112" s="179" t="s">
        <v>163</v>
      </c>
      <c r="E112" s="180" t="s">
        <v>1165</v>
      </c>
      <c r="F112" s="181" t="s">
        <v>1166</v>
      </c>
      <c r="G112" s="182" t="s">
        <v>483</v>
      </c>
      <c r="H112" s="183">
        <v>8.8450000000000006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</v>
      </c>
      <c r="T112" s="189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2590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1168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2" customFormat="1" ht="29.25">
      <c r="A114" s="35"/>
      <c r="B114" s="36"/>
      <c r="C114" s="37"/>
      <c r="D114" s="197" t="s">
        <v>172</v>
      </c>
      <c r="E114" s="37"/>
      <c r="F114" s="198" t="s">
        <v>1169</v>
      </c>
      <c r="G114" s="37"/>
      <c r="H114" s="37"/>
      <c r="I114" s="194"/>
      <c r="J114" s="37"/>
      <c r="K114" s="37"/>
      <c r="L114" s="40"/>
      <c r="M114" s="195"/>
      <c r="N114" s="196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172</v>
      </c>
      <c r="AU114" s="18" t="s">
        <v>85</v>
      </c>
    </row>
    <row r="115" spans="1:65" s="13" customFormat="1">
      <c r="B115" s="199"/>
      <c r="C115" s="200"/>
      <c r="D115" s="197" t="s">
        <v>212</v>
      </c>
      <c r="E115" s="200"/>
      <c r="F115" s="202" t="s">
        <v>2591</v>
      </c>
      <c r="G115" s="200"/>
      <c r="H115" s="203">
        <v>8.8450000000000006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212</v>
      </c>
      <c r="AU115" s="209" t="s">
        <v>85</v>
      </c>
      <c r="AV115" s="13" t="s">
        <v>85</v>
      </c>
      <c r="AW115" s="13" t="s">
        <v>4</v>
      </c>
      <c r="AX115" s="13" t="s">
        <v>83</v>
      </c>
      <c r="AY115" s="209" t="s">
        <v>160</v>
      </c>
    </row>
    <row r="116" spans="1:65" s="2" customFormat="1" ht="24.2" customHeight="1">
      <c r="A116" s="35"/>
      <c r="B116" s="36"/>
      <c r="C116" s="179" t="s">
        <v>206</v>
      </c>
      <c r="D116" s="179" t="s">
        <v>163</v>
      </c>
      <c r="E116" s="180" t="s">
        <v>1186</v>
      </c>
      <c r="F116" s="181" t="s">
        <v>1187</v>
      </c>
      <c r="G116" s="182" t="s">
        <v>483</v>
      </c>
      <c r="H116" s="183">
        <v>79.606999999999999</v>
      </c>
      <c r="I116" s="184"/>
      <c r="J116" s="185">
        <f>ROUND(I116*H116,2)</f>
        <v>0</v>
      </c>
      <c r="K116" s="181" t="s">
        <v>167</v>
      </c>
      <c r="L116" s="40"/>
      <c r="M116" s="186" t="s">
        <v>19</v>
      </c>
      <c r="N116" s="187" t="s">
        <v>46</v>
      </c>
      <c r="O116" s="65"/>
      <c r="P116" s="188">
        <f>O116*H116</f>
        <v>0</v>
      </c>
      <c r="Q116" s="188">
        <v>0</v>
      </c>
      <c r="R116" s="188">
        <f>Q116*H116</f>
        <v>0</v>
      </c>
      <c r="S116" s="188">
        <v>0</v>
      </c>
      <c r="T116" s="189">
        <f>S116*H116</f>
        <v>0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90" t="s">
        <v>183</v>
      </c>
      <c r="AT116" s="190" t="s">
        <v>163</v>
      </c>
      <c r="AU116" s="190" t="s">
        <v>85</v>
      </c>
      <c r="AY116" s="18" t="s">
        <v>160</v>
      </c>
      <c r="BE116" s="191">
        <f>IF(N116="základní",J116,0)</f>
        <v>0</v>
      </c>
      <c r="BF116" s="191">
        <f>IF(N116="snížená",J116,0)</f>
        <v>0</v>
      </c>
      <c r="BG116" s="191">
        <f>IF(N116="zákl. přenesená",J116,0)</f>
        <v>0</v>
      </c>
      <c r="BH116" s="191">
        <f>IF(N116="sníž. přenesená",J116,0)</f>
        <v>0</v>
      </c>
      <c r="BI116" s="191">
        <f>IF(N116="nulová",J116,0)</f>
        <v>0</v>
      </c>
      <c r="BJ116" s="18" t="s">
        <v>83</v>
      </c>
      <c r="BK116" s="191">
        <f>ROUND(I116*H116,2)</f>
        <v>0</v>
      </c>
      <c r="BL116" s="18" t="s">
        <v>183</v>
      </c>
      <c r="BM116" s="190" t="s">
        <v>2592</v>
      </c>
    </row>
    <row r="117" spans="1:65" s="2" customFormat="1">
      <c r="A117" s="35"/>
      <c r="B117" s="36"/>
      <c r="C117" s="37"/>
      <c r="D117" s="192" t="s">
        <v>170</v>
      </c>
      <c r="E117" s="37"/>
      <c r="F117" s="193" t="s">
        <v>1189</v>
      </c>
      <c r="G117" s="37"/>
      <c r="H117" s="37"/>
      <c r="I117" s="194"/>
      <c r="J117" s="37"/>
      <c r="K117" s="37"/>
      <c r="L117" s="40"/>
      <c r="M117" s="195"/>
      <c r="N117" s="196"/>
      <c r="O117" s="65"/>
      <c r="P117" s="65"/>
      <c r="Q117" s="65"/>
      <c r="R117" s="65"/>
      <c r="S117" s="65"/>
      <c r="T117" s="66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8" t="s">
        <v>170</v>
      </c>
      <c r="AU117" s="18" t="s">
        <v>85</v>
      </c>
    </row>
    <row r="118" spans="1:65" s="2" customFormat="1" ht="29.25">
      <c r="A118" s="35"/>
      <c r="B118" s="36"/>
      <c r="C118" s="37"/>
      <c r="D118" s="197" t="s">
        <v>172</v>
      </c>
      <c r="E118" s="37"/>
      <c r="F118" s="198" t="s">
        <v>1190</v>
      </c>
      <c r="G118" s="37"/>
      <c r="H118" s="37"/>
      <c r="I118" s="194"/>
      <c r="J118" s="37"/>
      <c r="K118" s="37"/>
      <c r="L118" s="40"/>
      <c r="M118" s="195"/>
      <c r="N118" s="196"/>
      <c r="O118" s="65"/>
      <c r="P118" s="65"/>
      <c r="Q118" s="65"/>
      <c r="R118" s="65"/>
      <c r="S118" s="65"/>
      <c r="T118" s="66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172</v>
      </c>
      <c r="AU118" s="18" t="s">
        <v>85</v>
      </c>
    </row>
    <row r="119" spans="1:65" s="13" customFormat="1">
      <c r="B119" s="199"/>
      <c r="C119" s="200"/>
      <c r="D119" s="197" t="s">
        <v>212</v>
      </c>
      <c r="E119" s="200"/>
      <c r="F119" s="202" t="s">
        <v>2593</v>
      </c>
      <c r="G119" s="200"/>
      <c r="H119" s="203">
        <v>79.606999999999999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212</v>
      </c>
      <c r="AU119" s="209" t="s">
        <v>85</v>
      </c>
      <c r="AV119" s="13" t="s">
        <v>85</v>
      </c>
      <c r="AW119" s="13" t="s">
        <v>4</v>
      </c>
      <c r="AX119" s="13" t="s">
        <v>83</v>
      </c>
      <c r="AY119" s="209" t="s">
        <v>160</v>
      </c>
    </row>
    <row r="120" spans="1:65" s="12" customFormat="1" ht="22.9" customHeight="1">
      <c r="B120" s="163"/>
      <c r="C120" s="164"/>
      <c r="D120" s="165" t="s">
        <v>74</v>
      </c>
      <c r="E120" s="177" t="s">
        <v>1197</v>
      </c>
      <c r="F120" s="177" t="s">
        <v>1198</v>
      </c>
      <c r="G120" s="164"/>
      <c r="H120" s="164"/>
      <c r="I120" s="167"/>
      <c r="J120" s="178">
        <f>BK120</f>
        <v>0</v>
      </c>
      <c r="K120" s="164"/>
      <c r="L120" s="169"/>
      <c r="M120" s="170"/>
      <c r="N120" s="171"/>
      <c r="O120" s="171"/>
      <c r="P120" s="172">
        <f>SUM(P121:P122)</f>
        <v>0</v>
      </c>
      <c r="Q120" s="171"/>
      <c r="R120" s="172">
        <f>SUM(R121:R122)</f>
        <v>0</v>
      </c>
      <c r="S120" s="171"/>
      <c r="T120" s="173">
        <f>SUM(T121:T122)</f>
        <v>0</v>
      </c>
      <c r="AR120" s="174" t="s">
        <v>83</v>
      </c>
      <c r="AT120" s="175" t="s">
        <v>74</v>
      </c>
      <c r="AU120" s="175" t="s">
        <v>83</v>
      </c>
      <c r="AY120" s="174" t="s">
        <v>160</v>
      </c>
      <c r="BK120" s="176">
        <f>SUM(BK121:BK122)</f>
        <v>0</v>
      </c>
    </row>
    <row r="121" spans="1:65" s="2" customFormat="1" ht="24.2" customHeight="1">
      <c r="A121" s="35"/>
      <c r="B121" s="36"/>
      <c r="C121" s="179" t="s">
        <v>214</v>
      </c>
      <c r="D121" s="179" t="s">
        <v>163</v>
      </c>
      <c r="E121" s="180" t="s">
        <v>2562</v>
      </c>
      <c r="F121" s="181" t="s">
        <v>2563</v>
      </c>
      <c r="G121" s="182" t="s">
        <v>483</v>
      </c>
      <c r="H121" s="183">
        <v>1.2E-2</v>
      </c>
      <c r="I121" s="184"/>
      <c r="J121" s="185">
        <f>ROUND(I121*H121,2)</f>
        <v>0</v>
      </c>
      <c r="K121" s="181" t="s">
        <v>167</v>
      </c>
      <c r="L121" s="40"/>
      <c r="M121" s="186" t="s">
        <v>19</v>
      </c>
      <c r="N121" s="187" t="s">
        <v>46</v>
      </c>
      <c r="O121" s="65"/>
      <c r="P121" s="188">
        <f>O121*H121</f>
        <v>0</v>
      </c>
      <c r="Q121" s="188">
        <v>0</v>
      </c>
      <c r="R121" s="188">
        <f>Q121*H121</f>
        <v>0</v>
      </c>
      <c r="S121" s="188">
        <v>0</v>
      </c>
      <c r="T121" s="189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90" t="s">
        <v>183</v>
      </c>
      <c r="AT121" s="190" t="s">
        <v>163</v>
      </c>
      <c r="AU121" s="190" t="s">
        <v>85</v>
      </c>
      <c r="AY121" s="18" t="s">
        <v>160</v>
      </c>
      <c r="BE121" s="191">
        <f>IF(N121="základní",J121,0)</f>
        <v>0</v>
      </c>
      <c r="BF121" s="191">
        <f>IF(N121="snížená",J121,0)</f>
        <v>0</v>
      </c>
      <c r="BG121" s="191">
        <f>IF(N121="zákl. přenesená",J121,0)</f>
        <v>0</v>
      </c>
      <c r="BH121" s="191">
        <f>IF(N121="sníž. přenesená",J121,0)</f>
        <v>0</v>
      </c>
      <c r="BI121" s="191">
        <f>IF(N121="nulová",J121,0)</f>
        <v>0</v>
      </c>
      <c r="BJ121" s="18" t="s">
        <v>83</v>
      </c>
      <c r="BK121" s="191">
        <f>ROUND(I121*H121,2)</f>
        <v>0</v>
      </c>
      <c r="BL121" s="18" t="s">
        <v>183</v>
      </c>
      <c r="BM121" s="190" t="s">
        <v>2594</v>
      </c>
    </row>
    <row r="122" spans="1:65" s="2" customFormat="1">
      <c r="A122" s="35"/>
      <c r="B122" s="36"/>
      <c r="C122" s="37"/>
      <c r="D122" s="192" t="s">
        <v>170</v>
      </c>
      <c r="E122" s="37"/>
      <c r="F122" s="193" t="s">
        <v>2565</v>
      </c>
      <c r="G122" s="37"/>
      <c r="H122" s="37"/>
      <c r="I122" s="194"/>
      <c r="J122" s="37"/>
      <c r="K122" s="37"/>
      <c r="L122" s="40"/>
      <c r="M122" s="210"/>
      <c r="N122" s="211"/>
      <c r="O122" s="212"/>
      <c r="P122" s="212"/>
      <c r="Q122" s="212"/>
      <c r="R122" s="212"/>
      <c r="S122" s="212"/>
      <c r="T122" s="213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170</v>
      </c>
      <c r="AU122" s="18" t="s">
        <v>85</v>
      </c>
    </row>
    <row r="123" spans="1:65" s="2" customFormat="1" ht="6.95" customHeight="1">
      <c r="A123" s="35"/>
      <c r="B123" s="48"/>
      <c r="C123" s="49"/>
      <c r="D123" s="49"/>
      <c r="E123" s="49"/>
      <c r="F123" s="49"/>
      <c r="G123" s="49"/>
      <c r="H123" s="49"/>
      <c r="I123" s="49"/>
      <c r="J123" s="49"/>
      <c r="K123" s="49"/>
      <c r="L123" s="40"/>
      <c r="M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</sheetData>
  <sheetProtection algorithmName="SHA-512" hashValue="jM80v7YAEY77Yjj85EvzcyQQvR8MiEWA6I/5RkM/bq6g9C2fNchKIuqYIrqibGCeFtk84nY2k8h+p6J3MjGdYQ==" saltValue="P7K1lPQ7I69Ju3+Xf0Tm6c88BeGRwOaKrlHFHHw21g3M3c6meZ5rXf0WylCffM6Tva1WCJpnz0E/QrudvAP3dw==" spinCount="100000" sheet="1" objects="1" scenarios="1" formatColumns="0" formatRows="0" autoFilter="0"/>
  <autoFilter ref="C90:K122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/>
    <hyperlink ref="F99" r:id="rId2"/>
    <hyperlink ref="F102" r:id="rId3"/>
    <hyperlink ref="F105" r:id="rId4"/>
    <hyperlink ref="F108" r:id="rId5"/>
    <hyperlink ref="F110" r:id="rId6"/>
    <hyperlink ref="F113" r:id="rId7"/>
    <hyperlink ref="F117" r:id="rId8"/>
    <hyperlink ref="F122" r:id="rId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2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AT2" s="18" t="s">
        <v>132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85</v>
      </c>
    </row>
    <row r="4" spans="1:46" s="1" customFormat="1" ht="24.95" customHeight="1">
      <c r="B4" s="21"/>
      <c r="D4" s="111" t="s">
        <v>133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16.5" customHeight="1">
      <c r="B7" s="21"/>
      <c r="E7" s="537" t="str">
        <f>'Rekapitulace stavby'!K6</f>
        <v>Zliv - Obnova kanalizace v ulici Jáchymovská</v>
      </c>
      <c r="F7" s="538"/>
      <c r="G7" s="538"/>
      <c r="H7" s="538"/>
      <c r="L7" s="21"/>
    </row>
    <row r="8" spans="1:46" s="1" customFormat="1" ht="12" customHeight="1">
      <c r="B8" s="21"/>
      <c r="D8" s="113" t="s">
        <v>134</v>
      </c>
      <c r="L8" s="21"/>
    </row>
    <row r="9" spans="1:46" s="2" customFormat="1" ht="16.5" customHeight="1">
      <c r="A9" s="35"/>
      <c r="B9" s="40"/>
      <c r="C9" s="35"/>
      <c r="D9" s="35"/>
      <c r="E9" s="537" t="s">
        <v>2536</v>
      </c>
      <c r="F9" s="540"/>
      <c r="G9" s="540"/>
      <c r="H9" s="540"/>
      <c r="I9" s="35"/>
      <c r="J9" s="35"/>
      <c r="K9" s="35"/>
      <c r="L9" s="11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 ht="12" customHeight="1">
      <c r="A10" s="35"/>
      <c r="B10" s="40"/>
      <c r="C10" s="35"/>
      <c r="D10" s="113" t="s">
        <v>239</v>
      </c>
      <c r="E10" s="35"/>
      <c r="F10" s="35"/>
      <c r="G10" s="35"/>
      <c r="H10" s="35"/>
      <c r="I10" s="35"/>
      <c r="J10" s="35"/>
      <c r="K10" s="35"/>
      <c r="L10" s="11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6.5" customHeight="1">
      <c r="A11" s="35"/>
      <c r="B11" s="40"/>
      <c r="C11" s="35"/>
      <c r="D11" s="35"/>
      <c r="E11" s="539" t="s">
        <v>2595</v>
      </c>
      <c r="F11" s="540"/>
      <c r="G11" s="540"/>
      <c r="H11" s="540"/>
      <c r="I11" s="35"/>
      <c r="J11" s="35"/>
      <c r="K11" s="35"/>
      <c r="L11" s="11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>
      <c r="A12" s="35"/>
      <c r="B12" s="40"/>
      <c r="C12" s="35"/>
      <c r="D12" s="35"/>
      <c r="E12" s="35"/>
      <c r="F12" s="35"/>
      <c r="G12" s="35"/>
      <c r="H12" s="35"/>
      <c r="I12" s="35"/>
      <c r="J12" s="35"/>
      <c r="K12" s="35"/>
      <c r="L12" s="11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2" customHeight="1">
      <c r="A13" s="35"/>
      <c r="B13" s="40"/>
      <c r="C13" s="35"/>
      <c r="D13" s="113" t="s">
        <v>18</v>
      </c>
      <c r="E13" s="35"/>
      <c r="F13" s="104" t="s">
        <v>19</v>
      </c>
      <c r="G13" s="35"/>
      <c r="H13" s="35"/>
      <c r="I13" s="113" t="s">
        <v>20</v>
      </c>
      <c r="J13" s="104" t="s">
        <v>19</v>
      </c>
      <c r="K13" s="35"/>
      <c r="L13" s="11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21</v>
      </c>
      <c r="E14" s="35"/>
      <c r="F14" s="104" t="s">
        <v>22</v>
      </c>
      <c r="G14" s="35"/>
      <c r="H14" s="35"/>
      <c r="I14" s="113" t="s">
        <v>23</v>
      </c>
      <c r="J14" s="115" t="str">
        <f>'Rekapitulace stavby'!AN8</f>
        <v>25. 9. 2025</v>
      </c>
      <c r="K14" s="35"/>
      <c r="L14" s="11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0.9" customHeight="1">
      <c r="A15" s="35"/>
      <c r="B15" s="40"/>
      <c r="C15" s="35"/>
      <c r="D15" s="35"/>
      <c r="E15" s="35"/>
      <c r="F15" s="35"/>
      <c r="G15" s="35"/>
      <c r="H15" s="35"/>
      <c r="I15" s="35"/>
      <c r="J15" s="35"/>
      <c r="K15" s="35"/>
      <c r="L15" s="11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12" customHeight="1">
      <c r="A16" s="35"/>
      <c r="B16" s="40"/>
      <c r="C16" s="35"/>
      <c r="D16" s="113" t="s">
        <v>25</v>
      </c>
      <c r="E16" s="35"/>
      <c r="F16" s="35"/>
      <c r="G16" s="35"/>
      <c r="H16" s="35"/>
      <c r="I16" s="113" t="s">
        <v>26</v>
      </c>
      <c r="J16" s="104" t="s">
        <v>27</v>
      </c>
      <c r="K16" s="35"/>
      <c r="L16" s="11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8" customHeight="1">
      <c r="A17" s="35"/>
      <c r="B17" s="40"/>
      <c r="C17" s="35"/>
      <c r="D17" s="35"/>
      <c r="E17" s="104" t="s">
        <v>28</v>
      </c>
      <c r="F17" s="35"/>
      <c r="G17" s="35"/>
      <c r="H17" s="35"/>
      <c r="I17" s="113" t="s">
        <v>29</v>
      </c>
      <c r="J17" s="104" t="s">
        <v>30</v>
      </c>
      <c r="K17" s="35"/>
      <c r="L17" s="11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6.95" customHeight="1">
      <c r="A18" s="35"/>
      <c r="B18" s="40"/>
      <c r="C18" s="35"/>
      <c r="D18" s="35"/>
      <c r="E18" s="35"/>
      <c r="F18" s="35"/>
      <c r="G18" s="35"/>
      <c r="H18" s="35"/>
      <c r="I18" s="35"/>
      <c r="J18" s="35"/>
      <c r="K18" s="35"/>
      <c r="L18" s="11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12" customHeight="1">
      <c r="A19" s="35"/>
      <c r="B19" s="40"/>
      <c r="C19" s="35"/>
      <c r="D19" s="113" t="s">
        <v>31</v>
      </c>
      <c r="E19" s="35"/>
      <c r="F19" s="35"/>
      <c r="G19" s="35"/>
      <c r="H19" s="35"/>
      <c r="I19" s="113" t="s">
        <v>26</v>
      </c>
      <c r="J19" s="31" t="str">
        <f>'Rekapitulace stavby'!AN13</f>
        <v>Vyplň údaj</v>
      </c>
      <c r="K19" s="35"/>
      <c r="L19" s="11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8" customHeight="1">
      <c r="A20" s="35"/>
      <c r="B20" s="40"/>
      <c r="C20" s="35"/>
      <c r="D20" s="35"/>
      <c r="E20" s="541" t="str">
        <f>'Rekapitulace stavby'!E14</f>
        <v>Vyplň údaj</v>
      </c>
      <c r="F20" s="542"/>
      <c r="G20" s="542"/>
      <c r="H20" s="542"/>
      <c r="I20" s="113" t="s">
        <v>29</v>
      </c>
      <c r="J20" s="31" t="str">
        <f>'Rekapitulace stavby'!AN14</f>
        <v>Vyplň údaj</v>
      </c>
      <c r="K20" s="35"/>
      <c r="L20" s="11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6.95" customHeight="1">
      <c r="A21" s="35"/>
      <c r="B21" s="40"/>
      <c r="C21" s="35"/>
      <c r="D21" s="35"/>
      <c r="E21" s="35"/>
      <c r="F21" s="35"/>
      <c r="G21" s="35"/>
      <c r="H21" s="35"/>
      <c r="I21" s="35"/>
      <c r="J21" s="35"/>
      <c r="K21" s="35"/>
      <c r="L21" s="114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12" customHeight="1">
      <c r="A22" s="35"/>
      <c r="B22" s="40"/>
      <c r="C22" s="35"/>
      <c r="D22" s="113" t="s">
        <v>33</v>
      </c>
      <c r="E22" s="35"/>
      <c r="F22" s="35"/>
      <c r="G22" s="35"/>
      <c r="H22" s="35"/>
      <c r="I22" s="113" t="s">
        <v>26</v>
      </c>
      <c r="J22" s="104" t="s">
        <v>34</v>
      </c>
      <c r="K22" s="35"/>
      <c r="L22" s="11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8" customHeight="1">
      <c r="A23" s="35"/>
      <c r="B23" s="40"/>
      <c r="C23" s="35"/>
      <c r="D23" s="35"/>
      <c r="E23" s="104" t="s">
        <v>35</v>
      </c>
      <c r="F23" s="35"/>
      <c r="G23" s="35"/>
      <c r="H23" s="35"/>
      <c r="I23" s="113" t="s">
        <v>29</v>
      </c>
      <c r="J23" s="104" t="s">
        <v>19</v>
      </c>
      <c r="K23" s="35"/>
      <c r="L23" s="114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6.95" customHeight="1">
      <c r="A24" s="35"/>
      <c r="B24" s="40"/>
      <c r="C24" s="35"/>
      <c r="D24" s="35"/>
      <c r="E24" s="35"/>
      <c r="F24" s="35"/>
      <c r="G24" s="35"/>
      <c r="H24" s="35"/>
      <c r="I24" s="35"/>
      <c r="J24" s="35"/>
      <c r="K24" s="35"/>
      <c r="L24" s="11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12" customHeight="1">
      <c r="A25" s="35"/>
      <c r="B25" s="40"/>
      <c r="C25" s="35"/>
      <c r="D25" s="113" t="s">
        <v>37</v>
      </c>
      <c r="E25" s="35"/>
      <c r="F25" s="35"/>
      <c r="G25" s="35"/>
      <c r="H25" s="35"/>
      <c r="I25" s="113" t="s">
        <v>26</v>
      </c>
      <c r="J25" s="104" t="str">
        <f>IF('Rekapitulace stavby'!AN19="","",'Rekapitulace stavby'!AN19)</f>
        <v/>
      </c>
      <c r="K25" s="35"/>
      <c r="L25" s="114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8" customHeight="1">
      <c r="A26" s="35"/>
      <c r="B26" s="40"/>
      <c r="C26" s="35"/>
      <c r="D26" s="35"/>
      <c r="E26" s="104" t="str">
        <f>IF('Rekapitulace stavby'!E20="","",'Rekapitulace stavby'!E20)</f>
        <v xml:space="preserve"> </v>
      </c>
      <c r="F26" s="35"/>
      <c r="G26" s="35"/>
      <c r="H26" s="35"/>
      <c r="I26" s="113" t="s">
        <v>29</v>
      </c>
      <c r="J26" s="104" t="str">
        <f>IF('Rekapitulace stavby'!AN20="","",'Rekapitulace stavby'!AN20)</f>
        <v/>
      </c>
      <c r="K26" s="35"/>
      <c r="L26" s="114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6.95" customHeight="1">
      <c r="A27" s="35"/>
      <c r="B27" s="40"/>
      <c r="C27" s="35"/>
      <c r="D27" s="35"/>
      <c r="E27" s="35"/>
      <c r="F27" s="35"/>
      <c r="G27" s="35"/>
      <c r="H27" s="35"/>
      <c r="I27" s="35"/>
      <c r="J27" s="35"/>
      <c r="K27" s="35"/>
      <c r="L27" s="114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2" customFormat="1" ht="12" customHeight="1">
      <c r="A28" s="35"/>
      <c r="B28" s="40"/>
      <c r="C28" s="35"/>
      <c r="D28" s="113" t="s">
        <v>39</v>
      </c>
      <c r="E28" s="35"/>
      <c r="F28" s="35"/>
      <c r="G28" s="35"/>
      <c r="H28" s="35"/>
      <c r="I28" s="35"/>
      <c r="J28" s="35"/>
      <c r="K28" s="35"/>
      <c r="L28" s="114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8" customFormat="1" ht="16.5" customHeight="1">
      <c r="A29" s="116"/>
      <c r="B29" s="117"/>
      <c r="C29" s="116"/>
      <c r="D29" s="116"/>
      <c r="E29" s="543" t="s">
        <v>19</v>
      </c>
      <c r="F29" s="543"/>
      <c r="G29" s="543"/>
      <c r="H29" s="543"/>
      <c r="I29" s="116"/>
      <c r="J29" s="116"/>
      <c r="K29" s="116"/>
      <c r="L29" s="118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</row>
    <row r="30" spans="1:31" s="2" customFormat="1" ht="6.95" customHeight="1">
      <c r="A30" s="35"/>
      <c r="B30" s="40"/>
      <c r="C30" s="35"/>
      <c r="D30" s="35"/>
      <c r="E30" s="35"/>
      <c r="F30" s="35"/>
      <c r="G30" s="35"/>
      <c r="H30" s="35"/>
      <c r="I30" s="35"/>
      <c r="J30" s="35"/>
      <c r="K30" s="35"/>
      <c r="L30" s="114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11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25.35" customHeight="1">
      <c r="A32" s="35"/>
      <c r="B32" s="40"/>
      <c r="C32" s="35"/>
      <c r="D32" s="120" t="s">
        <v>41</v>
      </c>
      <c r="E32" s="35"/>
      <c r="F32" s="35"/>
      <c r="G32" s="35"/>
      <c r="H32" s="35"/>
      <c r="I32" s="35"/>
      <c r="J32" s="121">
        <f>ROUND(J91, 2)</f>
        <v>0</v>
      </c>
      <c r="K32" s="35"/>
      <c r="L32" s="114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6.95" customHeight="1">
      <c r="A33" s="35"/>
      <c r="B33" s="40"/>
      <c r="C33" s="35"/>
      <c r="D33" s="119"/>
      <c r="E33" s="119"/>
      <c r="F33" s="119"/>
      <c r="G33" s="119"/>
      <c r="H33" s="119"/>
      <c r="I33" s="119"/>
      <c r="J33" s="119"/>
      <c r="K33" s="119"/>
      <c r="L33" s="114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35"/>
      <c r="F34" s="122" t="s">
        <v>43</v>
      </c>
      <c r="G34" s="35"/>
      <c r="H34" s="35"/>
      <c r="I34" s="122" t="s">
        <v>42</v>
      </c>
      <c r="J34" s="122" t="s">
        <v>44</v>
      </c>
      <c r="K34" s="35"/>
      <c r="L34" s="114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customHeight="1">
      <c r="A35" s="35"/>
      <c r="B35" s="40"/>
      <c r="C35" s="35"/>
      <c r="D35" s="123" t="s">
        <v>45</v>
      </c>
      <c r="E35" s="113" t="s">
        <v>46</v>
      </c>
      <c r="F35" s="124">
        <f>ROUND((SUM(BE91:BE122)),  2)</f>
        <v>0</v>
      </c>
      <c r="G35" s="35"/>
      <c r="H35" s="35"/>
      <c r="I35" s="125">
        <v>0.21</v>
      </c>
      <c r="J35" s="124">
        <f>ROUND(((SUM(BE91:BE122))*I35),  2)</f>
        <v>0</v>
      </c>
      <c r="K35" s="35"/>
      <c r="L35" s="114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customHeight="1">
      <c r="A36" s="35"/>
      <c r="B36" s="40"/>
      <c r="C36" s="35"/>
      <c r="D36" s="35"/>
      <c r="E36" s="113" t="s">
        <v>47</v>
      </c>
      <c r="F36" s="124">
        <f>ROUND((SUM(BF91:BF122)),  2)</f>
        <v>0</v>
      </c>
      <c r="G36" s="35"/>
      <c r="H36" s="35"/>
      <c r="I36" s="125">
        <v>0.12</v>
      </c>
      <c r="J36" s="124">
        <f>ROUND(((SUM(BF91:BF122))*I36),  2)</f>
        <v>0</v>
      </c>
      <c r="K36" s="35"/>
      <c r="L36" s="114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48</v>
      </c>
      <c r="F37" s="124">
        <f>ROUND((SUM(BG91:BG122)),  2)</f>
        <v>0</v>
      </c>
      <c r="G37" s="35"/>
      <c r="H37" s="35"/>
      <c r="I37" s="125">
        <v>0.21</v>
      </c>
      <c r="J37" s="124">
        <f>0</f>
        <v>0</v>
      </c>
      <c r="K37" s="35"/>
      <c r="L37" s="11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4.45" hidden="1" customHeight="1">
      <c r="A38" s="35"/>
      <c r="B38" s="40"/>
      <c r="C38" s="35"/>
      <c r="D38" s="35"/>
      <c r="E38" s="113" t="s">
        <v>49</v>
      </c>
      <c r="F38" s="124">
        <f>ROUND((SUM(BH91:BH122)),  2)</f>
        <v>0</v>
      </c>
      <c r="G38" s="35"/>
      <c r="H38" s="35"/>
      <c r="I38" s="125">
        <v>0.12</v>
      </c>
      <c r="J38" s="124">
        <f>0</f>
        <v>0</v>
      </c>
      <c r="K38" s="35"/>
      <c r="L38" s="114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4.45" hidden="1" customHeight="1">
      <c r="A39" s="35"/>
      <c r="B39" s="40"/>
      <c r="C39" s="35"/>
      <c r="D39" s="35"/>
      <c r="E39" s="113" t="s">
        <v>50</v>
      </c>
      <c r="F39" s="124">
        <f>ROUND((SUM(BI91:BI122)),  2)</f>
        <v>0</v>
      </c>
      <c r="G39" s="35"/>
      <c r="H39" s="35"/>
      <c r="I39" s="125">
        <v>0</v>
      </c>
      <c r="J39" s="124">
        <f>0</f>
        <v>0</v>
      </c>
      <c r="K39" s="35"/>
      <c r="L39" s="114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6.9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114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2" customFormat="1" ht="25.35" customHeight="1">
      <c r="A41" s="35"/>
      <c r="B41" s="40"/>
      <c r="C41" s="126"/>
      <c r="D41" s="127" t="s">
        <v>51</v>
      </c>
      <c r="E41" s="128"/>
      <c r="F41" s="128"/>
      <c r="G41" s="129" t="s">
        <v>52</v>
      </c>
      <c r="H41" s="130" t="s">
        <v>53</v>
      </c>
      <c r="I41" s="128"/>
      <c r="J41" s="131">
        <f>SUM(J32:J39)</f>
        <v>0</v>
      </c>
      <c r="K41" s="132"/>
      <c r="L41" s="114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4.45" customHeight="1">
      <c r="A42" s="35"/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14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6" spans="1:31" s="2" customFormat="1" ht="6.95" customHeight="1">
      <c r="A46" s="35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1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24.95" customHeight="1">
      <c r="A47" s="35"/>
      <c r="B47" s="36"/>
      <c r="C47" s="24" t="s">
        <v>136</v>
      </c>
      <c r="D47" s="37"/>
      <c r="E47" s="37"/>
      <c r="F47" s="37"/>
      <c r="G47" s="37"/>
      <c r="H47" s="37"/>
      <c r="I47" s="37"/>
      <c r="J47" s="37"/>
      <c r="K47" s="37"/>
      <c r="L47" s="114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6.95" customHeight="1">
      <c r="A48" s="35"/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114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47" s="2" customFormat="1" ht="12" customHeight="1">
      <c r="A49" s="35"/>
      <c r="B49" s="36"/>
      <c r="C49" s="30" t="s">
        <v>16</v>
      </c>
      <c r="D49" s="37"/>
      <c r="E49" s="37"/>
      <c r="F49" s="37"/>
      <c r="G49" s="37"/>
      <c r="H49" s="37"/>
      <c r="I49" s="37"/>
      <c r="J49" s="37"/>
      <c r="K49" s="37"/>
      <c r="L49" s="114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47" s="2" customFormat="1" ht="16.5" customHeight="1">
      <c r="A50" s="35"/>
      <c r="B50" s="36"/>
      <c r="C50" s="37"/>
      <c r="D50" s="37"/>
      <c r="E50" s="535" t="str">
        <f>E7</f>
        <v>Zliv - Obnova kanalizace v ulici Jáchymovská</v>
      </c>
      <c r="F50" s="536"/>
      <c r="G50" s="536"/>
      <c r="H50" s="536"/>
      <c r="I50" s="37"/>
      <c r="J50" s="37"/>
      <c r="K50" s="37"/>
      <c r="L50" s="114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47" s="1" customFormat="1" ht="12" customHeight="1">
      <c r="B51" s="22"/>
      <c r="C51" s="30" t="s">
        <v>134</v>
      </c>
      <c r="D51" s="23"/>
      <c r="E51" s="23"/>
      <c r="F51" s="23"/>
      <c r="G51" s="23"/>
      <c r="H51" s="23"/>
      <c r="I51" s="23"/>
      <c r="J51" s="23"/>
      <c r="K51" s="23"/>
      <c r="L51" s="21"/>
    </row>
    <row r="52" spans="1:47" s="2" customFormat="1" ht="16.5" customHeight="1">
      <c r="A52" s="35"/>
      <c r="B52" s="36"/>
      <c r="C52" s="37"/>
      <c r="D52" s="37"/>
      <c r="E52" s="535" t="s">
        <v>2536</v>
      </c>
      <c r="F52" s="534"/>
      <c r="G52" s="534"/>
      <c r="H52" s="534"/>
      <c r="I52" s="37"/>
      <c r="J52" s="37"/>
      <c r="K52" s="37"/>
      <c r="L52" s="114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47" s="2" customFormat="1" ht="12" customHeight="1">
      <c r="A53" s="35"/>
      <c r="B53" s="36"/>
      <c r="C53" s="30" t="s">
        <v>239</v>
      </c>
      <c r="D53" s="37"/>
      <c r="E53" s="37"/>
      <c r="F53" s="37"/>
      <c r="G53" s="37"/>
      <c r="H53" s="37"/>
      <c r="I53" s="37"/>
      <c r="J53" s="37"/>
      <c r="K53" s="37"/>
      <c r="L53" s="114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47" s="2" customFormat="1" ht="16.5" customHeight="1">
      <c r="A54" s="35"/>
      <c r="B54" s="36"/>
      <c r="C54" s="37"/>
      <c r="D54" s="37"/>
      <c r="E54" s="530" t="str">
        <f>E11</f>
        <v>25_11_01_04.4 - Oprava krytu - úsek SK + DK + výtlak</v>
      </c>
      <c r="F54" s="534"/>
      <c r="G54" s="534"/>
      <c r="H54" s="534"/>
      <c r="I54" s="37"/>
      <c r="J54" s="37"/>
      <c r="K54" s="37"/>
      <c r="L54" s="11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47" s="2" customFormat="1" ht="6.95" customHeight="1">
      <c r="A55" s="35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114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47" s="2" customFormat="1" ht="12" customHeight="1">
      <c r="A56" s="35"/>
      <c r="B56" s="36"/>
      <c r="C56" s="30" t="s">
        <v>21</v>
      </c>
      <c r="D56" s="37"/>
      <c r="E56" s="37"/>
      <c r="F56" s="28" t="str">
        <f>F14</f>
        <v>Zliv</v>
      </c>
      <c r="G56" s="37"/>
      <c r="H56" s="37"/>
      <c r="I56" s="30" t="s">
        <v>23</v>
      </c>
      <c r="J56" s="60" t="str">
        <f>IF(J14="","",J14)</f>
        <v>25. 9. 2025</v>
      </c>
      <c r="K56" s="37"/>
      <c r="L56" s="114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47" s="2" customFormat="1" ht="6.95" customHeight="1">
      <c r="A57" s="35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114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47" s="2" customFormat="1" ht="25.7" customHeight="1">
      <c r="A58" s="35"/>
      <c r="B58" s="36"/>
      <c r="C58" s="30" t="s">
        <v>25</v>
      </c>
      <c r="D58" s="37"/>
      <c r="E58" s="37"/>
      <c r="F58" s="28" t="str">
        <f>E17</f>
        <v>Město Zliv</v>
      </c>
      <c r="G58" s="37"/>
      <c r="H58" s="37"/>
      <c r="I58" s="30" t="s">
        <v>33</v>
      </c>
      <c r="J58" s="33" t="str">
        <f>E23</f>
        <v>Ing. Jaroslav Žáček Ph.D.</v>
      </c>
      <c r="K58" s="37"/>
      <c r="L58" s="11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47" s="2" customFormat="1" ht="15.2" customHeight="1">
      <c r="A59" s="35"/>
      <c r="B59" s="36"/>
      <c r="C59" s="30" t="s">
        <v>31</v>
      </c>
      <c r="D59" s="37"/>
      <c r="E59" s="37"/>
      <c r="F59" s="28" t="str">
        <f>IF(E20="","",E20)</f>
        <v>Vyplň údaj</v>
      </c>
      <c r="G59" s="37"/>
      <c r="H59" s="37"/>
      <c r="I59" s="30" t="s">
        <v>37</v>
      </c>
      <c r="J59" s="33" t="str">
        <f>E26</f>
        <v xml:space="preserve"> </v>
      </c>
      <c r="K59" s="37"/>
      <c r="L59" s="114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47" s="2" customFormat="1" ht="10.35" customHeight="1">
      <c r="A60" s="3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114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47" s="2" customFormat="1" ht="29.25" customHeight="1">
      <c r="A61" s="35"/>
      <c r="B61" s="36"/>
      <c r="C61" s="137" t="s">
        <v>137</v>
      </c>
      <c r="D61" s="138"/>
      <c r="E61" s="138"/>
      <c r="F61" s="138"/>
      <c r="G61" s="138"/>
      <c r="H61" s="138"/>
      <c r="I61" s="138"/>
      <c r="J61" s="139" t="s">
        <v>138</v>
      </c>
      <c r="K61" s="138"/>
      <c r="L61" s="114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47" s="2" customFormat="1" ht="10.35" customHeight="1">
      <c r="A62" s="35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114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47" s="2" customFormat="1" ht="22.9" customHeight="1">
      <c r="A63" s="35"/>
      <c r="B63" s="36"/>
      <c r="C63" s="140" t="s">
        <v>73</v>
      </c>
      <c r="D63" s="37"/>
      <c r="E63" s="37"/>
      <c r="F63" s="37"/>
      <c r="G63" s="37"/>
      <c r="H63" s="37"/>
      <c r="I63" s="37"/>
      <c r="J63" s="78">
        <f>J91</f>
        <v>0</v>
      </c>
      <c r="K63" s="37"/>
      <c r="L63" s="114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U63" s="18" t="s">
        <v>139</v>
      </c>
    </row>
    <row r="64" spans="1:47" s="9" customFormat="1" ht="24.95" customHeight="1">
      <c r="B64" s="141"/>
      <c r="C64" s="142"/>
      <c r="D64" s="143" t="s">
        <v>243</v>
      </c>
      <c r="E64" s="144"/>
      <c r="F64" s="144"/>
      <c r="G64" s="144"/>
      <c r="H64" s="144"/>
      <c r="I64" s="144"/>
      <c r="J64" s="145">
        <f>J92</f>
        <v>0</v>
      </c>
      <c r="K64" s="142"/>
      <c r="L64" s="146"/>
    </row>
    <row r="65" spans="1:31" s="10" customFormat="1" ht="19.899999999999999" customHeight="1">
      <c r="B65" s="147"/>
      <c r="C65" s="98"/>
      <c r="D65" s="148" t="s">
        <v>244</v>
      </c>
      <c r="E65" s="149"/>
      <c r="F65" s="149"/>
      <c r="G65" s="149"/>
      <c r="H65" s="149"/>
      <c r="I65" s="149"/>
      <c r="J65" s="150">
        <f>J93</f>
        <v>0</v>
      </c>
      <c r="K65" s="98"/>
      <c r="L65" s="151"/>
    </row>
    <row r="66" spans="1:31" s="10" customFormat="1" ht="19.899999999999999" customHeight="1">
      <c r="B66" s="147"/>
      <c r="C66" s="98"/>
      <c r="D66" s="148" t="s">
        <v>248</v>
      </c>
      <c r="E66" s="149"/>
      <c r="F66" s="149"/>
      <c r="G66" s="149"/>
      <c r="H66" s="149"/>
      <c r="I66" s="149"/>
      <c r="J66" s="150">
        <f>J97</f>
        <v>0</v>
      </c>
      <c r="K66" s="98"/>
      <c r="L66" s="151"/>
    </row>
    <row r="67" spans="1:31" s="10" customFormat="1" ht="19.899999999999999" customHeight="1">
      <c r="B67" s="147"/>
      <c r="C67" s="98"/>
      <c r="D67" s="148" t="s">
        <v>250</v>
      </c>
      <c r="E67" s="149"/>
      <c r="F67" s="149"/>
      <c r="G67" s="149"/>
      <c r="H67" s="149"/>
      <c r="I67" s="149"/>
      <c r="J67" s="150">
        <f>J103</f>
        <v>0</v>
      </c>
      <c r="K67" s="98"/>
      <c r="L67" s="151"/>
    </row>
    <row r="68" spans="1:31" s="10" customFormat="1" ht="19.899999999999999" customHeight="1">
      <c r="B68" s="147"/>
      <c r="C68" s="98"/>
      <c r="D68" s="148" t="s">
        <v>251</v>
      </c>
      <c r="E68" s="149"/>
      <c r="F68" s="149"/>
      <c r="G68" s="149"/>
      <c r="H68" s="149"/>
      <c r="I68" s="149"/>
      <c r="J68" s="150">
        <f>J106</f>
        <v>0</v>
      </c>
      <c r="K68" s="98"/>
      <c r="L68" s="151"/>
    </row>
    <row r="69" spans="1:31" s="10" customFormat="1" ht="19.899999999999999" customHeight="1">
      <c r="B69" s="147"/>
      <c r="C69" s="98"/>
      <c r="D69" s="148" t="s">
        <v>252</v>
      </c>
      <c r="E69" s="149"/>
      <c r="F69" s="149"/>
      <c r="G69" s="149"/>
      <c r="H69" s="149"/>
      <c r="I69" s="149"/>
      <c r="J69" s="150">
        <f>J120</f>
        <v>0</v>
      </c>
      <c r="K69" s="98"/>
      <c r="L69" s="151"/>
    </row>
    <row r="70" spans="1:31" s="2" customFormat="1" ht="21.75" customHeight="1">
      <c r="A70" s="35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114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s="2" customFormat="1" ht="6.95" customHeight="1">
      <c r="A71" s="35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114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5" spans="1:31" s="2" customFormat="1" ht="6.95" customHeight="1">
      <c r="A75" s="35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s="2" customFormat="1" ht="24.95" customHeight="1">
      <c r="A76" s="35"/>
      <c r="B76" s="36"/>
      <c r="C76" s="24" t="s">
        <v>145</v>
      </c>
      <c r="D76" s="37"/>
      <c r="E76" s="37"/>
      <c r="F76" s="37"/>
      <c r="G76" s="37"/>
      <c r="H76" s="37"/>
      <c r="I76" s="37"/>
      <c r="J76" s="37"/>
      <c r="K76" s="37"/>
      <c r="L76" s="114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6.95" customHeight="1">
      <c r="A77" s="35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114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s="2" customFormat="1" ht="12" customHeight="1">
      <c r="A78" s="35"/>
      <c r="B78" s="36"/>
      <c r="C78" s="30" t="s">
        <v>16</v>
      </c>
      <c r="D78" s="37"/>
      <c r="E78" s="37"/>
      <c r="F78" s="37"/>
      <c r="G78" s="37"/>
      <c r="H78" s="37"/>
      <c r="I78" s="37"/>
      <c r="J78" s="37"/>
      <c r="K78" s="37"/>
      <c r="L78" s="114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s="2" customFormat="1" ht="16.5" customHeight="1">
      <c r="A79" s="35"/>
      <c r="B79" s="36"/>
      <c r="C79" s="37"/>
      <c r="D79" s="37"/>
      <c r="E79" s="535" t="str">
        <f>E7</f>
        <v>Zliv - Obnova kanalizace v ulici Jáchymovská</v>
      </c>
      <c r="F79" s="536"/>
      <c r="G79" s="536"/>
      <c r="H79" s="536"/>
      <c r="I79" s="37"/>
      <c r="J79" s="37"/>
      <c r="K79" s="37"/>
      <c r="L79" s="114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s="1" customFormat="1" ht="12" customHeight="1">
      <c r="B80" s="22"/>
      <c r="C80" s="30" t="s">
        <v>134</v>
      </c>
      <c r="D80" s="23"/>
      <c r="E80" s="23"/>
      <c r="F80" s="23"/>
      <c r="G80" s="23"/>
      <c r="H80" s="23"/>
      <c r="I80" s="23"/>
      <c r="J80" s="23"/>
      <c r="K80" s="23"/>
      <c r="L80" s="21"/>
    </row>
    <row r="81" spans="1:65" s="2" customFormat="1" ht="16.5" customHeight="1">
      <c r="A81" s="35"/>
      <c r="B81" s="36"/>
      <c r="C81" s="37"/>
      <c r="D81" s="37"/>
      <c r="E81" s="535" t="s">
        <v>2536</v>
      </c>
      <c r="F81" s="534"/>
      <c r="G81" s="534"/>
      <c r="H81" s="534"/>
      <c r="I81" s="37"/>
      <c r="J81" s="37"/>
      <c r="K81" s="37"/>
      <c r="L81" s="114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65" s="2" customFormat="1" ht="12" customHeight="1">
      <c r="A82" s="35"/>
      <c r="B82" s="36"/>
      <c r="C82" s="30" t="s">
        <v>239</v>
      </c>
      <c r="D82" s="37"/>
      <c r="E82" s="37"/>
      <c r="F82" s="37"/>
      <c r="G82" s="37"/>
      <c r="H82" s="37"/>
      <c r="I82" s="37"/>
      <c r="J82" s="37"/>
      <c r="K82" s="37"/>
      <c r="L82" s="114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65" s="2" customFormat="1" ht="16.5" customHeight="1">
      <c r="A83" s="35"/>
      <c r="B83" s="36"/>
      <c r="C83" s="37"/>
      <c r="D83" s="37"/>
      <c r="E83" s="530" t="str">
        <f>E11</f>
        <v>25_11_01_04.4 - Oprava krytu - úsek SK + DK + výtlak</v>
      </c>
      <c r="F83" s="534"/>
      <c r="G83" s="534"/>
      <c r="H83" s="534"/>
      <c r="I83" s="37"/>
      <c r="J83" s="37"/>
      <c r="K83" s="37"/>
      <c r="L83" s="114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65" s="2" customFormat="1" ht="6.95" customHeight="1">
      <c r="A84" s="35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114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65" s="2" customFormat="1" ht="12" customHeight="1">
      <c r="A85" s="35"/>
      <c r="B85" s="36"/>
      <c r="C85" s="30" t="s">
        <v>21</v>
      </c>
      <c r="D85" s="37"/>
      <c r="E85" s="37"/>
      <c r="F85" s="28" t="str">
        <f>F14</f>
        <v>Zliv</v>
      </c>
      <c r="G85" s="37"/>
      <c r="H85" s="37"/>
      <c r="I85" s="30" t="s">
        <v>23</v>
      </c>
      <c r="J85" s="60" t="str">
        <f>IF(J14="","",J14)</f>
        <v>25. 9. 2025</v>
      </c>
      <c r="K85" s="37"/>
      <c r="L85" s="114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65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114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65" s="2" customFormat="1" ht="25.7" customHeight="1">
      <c r="A87" s="35"/>
      <c r="B87" s="36"/>
      <c r="C87" s="30" t="s">
        <v>25</v>
      </c>
      <c r="D87" s="37"/>
      <c r="E87" s="37"/>
      <c r="F87" s="28" t="str">
        <f>E17</f>
        <v>Město Zliv</v>
      </c>
      <c r="G87" s="37"/>
      <c r="H87" s="37"/>
      <c r="I87" s="30" t="s">
        <v>33</v>
      </c>
      <c r="J87" s="33" t="str">
        <f>E23</f>
        <v>Ing. Jaroslav Žáček Ph.D.</v>
      </c>
      <c r="K87" s="37"/>
      <c r="L87" s="114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65" s="2" customFormat="1" ht="15.2" customHeight="1">
      <c r="A88" s="35"/>
      <c r="B88" s="36"/>
      <c r="C88" s="30" t="s">
        <v>31</v>
      </c>
      <c r="D88" s="37"/>
      <c r="E88" s="37"/>
      <c r="F88" s="28" t="str">
        <f>IF(E20="","",E20)</f>
        <v>Vyplň údaj</v>
      </c>
      <c r="G88" s="37"/>
      <c r="H88" s="37"/>
      <c r="I88" s="30" t="s">
        <v>37</v>
      </c>
      <c r="J88" s="33" t="str">
        <f>E26</f>
        <v xml:space="preserve"> </v>
      </c>
      <c r="K88" s="37"/>
      <c r="L88" s="114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65" s="2" customFormat="1" ht="10.35" customHeight="1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114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65" s="11" customFormat="1" ht="29.25" customHeight="1">
      <c r="A90" s="152"/>
      <c r="B90" s="153"/>
      <c r="C90" s="154" t="s">
        <v>146</v>
      </c>
      <c r="D90" s="155" t="s">
        <v>60</v>
      </c>
      <c r="E90" s="155" t="s">
        <v>56</v>
      </c>
      <c r="F90" s="155" t="s">
        <v>57</v>
      </c>
      <c r="G90" s="155" t="s">
        <v>147</v>
      </c>
      <c r="H90" s="155" t="s">
        <v>148</v>
      </c>
      <c r="I90" s="155" t="s">
        <v>149</v>
      </c>
      <c r="J90" s="155" t="s">
        <v>138</v>
      </c>
      <c r="K90" s="156" t="s">
        <v>150</v>
      </c>
      <c r="L90" s="157"/>
      <c r="M90" s="69" t="s">
        <v>19</v>
      </c>
      <c r="N90" s="70" t="s">
        <v>45</v>
      </c>
      <c r="O90" s="70" t="s">
        <v>151</v>
      </c>
      <c r="P90" s="70" t="s">
        <v>152</v>
      </c>
      <c r="Q90" s="70" t="s">
        <v>153</v>
      </c>
      <c r="R90" s="70" t="s">
        <v>154</v>
      </c>
      <c r="S90" s="70" t="s">
        <v>155</v>
      </c>
      <c r="T90" s="71" t="s">
        <v>156</v>
      </c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</row>
    <row r="91" spans="1:65" s="2" customFormat="1" ht="22.9" customHeight="1">
      <c r="A91" s="35"/>
      <c r="B91" s="36"/>
      <c r="C91" s="76" t="s">
        <v>157</v>
      </c>
      <c r="D91" s="37"/>
      <c r="E91" s="37"/>
      <c r="F91" s="37"/>
      <c r="G91" s="37"/>
      <c r="H91" s="37"/>
      <c r="I91" s="37"/>
      <c r="J91" s="158">
        <f>BK91</f>
        <v>0</v>
      </c>
      <c r="K91" s="37"/>
      <c r="L91" s="40"/>
      <c r="M91" s="72"/>
      <c r="N91" s="159"/>
      <c r="O91" s="73"/>
      <c r="P91" s="160">
        <f>P92</f>
        <v>0</v>
      </c>
      <c r="Q91" s="73"/>
      <c r="R91" s="160">
        <f>R92</f>
        <v>1.3775500000000001E-2</v>
      </c>
      <c r="S91" s="73"/>
      <c r="T91" s="161">
        <f>T92</f>
        <v>65.118750000000006</v>
      </c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T91" s="18" t="s">
        <v>74</v>
      </c>
      <c r="AU91" s="18" t="s">
        <v>139</v>
      </c>
      <c r="BK91" s="162">
        <f>BK92</f>
        <v>0</v>
      </c>
    </row>
    <row r="92" spans="1:65" s="12" customFormat="1" ht="25.9" customHeight="1">
      <c r="B92" s="163"/>
      <c r="C92" s="164"/>
      <c r="D92" s="165" t="s">
        <v>74</v>
      </c>
      <c r="E92" s="166" t="s">
        <v>253</v>
      </c>
      <c r="F92" s="166" t="s">
        <v>254</v>
      </c>
      <c r="G92" s="164"/>
      <c r="H92" s="164"/>
      <c r="I92" s="167"/>
      <c r="J92" s="168">
        <f>BK92</f>
        <v>0</v>
      </c>
      <c r="K92" s="164"/>
      <c r="L92" s="169"/>
      <c r="M92" s="170"/>
      <c r="N92" s="171"/>
      <c r="O92" s="171"/>
      <c r="P92" s="172">
        <f>P93+P97+P103+P106+P120</f>
        <v>0</v>
      </c>
      <c r="Q92" s="171"/>
      <c r="R92" s="172">
        <f>R93+R97+R103+R106+R120</f>
        <v>1.3775500000000001E-2</v>
      </c>
      <c r="S92" s="171"/>
      <c r="T92" s="173">
        <f>T93+T97+T103+T106+T120</f>
        <v>65.118750000000006</v>
      </c>
      <c r="AR92" s="174" t="s">
        <v>83</v>
      </c>
      <c r="AT92" s="175" t="s">
        <v>74</v>
      </c>
      <c r="AU92" s="175" t="s">
        <v>75</v>
      </c>
      <c r="AY92" s="174" t="s">
        <v>160</v>
      </c>
      <c r="BK92" s="176">
        <f>BK93+BK97+BK103+BK106+BK120</f>
        <v>0</v>
      </c>
    </row>
    <row r="93" spans="1:65" s="12" customFormat="1" ht="22.9" customHeight="1">
      <c r="B93" s="163"/>
      <c r="C93" s="164"/>
      <c r="D93" s="165" t="s">
        <v>74</v>
      </c>
      <c r="E93" s="177" t="s">
        <v>83</v>
      </c>
      <c r="F93" s="177" t="s">
        <v>255</v>
      </c>
      <c r="G93" s="164"/>
      <c r="H93" s="164"/>
      <c r="I93" s="167"/>
      <c r="J93" s="178">
        <f>BK93</f>
        <v>0</v>
      </c>
      <c r="K93" s="164"/>
      <c r="L93" s="169"/>
      <c r="M93" s="170"/>
      <c r="N93" s="171"/>
      <c r="O93" s="171"/>
      <c r="P93" s="172">
        <f>SUM(P94:P96)</f>
        <v>0</v>
      </c>
      <c r="Q93" s="171"/>
      <c r="R93" s="172">
        <f>SUM(R94:R96)</f>
        <v>5.6625000000000009E-3</v>
      </c>
      <c r="S93" s="171"/>
      <c r="T93" s="173">
        <f>SUM(T94:T96)</f>
        <v>65.118750000000006</v>
      </c>
      <c r="AR93" s="174" t="s">
        <v>83</v>
      </c>
      <c r="AT93" s="175" t="s">
        <v>74</v>
      </c>
      <c r="AU93" s="175" t="s">
        <v>83</v>
      </c>
      <c r="AY93" s="174" t="s">
        <v>160</v>
      </c>
      <c r="BK93" s="176">
        <f>SUM(BK94:BK96)</f>
        <v>0</v>
      </c>
    </row>
    <row r="94" spans="1:65" s="2" customFormat="1" ht="24.2" customHeight="1">
      <c r="A94" s="35"/>
      <c r="B94" s="36"/>
      <c r="C94" s="179" t="s">
        <v>83</v>
      </c>
      <c r="D94" s="179" t="s">
        <v>163</v>
      </c>
      <c r="E94" s="180" t="s">
        <v>2538</v>
      </c>
      <c r="F94" s="181" t="s">
        <v>2539</v>
      </c>
      <c r="G94" s="182" t="s">
        <v>258</v>
      </c>
      <c r="H94" s="183">
        <v>566.25</v>
      </c>
      <c r="I94" s="184"/>
      <c r="J94" s="185">
        <f>ROUND(I94*H94,2)</f>
        <v>0</v>
      </c>
      <c r="K94" s="181" t="s">
        <v>167</v>
      </c>
      <c r="L94" s="40"/>
      <c r="M94" s="186" t="s">
        <v>19</v>
      </c>
      <c r="N94" s="187" t="s">
        <v>46</v>
      </c>
      <c r="O94" s="65"/>
      <c r="P94" s="188">
        <f>O94*H94</f>
        <v>0</v>
      </c>
      <c r="Q94" s="188">
        <v>1.0000000000000001E-5</v>
      </c>
      <c r="R94" s="188">
        <f>Q94*H94</f>
        <v>5.6625000000000009E-3</v>
      </c>
      <c r="S94" s="188">
        <v>0.115</v>
      </c>
      <c r="T94" s="189">
        <f>S94*H94</f>
        <v>65.118750000000006</v>
      </c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R94" s="190" t="s">
        <v>183</v>
      </c>
      <c r="AT94" s="190" t="s">
        <v>163</v>
      </c>
      <c r="AU94" s="190" t="s">
        <v>85</v>
      </c>
      <c r="AY94" s="18" t="s">
        <v>160</v>
      </c>
      <c r="BE94" s="191">
        <f>IF(N94="základní",J94,0)</f>
        <v>0</v>
      </c>
      <c r="BF94" s="191">
        <f>IF(N94="snížená",J94,0)</f>
        <v>0</v>
      </c>
      <c r="BG94" s="191">
        <f>IF(N94="zákl. přenesená",J94,0)</f>
        <v>0</v>
      </c>
      <c r="BH94" s="191">
        <f>IF(N94="sníž. přenesená",J94,0)</f>
        <v>0</v>
      </c>
      <c r="BI94" s="191">
        <f>IF(N94="nulová",J94,0)</f>
        <v>0</v>
      </c>
      <c r="BJ94" s="18" t="s">
        <v>83</v>
      </c>
      <c r="BK94" s="191">
        <f>ROUND(I94*H94,2)</f>
        <v>0</v>
      </c>
      <c r="BL94" s="18" t="s">
        <v>183</v>
      </c>
      <c r="BM94" s="190" t="s">
        <v>2596</v>
      </c>
    </row>
    <row r="95" spans="1:65" s="2" customFormat="1">
      <c r="A95" s="35"/>
      <c r="B95" s="36"/>
      <c r="C95" s="37"/>
      <c r="D95" s="192" t="s">
        <v>170</v>
      </c>
      <c r="E95" s="37"/>
      <c r="F95" s="193" t="s">
        <v>2541</v>
      </c>
      <c r="G95" s="37"/>
      <c r="H95" s="37"/>
      <c r="I95" s="194"/>
      <c r="J95" s="37"/>
      <c r="K95" s="37"/>
      <c r="L95" s="40"/>
      <c r="M95" s="195"/>
      <c r="N95" s="196"/>
      <c r="O95" s="65"/>
      <c r="P95" s="65"/>
      <c r="Q95" s="65"/>
      <c r="R95" s="65"/>
      <c r="S95" s="65"/>
      <c r="T95" s="66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T95" s="18" t="s">
        <v>170</v>
      </c>
      <c r="AU95" s="18" t="s">
        <v>85</v>
      </c>
    </row>
    <row r="96" spans="1:65" s="13" customFormat="1">
      <c r="B96" s="199"/>
      <c r="C96" s="200"/>
      <c r="D96" s="197" t="s">
        <v>212</v>
      </c>
      <c r="E96" s="201" t="s">
        <v>19</v>
      </c>
      <c r="F96" s="202" t="s">
        <v>2597</v>
      </c>
      <c r="G96" s="200"/>
      <c r="H96" s="203">
        <v>566.25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212</v>
      </c>
      <c r="AU96" s="209" t="s">
        <v>85</v>
      </c>
      <c r="AV96" s="13" t="s">
        <v>85</v>
      </c>
      <c r="AW96" s="13" t="s">
        <v>36</v>
      </c>
      <c r="AX96" s="13" t="s">
        <v>83</v>
      </c>
      <c r="AY96" s="209" t="s">
        <v>160</v>
      </c>
    </row>
    <row r="97" spans="1:65" s="12" customFormat="1" ht="22.9" customHeight="1">
      <c r="B97" s="163"/>
      <c r="C97" s="164"/>
      <c r="D97" s="165" t="s">
        <v>74</v>
      </c>
      <c r="E97" s="177" t="s">
        <v>159</v>
      </c>
      <c r="F97" s="177" t="s">
        <v>645</v>
      </c>
      <c r="G97" s="164"/>
      <c r="H97" s="164"/>
      <c r="I97" s="167"/>
      <c r="J97" s="178">
        <f>BK97</f>
        <v>0</v>
      </c>
      <c r="K97" s="164"/>
      <c r="L97" s="169"/>
      <c r="M97" s="170"/>
      <c r="N97" s="171"/>
      <c r="O97" s="171"/>
      <c r="P97" s="172">
        <f>SUM(P98:P102)</f>
        <v>0</v>
      </c>
      <c r="Q97" s="171"/>
      <c r="R97" s="172">
        <f>SUM(R98:R102)</f>
        <v>0</v>
      </c>
      <c r="S97" s="171"/>
      <c r="T97" s="173">
        <f>SUM(T98:T102)</f>
        <v>0</v>
      </c>
      <c r="AR97" s="174" t="s">
        <v>83</v>
      </c>
      <c r="AT97" s="175" t="s">
        <v>74</v>
      </c>
      <c r="AU97" s="175" t="s">
        <v>83</v>
      </c>
      <c r="AY97" s="174" t="s">
        <v>160</v>
      </c>
      <c r="BK97" s="176">
        <f>SUM(BK98:BK102)</f>
        <v>0</v>
      </c>
    </row>
    <row r="98" spans="1:65" s="2" customFormat="1" ht="16.5" customHeight="1">
      <c r="A98" s="35"/>
      <c r="B98" s="36"/>
      <c r="C98" s="179" t="s">
        <v>85</v>
      </c>
      <c r="D98" s="179" t="s">
        <v>163</v>
      </c>
      <c r="E98" s="180" t="s">
        <v>2543</v>
      </c>
      <c r="F98" s="181" t="s">
        <v>2544</v>
      </c>
      <c r="G98" s="182" t="s">
        <v>258</v>
      </c>
      <c r="H98" s="183">
        <v>566.25</v>
      </c>
      <c r="I98" s="184"/>
      <c r="J98" s="185">
        <f>ROUND(I98*H98,2)</f>
        <v>0</v>
      </c>
      <c r="K98" s="181" t="s">
        <v>167</v>
      </c>
      <c r="L98" s="40"/>
      <c r="M98" s="186" t="s">
        <v>19</v>
      </c>
      <c r="N98" s="187" t="s">
        <v>46</v>
      </c>
      <c r="O98" s="65"/>
      <c r="P98" s="188">
        <f>O98*H98</f>
        <v>0</v>
      </c>
      <c r="Q98" s="188">
        <v>0</v>
      </c>
      <c r="R98" s="188">
        <f>Q98*H98</f>
        <v>0</v>
      </c>
      <c r="S98" s="188">
        <v>0</v>
      </c>
      <c r="T98" s="189">
        <f>S98*H98</f>
        <v>0</v>
      </c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R98" s="190" t="s">
        <v>183</v>
      </c>
      <c r="AT98" s="190" t="s">
        <v>163</v>
      </c>
      <c r="AU98" s="190" t="s">
        <v>85</v>
      </c>
      <c r="AY98" s="18" t="s">
        <v>160</v>
      </c>
      <c r="BE98" s="191">
        <f>IF(N98="základní",J98,0)</f>
        <v>0</v>
      </c>
      <c r="BF98" s="191">
        <f>IF(N98="snížená",J98,0)</f>
        <v>0</v>
      </c>
      <c r="BG98" s="191">
        <f>IF(N98="zákl. přenesená",J98,0)</f>
        <v>0</v>
      </c>
      <c r="BH98" s="191">
        <f>IF(N98="sníž. přenesená",J98,0)</f>
        <v>0</v>
      </c>
      <c r="BI98" s="191">
        <f>IF(N98="nulová",J98,0)</f>
        <v>0</v>
      </c>
      <c r="BJ98" s="18" t="s">
        <v>83</v>
      </c>
      <c r="BK98" s="191">
        <f>ROUND(I98*H98,2)</f>
        <v>0</v>
      </c>
      <c r="BL98" s="18" t="s">
        <v>183</v>
      </c>
      <c r="BM98" s="190" t="s">
        <v>2598</v>
      </c>
    </row>
    <row r="99" spans="1:65" s="2" customFormat="1">
      <c r="A99" s="35"/>
      <c r="B99" s="36"/>
      <c r="C99" s="37"/>
      <c r="D99" s="192" t="s">
        <v>170</v>
      </c>
      <c r="E99" s="37"/>
      <c r="F99" s="193" t="s">
        <v>2546</v>
      </c>
      <c r="G99" s="37"/>
      <c r="H99" s="37"/>
      <c r="I99" s="194"/>
      <c r="J99" s="37"/>
      <c r="K99" s="37"/>
      <c r="L99" s="40"/>
      <c r="M99" s="195"/>
      <c r="N99" s="196"/>
      <c r="O99" s="65"/>
      <c r="P99" s="65"/>
      <c r="Q99" s="65"/>
      <c r="R99" s="65"/>
      <c r="S99" s="65"/>
      <c r="T99" s="66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T99" s="18" t="s">
        <v>170</v>
      </c>
      <c r="AU99" s="18" t="s">
        <v>85</v>
      </c>
    </row>
    <row r="100" spans="1:65" s="13" customFormat="1">
      <c r="B100" s="199"/>
      <c r="C100" s="200"/>
      <c r="D100" s="197" t="s">
        <v>212</v>
      </c>
      <c r="E100" s="201" t="s">
        <v>19</v>
      </c>
      <c r="F100" s="202" t="s">
        <v>2597</v>
      </c>
      <c r="G100" s="200"/>
      <c r="H100" s="203">
        <v>566.25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212</v>
      </c>
      <c r="AU100" s="209" t="s">
        <v>85</v>
      </c>
      <c r="AV100" s="13" t="s">
        <v>85</v>
      </c>
      <c r="AW100" s="13" t="s">
        <v>36</v>
      </c>
      <c r="AX100" s="13" t="s">
        <v>83</v>
      </c>
      <c r="AY100" s="209" t="s">
        <v>160</v>
      </c>
    </row>
    <row r="101" spans="1:65" s="2" customFormat="1" ht="24.2" customHeight="1">
      <c r="A101" s="35"/>
      <c r="B101" s="36"/>
      <c r="C101" s="179" t="s">
        <v>95</v>
      </c>
      <c r="D101" s="179" t="s">
        <v>163</v>
      </c>
      <c r="E101" s="180" t="s">
        <v>2547</v>
      </c>
      <c r="F101" s="181" t="s">
        <v>2548</v>
      </c>
      <c r="G101" s="182" t="s">
        <v>258</v>
      </c>
      <c r="H101" s="183">
        <v>566.25</v>
      </c>
      <c r="I101" s="184"/>
      <c r="J101" s="185">
        <f>ROUND(I101*H101,2)</f>
        <v>0</v>
      </c>
      <c r="K101" s="181" t="s">
        <v>167</v>
      </c>
      <c r="L101" s="40"/>
      <c r="M101" s="186" t="s">
        <v>19</v>
      </c>
      <c r="N101" s="187" t="s">
        <v>46</v>
      </c>
      <c r="O101" s="65"/>
      <c r="P101" s="188">
        <f>O101*H101</f>
        <v>0</v>
      </c>
      <c r="Q101" s="188">
        <v>0</v>
      </c>
      <c r="R101" s="188">
        <f>Q101*H101</f>
        <v>0</v>
      </c>
      <c r="S101" s="188">
        <v>0</v>
      </c>
      <c r="T101" s="189">
        <f>S101*H101</f>
        <v>0</v>
      </c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R101" s="190" t="s">
        <v>183</v>
      </c>
      <c r="AT101" s="190" t="s">
        <v>163</v>
      </c>
      <c r="AU101" s="190" t="s">
        <v>85</v>
      </c>
      <c r="AY101" s="18" t="s">
        <v>160</v>
      </c>
      <c r="BE101" s="191">
        <f>IF(N101="základní",J101,0)</f>
        <v>0</v>
      </c>
      <c r="BF101" s="191">
        <f>IF(N101="snížená",J101,0)</f>
        <v>0</v>
      </c>
      <c r="BG101" s="191">
        <f>IF(N101="zákl. přenesená",J101,0)</f>
        <v>0</v>
      </c>
      <c r="BH101" s="191">
        <f>IF(N101="sníž. přenesená",J101,0)</f>
        <v>0</v>
      </c>
      <c r="BI101" s="191">
        <f>IF(N101="nulová",J101,0)</f>
        <v>0</v>
      </c>
      <c r="BJ101" s="18" t="s">
        <v>83</v>
      </c>
      <c r="BK101" s="191">
        <f>ROUND(I101*H101,2)</f>
        <v>0</v>
      </c>
      <c r="BL101" s="18" t="s">
        <v>183</v>
      </c>
      <c r="BM101" s="190" t="s">
        <v>2599</v>
      </c>
    </row>
    <row r="102" spans="1:65" s="2" customFormat="1">
      <c r="A102" s="35"/>
      <c r="B102" s="36"/>
      <c r="C102" s="37"/>
      <c r="D102" s="192" t="s">
        <v>170</v>
      </c>
      <c r="E102" s="37"/>
      <c r="F102" s="193" t="s">
        <v>2550</v>
      </c>
      <c r="G102" s="37"/>
      <c r="H102" s="37"/>
      <c r="I102" s="194"/>
      <c r="J102" s="37"/>
      <c r="K102" s="37"/>
      <c r="L102" s="40"/>
      <c r="M102" s="195"/>
      <c r="N102" s="196"/>
      <c r="O102" s="65"/>
      <c r="P102" s="65"/>
      <c r="Q102" s="65"/>
      <c r="R102" s="65"/>
      <c r="S102" s="65"/>
      <c r="T102" s="66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T102" s="18" t="s">
        <v>170</v>
      </c>
      <c r="AU102" s="18" t="s">
        <v>85</v>
      </c>
    </row>
    <row r="103" spans="1:65" s="12" customFormat="1" ht="22.9" customHeight="1">
      <c r="B103" s="163"/>
      <c r="C103" s="164"/>
      <c r="D103" s="165" t="s">
        <v>74</v>
      </c>
      <c r="E103" s="177" t="s">
        <v>214</v>
      </c>
      <c r="F103" s="177" t="s">
        <v>1102</v>
      </c>
      <c r="G103" s="164"/>
      <c r="H103" s="164"/>
      <c r="I103" s="167"/>
      <c r="J103" s="178">
        <f>BK103</f>
        <v>0</v>
      </c>
      <c r="K103" s="164"/>
      <c r="L103" s="169"/>
      <c r="M103" s="170"/>
      <c r="N103" s="171"/>
      <c r="O103" s="171"/>
      <c r="P103" s="172">
        <f>SUM(P104:P105)</f>
        <v>0</v>
      </c>
      <c r="Q103" s="171"/>
      <c r="R103" s="172">
        <f>SUM(R104:R105)</f>
        <v>8.1130000000000004E-3</v>
      </c>
      <c r="S103" s="171"/>
      <c r="T103" s="173">
        <f>SUM(T104:T105)</f>
        <v>0</v>
      </c>
      <c r="AR103" s="174" t="s">
        <v>83</v>
      </c>
      <c r="AT103" s="175" t="s">
        <v>74</v>
      </c>
      <c r="AU103" s="175" t="s">
        <v>83</v>
      </c>
      <c r="AY103" s="174" t="s">
        <v>160</v>
      </c>
      <c r="BK103" s="176">
        <f>SUM(BK104:BK105)</f>
        <v>0</v>
      </c>
    </row>
    <row r="104" spans="1:65" s="2" customFormat="1" ht="33" customHeight="1">
      <c r="A104" s="35"/>
      <c r="B104" s="36"/>
      <c r="C104" s="179" t="s">
        <v>183</v>
      </c>
      <c r="D104" s="179" t="s">
        <v>163</v>
      </c>
      <c r="E104" s="180" t="s">
        <v>2551</v>
      </c>
      <c r="F104" s="181" t="s">
        <v>2552</v>
      </c>
      <c r="G104" s="182" t="s">
        <v>289</v>
      </c>
      <c r="H104" s="183">
        <v>13.3</v>
      </c>
      <c r="I104" s="184"/>
      <c r="J104" s="185">
        <f>ROUND(I104*H104,2)</f>
        <v>0</v>
      </c>
      <c r="K104" s="181" t="s">
        <v>167</v>
      </c>
      <c r="L104" s="40"/>
      <c r="M104" s="186" t="s">
        <v>19</v>
      </c>
      <c r="N104" s="187" t="s">
        <v>46</v>
      </c>
      <c r="O104" s="65"/>
      <c r="P104" s="188">
        <f>O104*H104</f>
        <v>0</v>
      </c>
      <c r="Q104" s="188">
        <v>6.0999999999999997E-4</v>
      </c>
      <c r="R104" s="188">
        <f>Q104*H104</f>
        <v>8.1130000000000004E-3</v>
      </c>
      <c r="S104" s="188">
        <v>0</v>
      </c>
      <c r="T104" s="189">
        <f>S104*H104</f>
        <v>0</v>
      </c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R104" s="190" t="s">
        <v>183</v>
      </c>
      <c r="AT104" s="190" t="s">
        <v>163</v>
      </c>
      <c r="AU104" s="190" t="s">
        <v>85</v>
      </c>
      <c r="AY104" s="18" t="s">
        <v>160</v>
      </c>
      <c r="BE104" s="191">
        <f>IF(N104="základní",J104,0)</f>
        <v>0</v>
      </c>
      <c r="BF104" s="191">
        <f>IF(N104="snížená",J104,0)</f>
        <v>0</v>
      </c>
      <c r="BG104" s="191">
        <f>IF(N104="zákl. přenesená",J104,0)</f>
        <v>0</v>
      </c>
      <c r="BH104" s="191">
        <f>IF(N104="sníž. přenesená",J104,0)</f>
        <v>0</v>
      </c>
      <c r="BI104" s="191">
        <f>IF(N104="nulová",J104,0)</f>
        <v>0</v>
      </c>
      <c r="BJ104" s="18" t="s">
        <v>83</v>
      </c>
      <c r="BK104" s="191">
        <f>ROUND(I104*H104,2)</f>
        <v>0</v>
      </c>
      <c r="BL104" s="18" t="s">
        <v>183</v>
      </c>
      <c r="BM104" s="190" t="s">
        <v>2600</v>
      </c>
    </row>
    <row r="105" spans="1:65" s="2" customFormat="1">
      <c r="A105" s="35"/>
      <c r="B105" s="36"/>
      <c r="C105" s="37"/>
      <c r="D105" s="192" t="s">
        <v>170</v>
      </c>
      <c r="E105" s="37"/>
      <c r="F105" s="193" t="s">
        <v>2554</v>
      </c>
      <c r="G105" s="37"/>
      <c r="H105" s="37"/>
      <c r="I105" s="194"/>
      <c r="J105" s="37"/>
      <c r="K105" s="37"/>
      <c r="L105" s="40"/>
      <c r="M105" s="195"/>
      <c r="N105" s="196"/>
      <c r="O105" s="65"/>
      <c r="P105" s="65"/>
      <c r="Q105" s="65"/>
      <c r="R105" s="65"/>
      <c r="S105" s="65"/>
      <c r="T105" s="66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T105" s="18" t="s">
        <v>170</v>
      </c>
      <c r="AU105" s="18" t="s">
        <v>85</v>
      </c>
    </row>
    <row r="106" spans="1:65" s="12" customFormat="1" ht="22.9" customHeight="1">
      <c r="B106" s="163"/>
      <c r="C106" s="164"/>
      <c r="D106" s="165" t="s">
        <v>74</v>
      </c>
      <c r="E106" s="177" t="s">
        <v>1151</v>
      </c>
      <c r="F106" s="177" t="s">
        <v>1152</v>
      </c>
      <c r="G106" s="164"/>
      <c r="H106" s="164"/>
      <c r="I106" s="167"/>
      <c r="J106" s="178">
        <f>BK106</f>
        <v>0</v>
      </c>
      <c r="K106" s="164"/>
      <c r="L106" s="169"/>
      <c r="M106" s="170"/>
      <c r="N106" s="171"/>
      <c r="O106" s="171"/>
      <c r="P106" s="172">
        <f>SUM(P107:P119)</f>
        <v>0</v>
      </c>
      <c r="Q106" s="171"/>
      <c r="R106" s="172">
        <f>SUM(R107:R119)</f>
        <v>0</v>
      </c>
      <c r="S106" s="171"/>
      <c r="T106" s="173">
        <f>SUM(T107:T119)</f>
        <v>0</v>
      </c>
      <c r="AR106" s="174" t="s">
        <v>83</v>
      </c>
      <c r="AT106" s="175" t="s">
        <v>74</v>
      </c>
      <c r="AU106" s="175" t="s">
        <v>83</v>
      </c>
      <c r="AY106" s="174" t="s">
        <v>160</v>
      </c>
      <c r="BK106" s="176">
        <f>SUM(BK107:BK119)</f>
        <v>0</v>
      </c>
    </row>
    <row r="107" spans="1:65" s="2" customFormat="1" ht="21.75" customHeight="1">
      <c r="A107" s="35"/>
      <c r="B107" s="36"/>
      <c r="C107" s="179" t="s">
        <v>159</v>
      </c>
      <c r="D107" s="179" t="s">
        <v>163</v>
      </c>
      <c r="E107" s="180" t="s">
        <v>1154</v>
      </c>
      <c r="F107" s="181" t="s">
        <v>1155</v>
      </c>
      <c r="G107" s="182" t="s">
        <v>483</v>
      </c>
      <c r="H107" s="183">
        <v>65.119</v>
      </c>
      <c r="I107" s="184"/>
      <c r="J107" s="185">
        <f>ROUND(I107*H107,2)</f>
        <v>0</v>
      </c>
      <c r="K107" s="181" t="s">
        <v>167</v>
      </c>
      <c r="L107" s="40"/>
      <c r="M107" s="186" t="s">
        <v>19</v>
      </c>
      <c r="N107" s="187" t="s">
        <v>46</v>
      </c>
      <c r="O107" s="65"/>
      <c r="P107" s="188">
        <f>O107*H107</f>
        <v>0</v>
      </c>
      <c r="Q107" s="188">
        <v>0</v>
      </c>
      <c r="R107" s="188">
        <f>Q107*H107</f>
        <v>0</v>
      </c>
      <c r="S107" s="188">
        <v>0</v>
      </c>
      <c r="T107" s="189">
        <f>S107*H107</f>
        <v>0</v>
      </c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R107" s="190" t="s">
        <v>183</v>
      </c>
      <c r="AT107" s="190" t="s">
        <v>163</v>
      </c>
      <c r="AU107" s="190" t="s">
        <v>85</v>
      </c>
      <c r="AY107" s="18" t="s">
        <v>160</v>
      </c>
      <c r="BE107" s="191">
        <f>IF(N107="základní",J107,0)</f>
        <v>0</v>
      </c>
      <c r="BF107" s="191">
        <f>IF(N107="snížená",J107,0)</f>
        <v>0</v>
      </c>
      <c r="BG107" s="191">
        <f>IF(N107="zákl. přenesená",J107,0)</f>
        <v>0</v>
      </c>
      <c r="BH107" s="191">
        <f>IF(N107="sníž. přenesená",J107,0)</f>
        <v>0</v>
      </c>
      <c r="BI107" s="191">
        <f>IF(N107="nulová",J107,0)</f>
        <v>0</v>
      </c>
      <c r="BJ107" s="18" t="s">
        <v>83</v>
      </c>
      <c r="BK107" s="191">
        <f>ROUND(I107*H107,2)</f>
        <v>0</v>
      </c>
      <c r="BL107" s="18" t="s">
        <v>183</v>
      </c>
      <c r="BM107" s="190" t="s">
        <v>2601</v>
      </c>
    </row>
    <row r="108" spans="1:65" s="2" customFormat="1">
      <c r="A108" s="35"/>
      <c r="B108" s="36"/>
      <c r="C108" s="37"/>
      <c r="D108" s="192" t="s">
        <v>170</v>
      </c>
      <c r="E108" s="37"/>
      <c r="F108" s="193" t="s">
        <v>1157</v>
      </c>
      <c r="G108" s="37"/>
      <c r="H108" s="37"/>
      <c r="I108" s="194"/>
      <c r="J108" s="37"/>
      <c r="K108" s="37"/>
      <c r="L108" s="40"/>
      <c r="M108" s="195"/>
      <c r="N108" s="196"/>
      <c r="O108" s="65"/>
      <c r="P108" s="65"/>
      <c r="Q108" s="65"/>
      <c r="R108" s="65"/>
      <c r="S108" s="65"/>
      <c r="T108" s="66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T108" s="18" t="s">
        <v>170</v>
      </c>
      <c r="AU108" s="18" t="s">
        <v>85</v>
      </c>
    </row>
    <row r="109" spans="1:65" s="2" customFormat="1" ht="24.2" customHeight="1">
      <c r="A109" s="35"/>
      <c r="B109" s="36"/>
      <c r="C109" s="179" t="s">
        <v>194</v>
      </c>
      <c r="D109" s="179" t="s">
        <v>163</v>
      </c>
      <c r="E109" s="180" t="s">
        <v>1159</v>
      </c>
      <c r="F109" s="181" t="s">
        <v>1160</v>
      </c>
      <c r="G109" s="182" t="s">
        <v>483</v>
      </c>
      <c r="H109" s="183">
        <v>1237.261</v>
      </c>
      <c r="I109" s="184"/>
      <c r="J109" s="185">
        <f>ROUND(I109*H109,2)</f>
        <v>0</v>
      </c>
      <c r="K109" s="181" t="s">
        <v>167</v>
      </c>
      <c r="L109" s="40"/>
      <c r="M109" s="186" t="s">
        <v>19</v>
      </c>
      <c r="N109" s="187" t="s">
        <v>46</v>
      </c>
      <c r="O109" s="65"/>
      <c r="P109" s="188">
        <f>O109*H109</f>
        <v>0</v>
      </c>
      <c r="Q109" s="188">
        <v>0</v>
      </c>
      <c r="R109" s="188">
        <f>Q109*H109</f>
        <v>0</v>
      </c>
      <c r="S109" s="188">
        <v>0</v>
      </c>
      <c r="T109" s="189">
        <f>S109*H109</f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R109" s="190" t="s">
        <v>183</v>
      </c>
      <c r="AT109" s="190" t="s">
        <v>163</v>
      </c>
      <c r="AU109" s="190" t="s">
        <v>85</v>
      </c>
      <c r="AY109" s="18" t="s">
        <v>160</v>
      </c>
      <c r="BE109" s="191">
        <f>IF(N109="základní",J109,0)</f>
        <v>0</v>
      </c>
      <c r="BF109" s="191">
        <f>IF(N109="snížená",J109,0)</f>
        <v>0</v>
      </c>
      <c r="BG109" s="191">
        <f>IF(N109="zákl. přenesená",J109,0)</f>
        <v>0</v>
      </c>
      <c r="BH109" s="191">
        <f>IF(N109="sníž. přenesená",J109,0)</f>
        <v>0</v>
      </c>
      <c r="BI109" s="191">
        <f>IF(N109="nulová",J109,0)</f>
        <v>0</v>
      </c>
      <c r="BJ109" s="18" t="s">
        <v>83</v>
      </c>
      <c r="BK109" s="191">
        <f>ROUND(I109*H109,2)</f>
        <v>0</v>
      </c>
      <c r="BL109" s="18" t="s">
        <v>183</v>
      </c>
      <c r="BM109" s="190" t="s">
        <v>2602</v>
      </c>
    </row>
    <row r="110" spans="1:65" s="2" customFormat="1">
      <c r="A110" s="35"/>
      <c r="B110" s="36"/>
      <c r="C110" s="37"/>
      <c r="D110" s="192" t="s">
        <v>170</v>
      </c>
      <c r="E110" s="37"/>
      <c r="F110" s="193" t="s">
        <v>1162</v>
      </c>
      <c r="G110" s="37"/>
      <c r="H110" s="37"/>
      <c r="I110" s="194"/>
      <c r="J110" s="37"/>
      <c r="K110" s="37"/>
      <c r="L110" s="40"/>
      <c r="M110" s="195"/>
      <c r="N110" s="196"/>
      <c r="O110" s="65"/>
      <c r="P110" s="65"/>
      <c r="Q110" s="65"/>
      <c r="R110" s="65"/>
      <c r="S110" s="65"/>
      <c r="T110" s="6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T110" s="18" t="s">
        <v>170</v>
      </c>
      <c r="AU110" s="18" t="s">
        <v>85</v>
      </c>
    </row>
    <row r="111" spans="1:65" s="13" customFormat="1">
      <c r="B111" s="199"/>
      <c r="C111" s="200"/>
      <c r="D111" s="197" t="s">
        <v>212</v>
      </c>
      <c r="E111" s="200"/>
      <c r="F111" s="202" t="s">
        <v>2603</v>
      </c>
      <c r="G111" s="200"/>
      <c r="H111" s="203">
        <v>1237.261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212</v>
      </c>
      <c r="AU111" s="209" t="s">
        <v>85</v>
      </c>
      <c r="AV111" s="13" t="s">
        <v>85</v>
      </c>
      <c r="AW111" s="13" t="s">
        <v>4</v>
      </c>
      <c r="AX111" s="13" t="s">
        <v>83</v>
      </c>
      <c r="AY111" s="209" t="s">
        <v>160</v>
      </c>
    </row>
    <row r="112" spans="1:65" s="2" customFormat="1" ht="24.2" customHeight="1">
      <c r="A112" s="35"/>
      <c r="B112" s="36"/>
      <c r="C112" s="179" t="s">
        <v>200</v>
      </c>
      <c r="D112" s="179" t="s">
        <v>163</v>
      </c>
      <c r="E112" s="180" t="s">
        <v>1165</v>
      </c>
      <c r="F112" s="181" t="s">
        <v>1166</v>
      </c>
      <c r="G112" s="182" t="s">
        <v>483</v>
      </c>
      <c r="H112" s="183">
        <v>6.5119999999999996</v>
      </c>
      <c r="I112" s="184"/>
      <c r="J112" s="185">
        <f>ROUND(I112*H112,2)</f>
        <v>0</v>
      </c>
      <c r="K112" s="181" t="s">
        <v>167</v>
      </c>
      <c r="L112" s="40"/>
      <c r="M112" s="186" t="s">
        <v>19</v>
      </c>
      <c r="N112" s="187" t="s">
        <v>46</v>
      </c>
      <c r="O112" s="65"/>
      <c r="P112" s="188">
        <f>O112*H112</f>
        <v>0</v>
      </c>
      <c r="Q112" s="188">
        <v>0</v>
      </c>
      <c r="R112" s="188">
        <f>Q112*H112</f>
        <v>0</v>
      </c>
      <c r="S112" s="188">
        <v>0</v>
      </c>
      <c r="T112" s="189">
        <f>S112*H112</f>
        <v>0</v>
      </c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R112" s="190" t="s">
        <v>183</v>
      </c>
      <c r="AT112" s="190" t="s">
        <v>163</v>
      </c>
      <c r="AU112" s="190" t="s">
        <v>85</v>
      </c>
      <c r="AY112" s="18" t="s">
        <v>160</v>
      </c>
      <c r="BE112" s="191">
        <f>IF(N112="základní",J112,0)</f>
        <v>0</v>
      </c>
      <c r="BF112" s="191">
        <f>IF(N112="snížená",J112,0)</f>
        <v>0</v>
      </c>
      <c r="BG112" s="191">
        <f>IF(N112="zákl. přenesená",J112,0)</f>
        <v>0</v>
      </c>
      <c r="BH112" s="191">
        <f>IF(N112="sníž. přenesená",J112,0)</f>
        <v>0</v>
      </c>
      <c r="BI112" s="191">
        <f>IF(N112="nulová",J112,0)</f>
        <v>0</v>
      </c>
      <c r="BJ112" s="18" t="s">
        <v>83</v>
      </c>
      <c r="BK112" s="191">
        <f>ROUND(I112*H112,2)</f>
        <v>0</v>
      </c>
      <c r="BL112" s="18" t="s">
        <v>183</v>
      </c>
      <c r="BM112" s="190" t="s">
        <v>2604</v>
      </c>
    </row>
    <row r="113" spans="1:65" s="2" customFormat="1">
      <c r="A113" s="35"/>
      <c r="B113" s="36"/>
      <c r="C113" s="37"/>
      <c r="D113" s="192" t="s">
        <v>170</v>
      </c>
      <c r="E113" s="37"/>
      <c r="F113" s="193" t="s">
        <v>1168</v>
      </c>
      <c r="G113" s="37"/>
      <c r="H113" s="37"/>
      <c r="I113" s="194"/>
      <c r="J113" s="37"/>
      <c r="K113" s="37"/>
      <c r="L113" s="40"/>
      <c r="M113" s="195"/>
      <c r="N113" s="196"/>
      <c r="O113" s="65"/>
      <c r="P113" s="65"/>
      <c r="Q113" s="65"/>
      <c r="R113" s="65"/>
      <c r="S113" s="65"/>
      <c r="T113" s="66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T113" s="18" t="s">
        <v>170</v>
      </c>
      <c r="AU113" s="18" t="s">
        <v>85</v>
      </c>
    </row>
    <row r="114" spans="1:65" s="2" customFormat="1" ht="29.25">
      <c r="A114" s="35"/>
      <c r="B114" s="36"/>
      <c r="C114" s="37"/>
      <c r="D114" s="197" t="s">
        <v>172</v>
      </c>
      <c r="E114" s="37"/>
      <c r="F114" s="198" t="s">
        <v>1169</v>
      </c>
      <c r="G114" s="37"/>
      <c r="H114" s="37"/>
      <c r="I114" s="194"/>
      <c r="J114" s="37"/>
      <c r="K114" s="37"/>
      <c r="L114" s="40"/>
      <c r="M114" s="195"/>
      <c r="N114" s="196"/>
      <c r="O114" s="65"/>
      <c r="P114" s="65"/>
      <c r="Q114" s="65"/>
      <c r="R114" s="65"/>
      <c r="S114" s="65"/>
      <c r="T114" s="66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T114" s="18" t="s">
        <v>172</v>
      </c>
      <c r="AU114" s="18" t="s">
        <v>85</v>
      </c>
    </row>
    <row r="115" spans="1:65" s="13" customFormat="1">
      <c r="B115" s="199"/>
      <c r="C115" s="200"/>
      <c r="D115" s="197" t="s">
        <v>212</v>
      </c>
      <c r="E115" s="200"/>
      <c r="F115" s="202" t="s">
        <v>2605</v>
      </c>
      <c r="G115" s="200"/>
      <c r="H115" s="203">
        <v>6.5119999999999996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212</v>
      </c>
      <c r="AU115" s="209" t="s">
        <v>85</v>
      </c>
      <c r="AV115" s="13" t="s">
        <v>85</v>
      </c>
      <c r="AW115" s="13" t="s">
        <v>4</v>
      </c>
      <c r="AX115" s="13" t="s">
        <v>83</v>
      </c>
      <c r="AY115" s="209" t="s">
        <v>160</v>
      </c>
    </row>
    <row r="116" spans="1:65" s="2" customFormat="1" ht="24.2" customHeight="1">
      <c r="A116" s="35"/>
      <c r="B116" s="36"/>
      <c r="C116" s="179" t="s">
        <v>206</v>
      </c>
      <c r="D116" s="179" t="s">
        <v>163</v>
      </c>
      <c r="E116" s="180" t="s">
        <v>1186</v>
      </c>
      <c r="F116" s="181" t="s">
        <v>1187</v>
      </c>
      <c r="G116" s="182" t="s">
        <v>483</v>
      </c>
      <c r="H116" s="183">
        <v>58.606999999999999</v>
      </c>
      <c r="I116" s="184"/>
      <c r="J116" s="185">
        <f>ROUND(I116*H116,2)</f>
        <v>0</v>
      </c>
      <c r="K116" s="181" t="s">
        <v>167</v>
      </c>
      <c r="L116" s="40"/>
      <c r="M116" s="186" t="s">
        <v>19</v>
      </c>
      <c r="N116" s="187" t="s">
        <v>46</v>
      </c>
      <c r="O116" s="65"/>
      <c r="P116" s="188">
        <f>O116*H116</f>
        <v>0</v>
      </c>
      <c r="Q116" s="188">
        <v>0</v>
      </c>
      <c r="R116" s="188">
        <f>Q116*H116</f>
        <v>0</v>
      </c>
      <c r="S116" s="188">
        <v>0</v>
      </c>
      <c r="T116" s="189">
        <f>S116*H116</f>
        <v>0</v>
      </c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R116" s="190" t="s">
        <v>183</v>
      </c>
      <c r="AT116" s="190" t="s">
        <v>163</v>
      </c>
      <c r="AU116" s="190" t="s">
        <v>85</v>
      </c>
      <c r="AY116" s="18" t="s">
        <v>160</v>
      </c>
      <c r="BE116" s="191">
        <f>IF(N116="základní",J116,0)</f>
        <v>0</v>
      </c>
      <c r="BF116" s="191">
        <f>IF(N116="snížená",J116,0)</f>
        <v>0</v>
      </c>
      <c r="BG116" s="191">
        <f>IF(N116="zákl. přenesená",J116,0)</f>
        <v>0</v>
      </c>
      <c r="BH116" s="191">
        <f>IF(N116="sníž. přenesená",J116,0)</f>
        <v>0</v>
      </c>
      <c r="BI116" s="191">
        <f>IF(N116="nulová",J116,0)</f>
        <v>0</v>
      </c>
      <c r="BJ116" s="18" t="s">
        <v>83</v>
      </c>
      <c r="BK116" s="191">
        <f>ROUND(I116*H116,2)</f>
        <v>0</v>
      </c>
      <c r="BL116" s="18" t="s">
        <v>183</v>
      </c>
      <c r="BM116" s="190" t="s">
        <v>2606</v>
      </c>
    </row>
    <row r="117" spans="1:65" s="2" customFormat="1">
      <c r="A117" s="35"/>
      <c r="B117" s="36"/>
      <c r="C117" s="37"/>
      <c r="D117" s="192" t="s">
        <v>170</v>
      </c>
      <c r="E117" s="37"/>
      <c r="F117" s="193" t="s">
        <v>1189</v>
      </c>
      <c r="G117" s="37"/>
      <c r="H117" s="37"/>
      <c r="I117" s="194"/>
      <c r="J117" s="37"/>
      <c r="K117" s="37"/>
      <c r="L117" s="40"/>
      <c r="M117" s="195"/>
      <c r="N117" s="196"/>
      <c r="O117" s="65"/>
      <c r="P117" s="65"/>
      <c r="Q117" s="65"/>
      <c r="R117" s="65"/>
      <c r="S117" s="65"/>
      <c r="T117" s="66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T117" s="18" t="s">
        <v>170</v>
      </c>
      <c r="AU117" s="18" t="s">
        <v>85</v>
      </c>
    </row>
    <row r="118" spans="1:65" s="2" customFormat="1" ht="29.25">
      <c r="A118" s="35"/>
      <c r="B118" s="36"/>
      <c r="C118" s="37"/>
      <c r="D118" s="197" t="s">
        <v>172</v>
      </c>
      <c r="E118" s="37"/>
      <c r="F118" s="198" t="s">
        <v>1190</v>
      </c>
      <c r="G118" s="37"/>
      <c r="H118" s="37"/>
      <c r="I118" s="194"/>
      <c r="J118" s="37"/>
      <c r="K118" s="37"/>
      <c r="L118" s="40"/>
      <c r="M118" s="195"/>
      <c r="N118" s="196"/>
      <c r="O118" s="65"/>
      <c r="P118" s="65"/>
      <c r="Q118" s="65"/>
      <c r="R118" s="65"/>
      <c r="S118" s="65"/>
      <c r="T118" s="66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T118" s="18" t="s">
        <v>172</v>
      </c>
      <c r="AU118" s="18" t="s">
        <v>85</v>
      </c>
    </row>
    <row r="119" spans="1:65" s="13" customFormat="1">
      <c r="B119" s="199"/>
      <c r="C119" s="200"/>
      <c r="D119" s="197" t="s">
        <v>212</v>
      </c>
      <c r="E119" s="200"/>
      <c r="F119" s="202" t="s">
        <v>2607</v>
      </c>
      <c r="G119" s="200"/>
      <c r="H119" s="203">
        <v>58.606999999999999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212</v>
      </c>
      <c r="AU119" s="209" t="s">
        <v>85</v>
      </c>
      <c r="AV119" s="13" t="s">
        <v>85</v>
      </c>
      <c r="AW119" s="13" t="s">
        <v>4</v>
      </c>
      <c r="AX119" s="13" t="s">
        <v>83</v>
      </c>
      <c r="AY119" s="209" t="s">
        <v>160</v>
      </c>
    </row>
    <row r="120" spans="1:65" s="12" customFormat="1" ht="22.9" customHeight="1">
      <c r="B120" s="163"/>
      <c r="C120" s="164"/>
      <c r="D120" s="165" t="s">
        <v>74</v>
      </c>
      <c r="E120" s="177" t="s">
        <v>1197</v>
      </c>
      <c r="F120" s="177" t="s">
        <v>1198</v>
      </c>
      <c r="G120" s="164"/>
      <c r="H120" s="164"/>
      <c r="I120" s="167"/>
      <c r="J120" s="178">
        <f>BK120</f>
        <v>0</v>
      </c>
      <c r="K120" s="164"/>
      <c r="L120" s="169"/>
      <c r="M120" s="170"/>
      <c r="N120" s="171"/>
      <c r="O120" s="171"/>
      <c r="P120" s="172">
        <f>SUM(P121:P122)</f>
        <v>0</v>
      </c>
      <c r="Q120" s="171"/>
      <c r="R120" s="172">
        <f>SUM(R121:R122)</f>
        <v>0</v>
      </c>
      <c r="S120" s="171"/>
      <c r="T120" s="173">
        <f>SUM(T121:T122)</f>
        <v>0</v>
      </c>
      <c r="AR120" s="174" t="s">
        <v>83</v>
      </c>
      <c r="AT120" s="175" t="s">
        <v>74</v>
      </c>
      <c r="AU120" s="175" t="s">
        <v>83</v>
      </c>
      <c r="AY120" s="174" t="s">
        <v>160</v>
      </c>
      <c r="BK120" s="176">
        <f>SUM(BK121:BK122)</f>
        <v>0</v>
      </c>
    </row>
    <row r="121" spans="1:65" s="2" customFormat="1" ht="24.2" customHeight="1">
      <c r="A121" s="35"/>
      <c r="B121" s="36"/>
      <c r="C121" s="179" t="s">
        <v>214</v>
      </c>
      <c r="D121" s="179" t="s">
        <v>163</v>
      </c>
      <c r="E121" s="180" t="s">
        <v>2562</v>
      </c>
      <c r="F121" s="181" t="s">
        <v>2563</v>
      </c>
      <c r="G121" s="182" t="s">
        <v>483</v>
      </c>
      <c r="H121" s="183">
        <v>1.4E-2</v>
      </c>
      <c r="I121" s="184"/>
      <c r="J121" s="185">
        <f>ROUND(I121*H121,2)</f>
        <v>0</v>
      </c>
      <c r="K121" s="181" t="s">
        <v>167</v>
      </c>
      <c r="L121" s="40"/>
      <c r="M121" s="186" t="s">
        <v>19</v>
      </c>
      <c r="N121" s="187" t="s">
        <v>46</v>
      </c>
      <c r="O121" s="65"/>
      <c r="P121" s="188">
        <f>O121*H121</f>
        <v>0</v>
      </c>
      <c r="Q121" s="188">
        <v>0</v>
      </c>
      <c r="R121" s="188">
        <f>Q121*H121</f>
        <v>0</v>
      </c>
      <c r="S121" s="188">
        <v>0</v>
      </c>
      <c r="T121" s="189">
        <f>S121*H121</f>
        <v>0</v>
      </c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R121" s="190" t="s">
        <v>183</v>
      </c>
      <c r="AT121" s="190" t="s">
        <v>163</v>
      </c>
      <c r="AU121" s="190" t="s">
        <v>85</v>
      </c>
      <c r="AY121" s="18" t="s">
        <v>160</v>
      </c>
      <c r="BE121" s="191">
        <f>IF(N121="základní",J121,0)</f>
        <v>0</v>
      </c>
      <c r="BF121" s="191">
        <f>IF(N121="snížená",J121,0)</f>
        <v>0</v>
      </c>
      <c r="BG121" s="191">
        <f>IF(N121="zákl. přenesená",J121,0)</f>
        <v>0</v>
      </c>
      <c r="BH121" s="191">
        <f>IF(N121="sníž. přenesená",J121,0)</f>
        <v>0</v>
      </c>
      <c r="BI121" s="191">
        <f>IF(N121="nulová",J121,0)</f>
        <v>0</v>
      </c>
      <c r="BJ121" s="18" t="s">
        <v>83</v>
      </c>
      <c r="BK121" s="191">
        <f>ROUND(I121*H121,2)</f>
        <v>0</v>
      </c>
      <c r="BL121" s="18" t="s">
        <v>183</v>
      </c>
      <c r="BM121" s="190" t="s">
        <v>2608</v>
      </c>
    </row>
    <row r="122" spans="1:65" s="2" customFormat="1">
      <c r="A122" s="35"/>
      <c r="B122" s="36"/>
      <c r="C122" s="37"/>
      <c r="D122" s="192" t="s">
        <v>170</v>
      </c>
      <c r="E122" s="37"/>
      <c r="F122" s="193" t="s">
        <v>2565</v>
      </c>
      <c r="G122" s="37"/>
      <c r="H122" s="37"/>
      <c r="I122" s="194"/>
      <c r="J122" s="37"/>
      <c r="K122" s="37"/>
      <c r="L122" s="40"/>
      <c r="M122" s="210"/>
      <c r="N122" s="211"/>
      <c r="O122" s="212"/>
      <c r="P122" s="212"/>
      <c r="Q122" s="212"/>
      <c r="R122" s="212"/>
      <c r="S122" s="212"/>
      <c r="T122" s="213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170</v>
      </c>
      <c r="AU122" s="18" t="s">
        <v>85</v>
      </c>
    </row>
    <row r="123" spans="1:65" s="2" customFormat="1" ht="6.95" customHeight="1">
      <c r="A123" s="35"/>
      <c r="B123" s="48"/>
      <c r="C123" s="49"/>
      <c r="D123" s="49"/>
      <c r="E123" s="49"/>
      <c r="F123" s="49"/>
      <c r="G123" s="49"/>
      <c r="H123" s="49"/>
      <c r="I123" s="49"/>
      <c r="J123" s="49"/>
      <c r="K123" s="49"/>
      <c r="L123" s="40"/>
      <c r="M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</sheetData>
  <sheetProtection algorithmName="SHA-512" hashValue="z9K4WUasWW3+fEuc0NZoVb1HCDL35hoCqNlpnp7m1MOPh4rf+RHzBbnpk20mM+AD4WeWJlmX8T3GQeCAohlCSw==" saltValue="0YAc1GY94sP0TwMtnjWG3r65l6qFoFGPLnfBCXNZ/MHBB2ggjW7VJBtDBqN9wR0JDNL2JAO2QAPKsZcE7gmPYQ==" spinCount="100000" sheet="1" objects="1" scenarios="1" formatColumns="0" formatRows="0" autoFilter="0"/>
  <autoFilter ref="C90:K122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/>
    <hyperlink ref="F99" r:id="rId2"/>
    <hyperlink ref="F102" r:id="rId3"/>
    <hyperlink ref="F105" r:id="rId4"/>
    <hyperlink ref="F108" r:id="rId5"/>
    <hyperlink ref="F110" r:id="rId6"/>
    <hyperlink ref="F113" r:id="rId7"/>
    <hyperlink ref="F117" r:id="rId8"/>
    <hyperlink ref="F122" r:id="rId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showGridLines="0" topLeftCell="A43" zoomScale="110" zoomScaleNormal="110" workbookViewId="0"/>
  </sheetViews>
  <sheetFormatPr defaultRowHeight="11.25"/>
  <cols>
    <col min="1" max="1" width="8.33203125" style="235" customWidth="1"/>
    <col min="2" max="2" width="1.6640625" style="235" customWidth="1"/>
    <col min="3" max="4" width="5" style="235" customWidth="1"/>
    <col min="5" max="5" width="11.6640625" style="235" customWidth="1"/>
    <col min="6" max="6" width="9.1640625" style="235" customWidth="1"/>
    <col min="7" max="7" width="5" style="235" customWidth="1"/>
    <col min="8" max="8" width="77.83203125" style="235" customWidth="1"/>
    <col min="9" max="10" width="20" style="235" customWidth="1"/>
    <col min="11" max="11" width="1.6640625" style="235" customWidth="1"/>
  </cols>
  <sheetData>
    <row r="1" spans="2:11" s="1" customFormat="1" ht="37.5" customHeight="1"/>
    <row r="2" spans="2:11" s="1" customFormat="1" ht="7.5" customHeight="1">
      <c r="B2" s="236"/>
      <c r="C2" s="237"/>
      <c r="D2" s="237"/>
      <c r="E2" s="237"/>
      <c r="F2" s="237"/>
      <c r="G2" s="237"/>
      <c r="H2" s="237"/>
      <c r="I2" s="237"/>
      <c r="J2" s="237"/>
      <c r="K2" s="238"/>
    </row>
    <row r="3" spans="2:11" s="15" customFormat="1" ht="45" customHeight="1">
      <c r="B3" s="239"/>
      <c r="C3" s="555" t="s">
        <v>2609</v>
      </c>
      <c r="D3" s="555"/>
      <c r="E3" s="555"/>
      <c r="F3" s="555"/>
      <c r="G3" s="555"/>
      <c r="H3" s="555"/>
      <c r="I3" s="555"/>
      <c r="J3" s="555"/>
      <c r="K3" s="240"/>
    </row>
    <row r="4" spans="2:11" s="1" customFormat="1" ht="25.5" customHeight="1">
      <c r="B4" s="241"/>
      <c r="C4" s="560" t="s">
        <v>2610</v>
      </c>
      <c r="D4" s="560"/>
      <c r="E4" s="560"/>
      <c r="F4" s="560"/>
      <c r="G4" s="560"/>
      <c r="H4" s="560"/>
      <c r="I4" s="560"/>
      <c r="J4" s="560"/>
      <c r="K4" s="242"/>
    </row>
    <row r="5" spans="2:11" s="1" customFormat="1" ht="5.25" customHeight="1">
      <c r="B5" s="241"/>
      <c r="C5" s="243"/>
      <c r="D5" s="243"/>
      <c r="E5" s="243"/>
      <c r="F5" s="243"/>
      <c r="G5" s="243"/>
      <c r="H5" s="243"/>
      <c r="I5" s="243"/>
      <c r="J5" s="243"/>
      <c r="K5" s="242"/>
    </row>
    <row r="6" spans="2:11" s="1" customFormat="1" ht="15" customHeight="1">
      <c r="B6" s="241"/>
      <c r="C6" s="559" t="s">
        <v>2611</v>
      </c>
      <c r="D6" s="559"/>
      <c r="E6" s="559"/>
      <c r="F6" s="559"/>
      <c r="G6" s="559"/>
      <c r="H6" s="559"/>
      <c r="I6" s="559"/>
      <c r="J6" s="559"/>
      <c r="K6" s="242"/>
    </row>
    <row r="7" spans="2:11" s="1" customFormat="1" ht="15" customHeight="1">
      <c r="B7" s="245"/>
      <c r="C7" s="559" t="s">
        <v>2612</v>
      </c>
      <c r="D7" s="559"/>
      <c r="E7" s="559"/>
      <c r="F7" s="559"/>
      <c r="G7" s="559"/>
      <c r="H7" s="559"/>
      <c r="I7" s="559"/>
      <c r="J7" s="559"/>
      <c r="K7" s="242"/>
    </row>
    <row r="8" spans="2:11" s="1" customFormat="1" ht="12.75" customHeight="1">
      <c r="B8" s="245"/>
      <c r="C8" s="244"/>
      <c r="D8" s="244"/>
      <c r="E8" s="244"/>
      <c r="F8" s="244"/>
      <c r="G8" s="244"/>
      <c r="H8" s="244"/>
      <c r="I8" s="244"/>
      <c r="J8" s="244"/>
      <c r="K8" s="242"/>
    </row>
    <row r="9" spans="2:11" s="1" customFormat="1" ht="15" customHeight="1">
      <c r="B9" s="245"/>
      <c r="C9" s="559" t="s">
        <v>2613</v>
      </c>
      <c r="D9" s="559"/>
      <c r="E9" s="559"/>
      <c r="F9" s="559"/>
      <c r="G9" s="559"/>
      <c r="H9" s="559"/>
      <c r="I9" s="559"/>
      <c r="J9" s="559"/>
      <c r="K9" s="242"/>
    </row>
    <row r="10" spans="2:11" s="1" customFormat="1" ht="15" customHeight="1">
      <c r="B10" s="245"/>
      <c r="C10" s="244"/>
      <c r="D10" s="559" t="s">
        <v>2614</v>
      </c>
      <c r="E10" s="559"/>
      <c r="F10" s="559"/>
      <c r="G10" s="559"/>
      <c r="H10" s="559"/>
      <c r="I10" s="559"/>
      <c r="J10" s="559"/>
      <c r="K10" s="242"/>
    </row>
    <row r="11" spans="2:11" s="1" customFormat="1" ht="15" customHeight="1">
      <c r="B11" s="245"/>
      <c r="C11" s="246"/>
      <c r="D11" s="559" t="s">
        <v>2615</v>
      </c>
      <c r="E11" s="559"/>
      <c r="F11" s="559"/>
      <c r="G11" s="559"/>
      <c r="H11" s="559"/>
      <c r="I11" s="559"/>
      <c r="J11" s="559"/>
      <c r="K11" s="242"/>
    </row>
    <row r="12" spans="2:11" s="1" customFormat="1" ht="15" customHeight="1">
      <c r="B12" s="245"/>
      <c r="C12" s="246"/>
      <c r="D12" s="244"/>
      <c r="E12" s="244"/>
      <c r="F12" s="244"/>
      <c r="G12" s="244"/>
      <c r="H12" s="244"/>
      <c r="I12" s="244"/>
      <c r="J12" s="244"/>
      <c r="K12" s="242"/>
    </row>
    <row r="13" spans="2:11" s="1" customFormat="1" ht="15" customHeight="1">
      <c r="B13" s="245"/>
      <c r="C13" s="246"/>
      <c r="D13" s="247" t="s">
        <v>2616</v>
      </c>
      <c r="E13" s="244"/>
      <c r="F13" s="244"/>
      <c r="G13" s="244"/>
      <c r="H13" s="244"/>
      <c r="I13" s="244"/>
      <c r="J13" s="244"/>
      <c r="K13" s="242"/>
    </row>
    <row r="14" spans="2:11" s="1" customFormat="1" ht="12.75" customHeight="1">
      <c r="B14" s="245"/>
      <c r="C14" s="246"/>
      <c r="D14" s="246"/>
      <c r="E14" s="246"/>
      <c r="F14" s="246"/>
      <c r="G14" s="246"/>
      <c r="H14" s="246"/>
      <c r="I14" s="246"/>
      <c r="J14" s="246"/>
      <c r="K14" s="242"/>
    </row>
    <row r="15" spans="2:11" s="1" customFormat="1" ht="15" customHeight="1">
      <c r="B15" s="245"/>
      <c r="C15" s="246"/>
      <c r="D15" s="559" t="s">
        <v>2617</v>
      </c>
      <c r="E15" s="559"/>
      <c r="F15" s="559"/>
      <c r="G15" s="559"/>
      <c r="H15" s="559"/>
      <c r="I15" s="559"/>
      <c r="J15" s="559"/>
      <c r="K15" s="242"/>
    </row>
    <row r="16" spans="2:11" s="1" customFormat="1" ht="15" customHeight="1">
      <c r="B16" s="245"/>
      <c r="C16" s="246"/>
      <c r="D16" s="559" t="s">
        <v>2618</v>
      </c>
      <c r="E16" s="559"/>
      <c r="F16" s="559"/>
      <c r="G16" s="559"/>
      <c r="H16" s="559"/>
      <c r="I16" s="559"/>
      <c r="J16" s="559"/>
      <c r="K16" s="242"/>
    </row>
    <row r="17" spans="2:11" s="1" customFormat="1" ht="15" customHeight="1">
      <c r="B17" s="245"/>
      <c r="C17" s="246"/>
      <c r="D17" s="559" t="s">
        <v>2619</v>
      </c>
      <c r="E17" s="559"/>
      <c r="F17" s="559"/>
      <c r="G17" s="559"/>
      <c r="H17" s="559"/>
      <c r="I17" s="559"/>
      <c r="J17" s="559"/>
      <c r="K17" s="242"/>
    </row>
    <row r="18" spans="2:11" s="1" customFormat="1" ht="15" customHeight="1">
      <c r="B18" s="245"/>
      <c r="C18" s="246"/>
      <c r="D18" s="246"/>
      <c r="E18" s="248" t="s">
        <v>82</v>
      </c>
      <c r="F18" s="559" t="s">
        <v>2620</v>
      </c>
      <c r="G18" s="559"/>
      <c r="H18" s="559"/>
      <c r="I18" s="559"/>
      <c r="J18" s="559"/>
      <c r="K18" s="242"/>
    </row>
    <row r="19" spans="2:11" s="1" customFormat="1" ht="15" customHeight="1">
      <c r="B19" s="245"/>
      <c r="C19" s="246"/>
      <c r="D19" s="246"/>
      <c r="E19" s="248" t="s">
        <v>2621</v>
      </c>
      <c r="F19" s="559" t="s">
        <v>2622</v>
      </c>
      <c r="G19" s="559"/>
      <c r="H19" s="559"/>
      <c r="I19" s="559"/>
      <c r="J19" s="559"/>
      <c r="K19" s="242"/>
    </row>
    <row r="20" spans="2:11" s="1" customFormat="1" ht="15" customHeight="1">
      <c r="B20" s="245"/>
      <c r="C20" s="246"/>
      <c r="D20" s="246"/>
      <c r="E20" s="248" t="s">
        <v>2623</v>
      </c>
      <c r="F20" s="559" t="s">
        <v>2624</v>
      </c>
      <c r="G20" s="559"/>
      <c r="H20" s="559"/>
      <c r="I20" s="559"/>
      <c r="J20" s="559"/>
      <c r="K20" s="242"/>
    </row>
    <row r="21" spans="2:11" s="1" customFormat="1" ht="15" customHeight="1">
      <c r="B21" s="245"/>
      <c r="C21" s="246"/>
      <c r="D21" s="246"/>
      <c r="E21" s="248" t="s">
        <v>2625</v>
      </c>
      <c r="F21" s="559" t="s">
        <v>2626</v>
      </c>
      <c r="G21" s="559"/>
      <c r="H21" s="559"/>
      <c r="I21" s="559"/>
      <c r="J21" s="559"/>
      <c r="K21" s="242"/>
    </row>
    <row r="22" spans="2:11" s="1" customFormat="1" ht="15" customHeight="1">
      <c r="B22" s="245"/>
      <c r="C22" s="246"/>
      <c r="D22" s="246"/>
      <c r="E22" s="248" t="s">
        <v>2627</v>
      </c>
      <c r="F22" s="559" t="s">
        <v>2628</v>
      </c>
      <c r="G22" s="559"/>
      <c r="H22" s="559"/>
      <c r="I22" s="559"/>
      <c r="J22" s="559"/>
      <c r="K22" s="242"/>
    </row>
    <row r="23" spans="2:11" s="1" customFormat="1" ht="15" customHeight="1">
      <c r="B23" s="245"/>
      <c r="C23" s="246"/>
      <c r="D23" s="246"/>
      <c r="E23" s="248" t="s">
        <v>91</v>
      </c>
      <c r="F23" s="559" t="s">
        <v>2629</v>
      </c>
      <c r="G23" s="559"/>
      <c r="H23" s="559"/>
      <c r="I23" s="559"/>
      <c r="J23" s="559"/>
      <c r="K23" s="242"/>
    </row>
    <row r="24" spans="2:11" s="1" customFormat="1" ht="12.75" customHeight="1">
      <c r="B24" s="245"/>
      <c r="C24" s="246"/>
      <c r="D24" s="246"/>
      <c r="E24" s="246"/>
      <c r="F24" s="246"/>
      <c r="G24" s="246"/>
      <c r="H24" s="246"/>
      <c r="I24" s="246"/>
      <c r="J24" s="246"/>
      <c r="K24" s="242"/>
    </row>
    <row r="25" spans="2:11" s="1" customFormat="1" ht="15" customHeight="1">
      <c r="B25" s="245"/>
      <c r="C25" s="559" t="s">
        <v>2630</v>
      </c>
      <c r="D25" s="559"/>
      <c r="E25" s="559"/>
      <c r="F25" s="559"/>
      <c r="G25" s="559"/>
      <c r="H25" s="559"/>
      <c r="I25" s="559"/>
      <c r="J25" s="559"/>
      <c r="K25" s="242"/>
    </row>
    <row r="26" spans="2:11" s="1" customFormat="1" ht="15" customHeight="1">
      <c r="B26" s="245"/>
      <c r="C26" s="559" t="s">
        <v>2631</v>
      </c>
      <c r="D26" s="559"/>
      <c r="E26" s="559"/>
      <c r="F26" s="559"/>
      <c r="G26" s="559"/>
      <c r="H26" s="559"/>
      <c r="I26" s="559"/>
      <c r="J26" s="559"/>
      <c r="K26" s="242"/>
    </row>
    <row r="27" spans="2:11" s="1" customFormat="1" ht="15" customHeight="1">
      <c r="B27" s="245"/>
      <c r="C27" s="244"/>
      <c r="D27" s="559" t="s">
        <v>2632</v>
      </c>
      <c r="E27" s="559"/>
      <c r="F27" s="559"/>
      <c r="G27" s="559"/>
      <c r="H27" s="559"/>
      <c r="I27" s="559"/>
      <c r="J27" s="559"/>
      <c r="K27" s="242"/>
    </row>
    <row r="28" spans="2:11" s="1" customFormat="1" ht="15" customHeight="1">
      <c r="B28" s="245"/>
      <c r="C28" s="246"/>
      <c r="D28" s="559" t="s">
        <v>2633</v>
      </c>
      <c r="E28" s="559"/>
      <c r="F28" s="559"/>
      <c r="G28" s="559"/>
      <c r="H28" s="559"/>
      <c r="I28" s="559"/>
      <c r="J28" s="559"/>
      <c r="K28" s="242"/>
    </row>
    <row r="29" spans="2:11" s="1" customFormat="1" ht="12.75" customHeight="1">
      <c r="B29" s="245"/>
      <c r="C29" s="246"/>
      <c r="D29" s="246"/>
      <c r="E29" s="246"/>
      <c r="F29" s="246"/>
      <c r="G29" s="246"/>
      <c r="H29" s="246"/>
      <c r="I29" s="246"/>
      <c r="J29" s="246"/>
      <c r="K29" s="242"/>
    </row>
    <row r="30" spans="2:11" s="1" customFormat="1" ht="15" customHeight="1">
      <c r="B30" s="245"/>
      <c r="C30" s="246"/>
      <c r="D30" s="559" t="s">
        <v>2634</v>
      </c>
      <c r="E30" s="559"/>
      <c r="F30" s="559"/>
      <c r="G30" s="559"/>
      <c r="H30" s="559"/>
      <c r="I30" s="559"/>
      <c r="J30" s="559"/>
      <c r="K30" s="242"/>
    </row>
    <row r="31" spans="2:11" s="1" customFormat="1" ht="15" customHeight="1">
      <c r="B31" s="245"/>
      <c r="C31" s="246"/>
      <c r="D31" s="559" t="s">
        <v>2635</v>
      </c>
      <c r="E31" s="559"/>
      <c r="F31" s="559"/>
      <c r="G31" s="559"/>
      <c r="H31" s="559"/>
      <c r="I31" s="559"/>
      <c r="J31" s="559"/>
      <c r="K31" s="242"/>
    </row>
    <row r="32" spans="2:11" s="1" customFormat="1" ht="12.75" customHeight="1">
      <c r="B32" s="245"/>
      <c r="C32" s="246"/>
      <c r="D32" s="246"/>
      <c r="E32" s="246"/>
      <c r="F32" s="246"/>
      <c r="G32" s="246"/>
      <c r="H32" s="246"/>
      <c r="I32" s="246"/>
      <c r="J32" s="246"/>
      <c r="K32" s="242"/>
    </row>
    <row r="33" spans="2:11" s="1" customFormat="1" ht="15" customHeight="1">
      <c r="B33" s="245"/>
      <c r="C33" s="246"/>
      <c r="D33" s="559" t="s">
        <v>2636</v>
      </c>
      <c r="E33" s="559"/>
      <c r="F33" s="559"/>
      <c r="G33" s="559"/>
      <c r="H33" s="559"/>
      <c r="I33" s="559"/>
      <c r="J33" s="559"/>
      <c r="K33" s="242"/>
    </row>
    <row r="34" spans="2:11" s="1" customFormat="1" ht="15" customHeight="1">
      <c r="B34" s="245"/>
      <c r="C34" s="246"/>
      <c r="D34" s="559" t="s">
        <v>2637</v>
      </c>
      <c r="E34" s="559"/>
      <c r="F34" s="559"/>
      <c r="G34" s="559"/>
      <c r="H34" s="559"/>
      <c r="I34" s="559"/>
      <c r="J34" s="559"/>
      <c r="K34" s="242"/>
    </row>
    <row r="35" spans="2:11" s="1" customFormat="1" ht="15" customHeight="1">
      <c r="B35" s="245"/>
      <c r="C35" s="246"/>
      <c r="D35" s="559" t="s">
        <v>2638</v>
      </c>
      <c r="E35" s="559"/>
      <c r="F35" s="559"/>
      <c r="G35" s="559"/>
      <c r="H35" s="559"/>
      <c r="I35" s="559"/>
      <c r="J35" s="559"/>
      <c r="K35" s="242"/>
    </row>
    <row r="36" spans="2:11" s="1" customFormat="1" ht="15" customHeight="1">
      <c r="B36" s="245"/>
      <c r="C36" s="246"/>
      <c r="D36" s="244"/>
      <c r="E36" s="247" t="s">
        <v>146</v>
      </c>
      <c r="F36" s="244"/>
      <c r="G36" s="559" t="s">
        <v>2639</v>
      </c>
      <c r="H36" s="559"/>
      <c r="I36" s="559"/>
      <c r="J36" s="559"/>
      <c r="K36" s="242"/>
    </row>
    <row r="37" spans="2:11" s="1" customFormat="1" ht="30.75" customHeight="1">
      <c r="B37" s="245"/>
      <c r="C37" s="246"/>
      <c r="D37" s="244"/>
      <c r="E37" s="247" t="s">
        <v>2640</v>
      </c>
      <c r="F37" s="244"/>
      <c r="G37" s="559" t="s">
        <v>2641</v>
      </c>
      <c r="H37" s="559"/>
      <c r="I37" s="559"/>
      <c r="J37" s="559"/>
      <c r="K37" s="242"/>
    </row>
    <row r="38" spans="2:11" s="1" customFormat="1" ht="15" customHeight="1">
      <c r="B38" s="245"/>
      <c r="C38" s="246"/>
      <c r="D38" s="244"/>
      <c r="E38" s="247" t="s">
        <v>56</v>
      </c>
      <c r="F38" s="244"/>
      <c r="G38" s="559" t="s">
        <v>2642</v>
      </c>
      <c r="H38" s="559"/>
      <c r="I38" s="559"/>
      <c r="J38" s="559"/>
      <c r="K38" s="242"/>
    </row>
    <row r="39" spans="2:11" s="1" customFormat="1" ht="15" customHeight="1">
      <c r="B39" s="245"/>
      <c r="C39" s="246"/>
      <c r="D39" s="244"/>
      <c r="E39" s="247" t="s">
        <v>57</v>
      </c>
      <c r="F39" s="244"/>
      <c r="G39" s="559" t="s">
        <v>2643</v>
      </c>
      <c r="H39" s="559"/>
      <c r="I39" s="559"/>
      <c r="J39" s="559"/>
      <c r="K39" s="242"/>
    </row>
    <row r="40" spans="2:11" s="1" customFormat="1" ht="15" customHeight="1">
      <c r="B40" s="245"/>
      <c r="C40" s="246"/>
      <c r="D40" s="244"/>
      <c r="E40" s="247" t="s">
        <v>147</v>
      </c>
      <c r="F40" s="244"/>
      <c r="G40" s="559" t="s">
        <v>2644</v>
      </c>
      <c r="H40" s="559"/>
      <c r="I40" s="559"/>
      <c r="J40" s="559"/>
      <c r="K40" s="242"/>
    </row>
    <row r="41" spans="2:11" s="1" customFormat="1" ht="15" customHeight="1">
      <c r="B41" s="245"/>
      <c r="C41" s="246"/>
      <c r="D41" s="244"/>
      <c r="E41" s="247" t="s">
        <v>148</v>
      </c>
      <c r="F41" s="244"/>
      <c r="G41" s="559" t="s">
        <v>2645</v>
      </c>
      <c r="H41" s="559"/>
      <c r="I41" s="559"/>
      <c r="J41" s="559"/>
      <c r="K41" s="242"/>
    </row>
    <row r="42" spans="2:11" s="1" customFormat="1" ht="15" customHeight="1">
      <c r="B42" s="245"/>
      <c r="C42" s="246"/>
      <c r="D42" s="244"/>
      <c r="E42" s="247" t="s">
        <v>2646</v>
      </c>
      <c r="F42" s="244"/>
      <c r="G42" s="559" t="s">
        <v>2647</v>
      </c>
      <c r="H42" s="559"/>
      <c r="I42" s="559"/>
      <c r="J42" s="559"/>
      <c r="K42" s="242"/>
    </row>
    <row r="43" spans="2:11" s="1" customFormat="1" ht="15" customHeight="1">
      <c r="B43" s="245"/>
      <c r="C43" s="246"/>
      <c r="D43" s="244"/>
      <c r="E43" s="247"/>
      <c r="F43" s="244"/>
      <c r="G43" s="559" t="s">
        <v>2648</v>
      </c>
      <c r="H43" s="559"/>
      <c r="I43" s="559"/>
      <c r="J43" s="559"/>
      <c r="K43" s="242"/>
    </row>
    <row r="44" spans="2:11" s="1" customFormat="1" ht="15" customHeight="1">
      <c r="B44" s="245"/>
      <c r="C44" s="246"/>
      <c r="D44" s="244"/>
      <c r="E44" s="247" t="s">
        <v>2649</v>
      </c>
      <c r="F44" s="244"/>
      <c r="G44" s="559" t="s">
        <v>2650</v>
      </c>
      <c r="H44" s="559"/>
      <c r="I44" s="559"/>
      <c r="J44" s="559"/>
      <c r="K44" s="242"/>
    </row>
    <row r="45" spans="2:11" s="1" customFormat="1" ht="15" customHeight="1">
      <c r="B45" s="245"/>
      <c r="C45" s="246"/>
      <c r="D45" s="244"/>
      <c r="E45" s="247" t="s">
        <v>150</v>
      </c>
      <c r="F45" s="244"/>
      <c r="G45" s="559" t="s">
        <v>2651</v>
      </c>
      <c r="H45" s="559"/>
      <c r="I45" s="559"/>
      <c r="J45" s="559"/>
      <c r="K45" s="242"/>
    </row>
    <row r="46" spans="2:11" s="1" customFormat="1" ht="12.75" customHeight="1">
      <c r="B46" s="245"/>
      <c r="C46" s="246"/>
      <c r="D46" s="244"/>
      <c r="E46" s="244"/>
      <c r="F46" s="244"/>
      <c r="G46" s="244"/>
      <c r="H46" s="244"/>
      <c r="I46" s="244"/>
      <c r="J46" s="244"/>
      <c r="K46" s="242"/>
    </row>
    <row r="47" spans="2:11" s="1" customFormat="1" ht="15" customHeight="1">
      <c r="B47" s="245"/>
      <c r="C47" s="246"/>
      <c r="D47" s="559" t="s">
        <v>2652</v>
      </c>
      <c r="E47" s="559"/>
      <c r="F47" s="559"/>
      <c r="G47" s="559"/>
      <c r="H47" s="559"/>
      <c r="I47" s="559"/>
      <c r="J47" s="559"/>
      <c r="K47" s="242"/>
    </row>
    <row r="48" spans="2:11" s="1" customFormat="1" ht="15" customHeight="1">
      <c r="B48" s="245"/>
      <c r="C48" s="246"/>
      <c r="D48" s="246"/>
      <c r="E48" s="559" t="s">
        <v>2653</v>
      </c>
      <c r="F48" s="559"/>
      <c r="G48" s="559"/>
      <c r="H48" s="559"/>
      <c r="I48" s="559"/>
      <c r="J48" s="559"/>
      <c r="K48" s="242"/>
    </row>
    <row r="49" spans="2:11" s="1" customFormat="1" ht="15" customHeight="1">
      <c r="B49" s="245"/>
      <c r="C49" s="246"/>
      <c r="D49" s="246"/>
      <c r="E49" s="559" t="s">
        <v>2654</v>
      </c>
      <c r="F49" s="559"/>
      <c r="G49" s="559"/>
      <c r="H49" s="559"/>
      <c r="I49" s="559"/>
      <c r="J49" s="559"/>
      <c r="K49" s="242"/>
    </row>
    <row r="50" spans="2:11" s="1" customFormat="1" ht="15" customHeight="1">
      <c r="B50" s="245"/>
      <c r="C50" s="246"/>
      <c r="D50" s="246"/>
      <c r="E50" s="559" t="s">
        <v>2655</v>
      </c>
      <c r="F50" s="559"/>
      <c r="G50" s="559"/>
      <c r="H50" s="559"/>
      <c r="I50" s="559"/>
      <c r="J50" s="559"/>
      <c r="K50" s="242"/>
    </row>
    <row r="51" spans="2:11" s="1" customFormat="1" ht="15" customHeight="1">
      <c r="B51" s="245"/>
      <c r="C51" s="246"/>
      <c r="D51" s="559" t="s">
        <v>2656</v>
      </c>
      <c r="E51" s="559"/>
      <c r="F51" s="559"/>
      <c r="G51" s="559"/>
      <c r="H51" s="559"/>
      <c r="I51" s="559"/>
      <c r="J51" s="559"/>
      <c r="K51" s="242"/>
    </row>
    <row r="52" spans="2:11" s="1" customFormat="1" ht="25.5" customHeight="1">
      <c r="B52" s="241"/>
      <c r="C52" s="560" t="s">
        <v>2657</v>
      </c>
      <c r="D52" s="560"/>
      <c r="E52" s="560"/>
      <c r="F52" s="560"/>
      <c r="G52" s="560"/>
      <c r="H52" s="560"/>
      <c r="I52" s="560"/>
      <c r="J52" s="560"/>
      <c r="K52" s="242"/>
    </row>
    <row r="53" spans="2:11" s="1" customFormat="1" ht="5.25" customHeight="1">
      <c r="B53" s="241"/>
      <c r="C53" s="243"/>
      <c r="D53" s="243"/>
      <c r="E53" s="243"/>
      <c r="F53" s="243"/>
      <c r="G53" s="243"/>
      <c r="H53" s="243"/>
      <c r="I53" s="243"/>
      <c r="J53" s="243"/>
      <c r="K53" s="242"/>
    </row>
    <row r="54" spans="2:11" s="1" customFormat="1" ht="15" customHeight="1">
      <c r="B54" s="241"/>
      <c r="C54" s="559" t="s">
        <v>2658</v>
      </c>
      <c r="D54" s="559"/>
      <c r="E54" s="559"/>
      <c r="F54" s="559"/>
      <c r="G54" s="559"/>
      <c r="H54" s="559"/>
      <c r="I54" s="559"/>
      <c r="J54" s="559"/>
      <c r="K54" s="242"/>
    </row>
    <row r="55" spans="2:11" s="1" customFormat="1" ht="15" customHeight="1">
      <c r="B55" s="241"/>
      <c r="C55" s="559" t="s">
        <v>2659</v>
      </c>
      <c r="D55" s="559"/>
      <c r="E55" s="559"/>
      <c r="F55" s="559"/>
      <c r="G55" s="559"/>
      <c r="H55" s="559"/>
      <c r="I55" s="559"/>
      <c r="J55" s="559"/>
      <c r="K55" s="242"/>
    </row>
    <row r="56" spans="2:11" s="1" customFormat="1" ht="12.75" customHeight="1">
      <c r="B56" s="241"/>
      <c r="C56" s="244"/>
      <c r="D56" s="244"/>
      <c r="E56" s="244"/>
      <c r="F56" s="244"/>
      <c r="G56" s="244"/>
      <c r="H56" s="244"/>
      <c r="I56" s="244"/>
      <c r="J56" s="244"/>
      <c r="K56" s="242"/>
    </row>
    <row r="57" spans="2:11" s="1" customFormat="1" ht="15" customHeight="1">
      <c r="B57" s="241"/>
      <c r="C57" s="559" t="s">
        <v>2660</v>
      </c>
      <c r="D57" s="559"/>
      <c r="E57" s="559"/>
      <c r="F57" s="559"/>
      <c r="G57" s="559"/>
      <c r="H57" s="559"/>
      <c r="I57" s="559"/>
      <c r="J57" s="559"/>
      <c r="K57" s="242"/>
    </row>
    <row r="58" spans="2:11" s="1" customFormat="1" ht="15" customHeight="1">
      <c r="B58" s="241"/>
      <c r="C58" s="246"/>
      <c r="D58" s="559" t="s">
        <v>2661</v>
      </c>
      <c r="E58" s="559"/>
      <c r="F58" s="559"/>
      <c r="G58" s="559"/>
      <c r="H58" s="559"/>
      <c r="I58" s="559"/>
      <c r="J58" s="559"/>
      <c r="K58" s="242"/>
    </row>
    <row r="59" spans="2:11" s="1" customFormat="1" ht="15" customHeight="1">
      <c r="B59" s="241"/>
      <c r="C59" s="246"/>
      <c r="D59" s="559" t="s">
        <v>2662</v>
      </c>
      <c r="E59" s="559"/>
      <c r="F59" s="559"/>
      <c r="G59" s="559"/>
      <c r="H59" s="559"/>
      <c r="I59" s="559"/>
      <c r="J59" s="559"/>
      <c r="K59" s="242"/>
    </row>
    <row r="60" spans="2:11" s="1" customFormat="1" ht="15" customHeight="1">
      <c r="B60" s="241"/>
      <c r="C60" s="246"/>
      <c r="D60" s="559" t="s">
        <v>2663</v>
      </c>
      <c r="E60" s="559"/>
      <c r="F60" s="559"/>
      <c r="G60" s="559"/>
      <c r="H60" s="559"/>
      <c r="I60" s="559"/>
      <c r="J60" s="559"/>
      <c r="K60" s="242"/>
    </row>
    <row r="61" spans="2:11" s="1" customFormat="1" ht="15" customHeight="1">
      <c r="B61" s="241"/>
      <c r="C61" s="246"/>
      <c r="D61" s="559" t="s">
        <v>2664</v>
      </c>
      <c r="E61" s="559"/>
      <c r="F61" s="559"/>
      <c r="G61" s="559"/>
      <c r="H61" s="559"/>
      <c r="I61" s="559"/>
      <c r="J61" s="559"/>
      <c r="K61" s="242"/>
    </row>
    <row r="62" spans="2:11" s="1" customFormat="1" ht="15" customHeight="1">
      <c r="B62" s="241"/>
      <c r="C62" s="246"/>
      <c r="D62" s="558" t="s">
        <v>2665</v>
      </c>
      <c r="E62" s="558"/>
      <c r="F62" s="558"/>
      <c r="G62" s="558"/>
      <c r="H62" s="558"/>
      <c r="I62" s="558"/>
      <c r="J62" s="558"/>
      <c r="K62" s="242"/>
    </row>
    <row r="63" spans="2:11" s="1" customFormat="1" ht="15" customHeight="1">
      <c r="B63" s="241"/>
      <c r="C63" s="246"/>
      <c r="D63" s="559" t="s">
        <v>2666</v>
      </c>
      <c r="E63" s="559"/>
      <c r="F63" s="559"/>
      <c r="G63" s="559"/>
      <c r="H63" s="559"/>
      <c r="I63" s="559"/>
      <c r="J63" s="559"/>
      <c r="K63" s="242"/>
    </row>
    <row r="64" spans="2:11" s="1" customFormat="1" ht="12.75" customHeight="1">
      <c r="B64" s="241"/>
      <c r="C64" s="246"/>
      <c r="D64" s="246"/>
      <c r="E64" s="249"/>
      <c r="F64" s="246"/>
      <c r="G64" s="246"/>
      <c r="H64" s="246"/>
      <c r="I64" s="246"/>
      <c r="J64" s="246"/>
      <c r="K64" s="242"/>
    </row>
    <row r="65" spans="2:11" s="1" customFormat="1" ht="15" customHeight="1">
      <c r="B65" s="241"/>
      <c r="C65" s="246"/>
      <c r="D65" s="559" t="s">
        <v>2667</v>
      </c>
      <c r="E65" s="559"/>
      <c r="F65" s="559"/>
      <c r="G65" s="559"/>
      <c r="H65" s="559"/>
      <c r="I65" s="559"/>
      <c r="J65" s="559"/>
      <c r="K65" s="242"/>
    </row>
    <row r="66" spans="2:11" s="1" customFormat="1" ht="15" customHeight="1">
      <c r="B66" s="241"/>
      <c r="C66" s="246"/>
      <c r="D66" s="558" t="s">
        <v>2668</v>
      </c>
      <c r="E66" s="558"/>
      <c r="F66" s="558"/>
      <c r="G66" s="558"/>
      <c r="H66" s="558"/>
      <c r="I66" s="558"/>
      <c r="J66" s="558"/>
      <c r="K66" s="242"/>
    </row>
    <row r="67" spans="2:11" s="1" customFormat="1" ht="15" customHeight="1">
      <c r="B67" s="241"/>
      <c r="C67" s="246"/>
      <c r="D67" s="559" t="s">
        <v>2669</v>
      </c>
      <c r="E67" s="559"/>
      <c r="F67" s="559"/>
      <c r="G67" s="559"/>
      <c r="H67" s="559"/>
      <c r="I67" s="559"/>
      <c r="J67" s="559"/>
      <c r="K67" s="242"/>
    </row>
    <row r="68" spans="2:11" s="1" customFormat="1" ht="15" customHeight="1">
      <c r="B68" s="241"/>
      <c r="C68" s="246"/>
      <c r="D68" s="559" t="s">
        <v>2670</v>
      </c>
      <c r="E68" s="559"/>
      <c r="F68" s="559"/>
      <c r="G68" s="559"/>
      <c r="H68" s="559"/>
      <c r="I68" s="559"/>
      <c r="J68" s="559"/>
      <c r="K68" s="242"/>
    </row>
    <row r="69" spans="2:11" s="1" customFormat="1" ht="15" customHeight="1">
      <c r="B69" s="241"/>
      <c r="C69" s="246"/>
      <c r="D69" s="559" t="s">
        <v>2671</v>
      </c>
      <c r="E69" s="559"/>
      <c r="F69" s="559"/>
      <c r="G69" s="559"/>
      <c r="H69" s="559"/>
      <c r="I69" s="559"/>
      <c r="J69" s="559"/>
      <c r="K69" s="242"/>
    </row>
    <row r="70" spans="2:11" s="1" customFormat="1" ht="15" customHeight="1">
      <c r="B70" s="241"/>
      <c r="C70" s="246"/>
      <c r="D70" s="559" t="s">
        <v>2672</v>
      </c>
      <c r="E70" s="559"/>
      <c r="F70" s="559"/>
      <c r="G70" s="559"/>
      <c r="H70" s="559"/>
      <c r="I70" s="559"/>
      <c r="J70" s="559"/>
      <c r="K70" s="242"/>
    </row>
    <row r="71" spans="2:11" s="1" customFormat="1" ht="12.75" customHeight="1">
      <c r="B71" s="250"/>
      <c r="C71" s="251"/>
      <c r="D71" s="251"/>
      <c r="E71" s="251"/>
      <c r="F71" s="251"/>
      <c r="G71" s="251"/>
      <c r="H71" s="251"/>
      <c r="I71" s="251"/>
      <c r="J71" s="251"/>
      <c r="K71" s="252"/>
    </row>
    <row r="72" spans="2:11" s="1" customFormat="1" ht="18.75" customHeight="1">
      <c r="B72" s="253"/>
      <c r="C72" s="253"/>
      <c r="D72" s="253"/>
      <c r="E72" s="253"/>
      <c r="F72" s="253"/>
      <c r="G72" s="253"/>
      <c r="H72" s="253"/>
      <c r="I72" s="253"/>
      <c r="J72" s="253"/>
      <c r="K72" s="254"/>
    </row>
    <row r="73" spans="2:11" s="1" customFormat="1" ht="18.75" customHeight="1">
      <c r="B73" s="254"/>
      <c r="C73" s="254"/>
      <c r="D73" s="254"/>
      <c r="E73" s="254"/>
      <c r="F73" s="254"/>
      <c r="G73" s="254"/>
      <c r="H73" s="254"/>
      <c r="I73" s="254"/>
      <c r="J73" s="254"/>
      <c r="K73" s="254"/>
    </row>
    <row r="74" spans="2:11" s="1" customFormat="1" ht="7.5" customHeight="1">
      <c r="B74" s="255"/>
      <c r="C74" s="256"/>
      <c r="D74" s="256"/>
      <c r="E74" s="256"/>
      <c r="F74" s="256"/>
      <c r="G74" s="256"/>
      <c r="H74" s="256"/>
      <c r="I74" s="256"/>
      <c r="J74" s="256"/>
      <c r="K74" s="257"/>
    </row>
    <row r="75" spans="2:11" s="1" customFormat="1" ht="45" customHeight="1">
      <c r="B75" s="258"/>
      <c r="C75" s="557" t="s">
        <v>2673</v>
      </c>
      <c r="D75" s="557"/>
      <c r="E75" s="557"/>
      <c r="F75" s="557"/>
      <c r="G75" s="557"/>
      <c r="H75" s="557"/>
      <c r="I75" s="557"/>
      <c r="J75" s="557"/>
      <c r="K75" s="259"/>
    </row>
    <row r="76" spans="2:11" s="1" customFormat="1" ht="17.25" customHeight="1">
      <c r="B76" s="258"/>
      <c r="C76" s="260" t="s">
        <v>2674</v>
      </c>
      <c r="D76" s="260"/>
      <c r="E76" s="260"/>
      <c r="F76" s="260" t="s">
        <v>2675</v>
      </c>
      <c r="G76" s="261"/>
      <c r="H76" s="260" t="s">
        <v>57</v>
      </c>
      <c r="I76" s="260" t="s">
        <v>60</v>
      </c>
      <c r="J76" s="260" t="s">
        <v>2676</v>
      </c>
      <c r="K76" s="259"/>
    </row>
    <row r="77" spans="2:11" s="1" customFormat="1" ht="17.25" customHeight="1">
      <c r="B77" s="258"/>
      <c r="C77" s="262" t="s">
        <v>2677</v>
      </c>
      <c r="D77" s="262"/>
      <c r="E77" s="262"/>
      <c r="F77" s="263" t="s">
        <v>2678</v>
      </c>
      <c r="G77" s="264"/>
      <c r="H77" s="262"/>
      <c r="I77" s="262"/>
      <c r="J77" s="262" t="s">
        <v>2679</v>
      </c>
      <c r="K77" s="259"/>
    </row>
    <row r="78" spans="2:11" s="1" customFormat="1" ht="5.25" customHeight="1">
      <c r="B78" s="258"/>
      <c r="C78" s="265"/>
      <c r="D78" s="265"/>
      <c r="E78" s="265"/>
      <c r="F78" s="265"/>
      <c r="G78" s="266"/>
      <c r="H78" s="265"/>
      <c r="I78" s="265"/>
      <c r="J78" s="265"/>
      <c r="K78" s="259"/>
    </row>
    <row r="79" spans="2:11" s="1" customFormat="1" ht="15" customHeight="1">
      <c r="B79" s="258"/>
      <c r="C79" s="247" t="s">
        <v>56</v>
      </c>
      <c r="D79" s="267"/>
      <c r="E79" s="267"/>
      <c r="F79" s="268" t="s">
        <v>2680</v>
      </c>
      <c r="G79" s="269"/>
      <c r="H79" s="247" t="s">
        <v>2681</v>
      </c>
      <c r="I79" s="247" t="s">
        <v>2682</v>
      </c>
      <c r="J79" s="247">
        <v>20</v>
      </c>
      <c r="K79" s="259"/>
    </row>
    <row r="80" spans="2:11" s="1" customFormat="1" ht="15" customHeight="1">
      <c r="B80" s="258"/>
      <c r="C80" s="247" t="s">
        <v>2683</v>
      </c>
      <c r="D80" s="247"/>
      <c r="E80" s="247"/>
      <c r="F80" s="268" t="s">
        <v>2680</v>
      </c>
      <c r="G80" s="269"/>
      <c r="H80" s="247" t="s">
        <v>2684</v>
      </c>
      <c r="I80" s="247" t="s">
        <v>2682</v>
      </c>
      <c r="J80" s="247">
        <v>120</v>
      </c>
      <c r="K80" s="259"/>
    </row>
    <row r="81" spans="2:11" s="1" customFormat="1" ht="15" customHeight="1">
      <c r="B81" s="270"/>
      <c r="C81" s="247" t="s">
        <v>2685</v>
      </c>
      <c r="D81" s="247"/>
      <c r="E81" s="247"/>
      <c r="F81" s="268" t="s">
        <v>2686</v>
      </c>
      <c r="G81" s="269"/>
      <c r="H81" s="247" t="s">
        <v>2687</v>
      </c>
      <c r="I81" s="247" t="s">
        <v>2682</v>
      </c>
      <c r="J81" s="247">
        <v>50</v>
      </c>
      <c r="K81" s="259"/>
    </row>
    <row r="82" spans="2:11" s="1" customFormat="1" ht="15" customHeight="1">
      <c r="B82" s="270"/>
      <c r="C82" s="247" t="s">
        <v>2688</v>
      </c>
      <c r="D82" s="247"/>
      <c r="E82" s="247"/>
      <c r="F82" s="268" t="s">
        <v>2680</v>
      </c>
      <c r="G82" s="269"/>
      <c r="H82" s="247" t="s">
        <v>2689</v>
      </c>
      <c r="I82" s="247" t="s">
        <v>2690</v>
      </c>
      <c r="J82" s="247"/>
      <c r="K82" s="259"/>
    </row>
    <row r="83" spans="2:11" s="1" customFormat="1" ht="15" customHeight="1">
      <c r="B83" s="270"/>
      <c r="C83" s="271" t="s">
        <v>2691</v>
      </c>
      <c r="D83" s="271"/>
      <c r="E83" s="271"/>
      <c r="F83" s="272" t="s">
        <v>2686</v>
      </c>
      <c r="G83" s="271"/>
      <c r="H83" s="271" t="s">
        <v>2692</v>
      </c>
      <c r="I83" s="271" t="s">
        <v>2682</v>
      </c>
      <c r="J83" s="271">
        <v>15</v>
      </c>
      <c r="K83" s="259"/>
    </row>
    <row r="84" spans="2:11" s="1" customFormat="1" ht="15" customHeight="1">
      <c r="B84" s="270"/>
      <c r="C84" s="271" t="s">
        <v>2693</v>
      </c>
      <c r="D84" s="271"/>
      <c r="E84" s="271"/>
      <c r="F84" s="272" t="s">
        <v>2686</v>
      </c>
      <c r="G84" s="271"/>
      <c r="H84" s="271" t="s">
        <v>2694</v>
      </c>
      <c r="I84" s="271" t="s">
        <v>2682</v>
      </c>
      <c r="J84" s="271">
        <v>15</v>
      </c>
      <c r="K84" s="259"/>
    </row>
    <row r="85" spans="2:11" s="1" customFormat="1" ht="15" customHeight="1">
      <c r="B85" s="270"/>
      <c r="C85" s="271" t="s">
        <v>2695</v>
      </c>
      <c r="D85" s="271"/>
      <c r="E85" s="271"/>
      <c r="F85" s="272" t="s">
        <v>2686</v>
      </c>
      <c r="G85" s="271"/>
      <c r="H85" s="271" t="s">
        <v>2696</v>
      </c>
      <c r="I85" s="271" t="s">
        <v>2682</v>
      </c>
      <c r="J85" s="271">
        <v>20</v>
      </c>
      <c r="K85" s="259"/>
    </row>
    <row r="86" spans="2:11" s="1" customFormat="1" ht="15" customHeight="1">
      <c r="B86" s="270"/>
      <c r="C86" s="271" t="s">
        <v>2697</v>
      </c>
      <c r="D86" s="271"/>
      <c r="E86" s="271"/>
      <c r="F86" s="272" t="s">
        <v>2686</v>
      </c>
      <c r="G86" s="271"/>
      <c r="H86" s="271" t="s">
        <v>2698</v>
      </c>
      <c r="I86" s="271" t="s">
        <v>2682</v>
      </c>
      <c r="J86" s="271">
        <v>20</v>
      </c>
      <c r="K86" s="259"/>
    </row>
    <row r="87" spans="2:11" s="1" customFormat="1" ht="15" customHeight="1">
      <c r="B87" s="270"/>
      <c r="C87" s="247" t="s">
        <v>2699</v>
      </c>
      <c r="D87" s="247"/>
      <c r="E87" s="247"/>
      <c r="F87" s="268" t="s">
        <v>2686</v>
      </c>
      <c r="G87" s="269"/>
      <c r="H87" s="247" t="s">
        <v>2700</v>
      </c>
      <c r="I87" s="247" t="s">
        <v>2682</v>
      </c>
      <c r="J87" s="247">
        <v>50</v>
      </c>
      <c r="K87" s="259"/>
    </row>
    <row r="88" spans="2:11" s="1" customFormat="1" ht="15" customHeight="1">
      <c r="B88" s="270"/>
      <c r="C88" s="247" t="s">
        <v>2701</v>
      </c>
      <c r="D88" s="247"/>
      <c r="E88" s="247"/>
      <c r="F88" s="268" t="s">
        <v>2686</v>
      </c>
      <c r="G88" s="269"/>
      <c r="H88" s="247" t="s">
        <v>2702</v>
      </c>
      <c r="I88" s="247" t="s">
        <v>2682</v>
      </c>
      <c r="J88" s="247">
        <v>20</v>
      </c>
      <c r="K88" s="259"/>
    </row>
    <row r="89" spans="2:11" s="1" customFormat="1" ht="15" customHeight="1">
      <c r="B89" s="270"/>
      <c r="C89" s="247" t="s">
        <v>2703</v>
      </c>
      <c r="D89" s="247"/>
      <c r="E89" s="247"/>
      <c r="F89" s="268" t="s">
        <v>2686</v>
      </c>
      <c r="G89" s="269"/>
      <c r="H89" s="247" t="s">
        <v>2704</v>
      </c>
      <c r="I89" s="247" t="s">
        <v>2682</v>
      </c>
      <c r="J89" s="247">
        <v>20</v>
      </c>
      <c r="K89" s="259"/>
    </row>
    <row r="90" spans="2:11" s="1" customFormat="1" ht="15" customHeight="1">
      <c r="B90" s="270"/>
      <c r="C90" s="247" t="s">
        <v>2705</v>
      </c>
      <c r="D90" s="247"/>
      <c r="E90" s="247"/>
      <c r="F90" s="268" t="s">
        <v>2686</v>
      </c>
      <c r="G90" s="269"/>
      <c r="H90" s="247" t="s">
        <v>2706</v>
      </c>
      <c r="I90" s="247" t="s">
        <v>2682</v>
      </c>
      <c r="J90" s="247">
        <v>50</v>
      </c>
      <c r="K90" s="259"/>
    </row>
    <row r="91" spans="2:11" s="1" customFormat="1" ht="15" customHeight="1">
      <c r="B91" s="270"/>
      <c r="C91" s="247" t="s">
        <v>2707</v>
      </c>
      <c r="D91" s="247"/>
      <c r="E91" s="247"/>
      <c r="F91" s="268" t="s">
        <v>2686</v>
      </c>
      <c r="G91" s="269"/>
      <c r="H91" s="247" t="s">
        <v>2707</v>
      </c>
      <c r="I91" s="247" t="s">
        <v>2682</v>
      </c>
      <c r="J91" s="247">
        <v>50</v>
      </c>
      <c r="K91" s="259"/>
    </row>
    <row r="92" spans="2:11" s="1" customFormat="1" ht="15" customHeight="1">
      <c r="B92" s="270"/>
      <c r="C92" s="247" t="s">
        <v>2708</v>
      </c>
      <c r="D92" s="247"/>
      <c r="E92" s="247"/>
      <c r="F92" s="268" t="s">
        <v>2686</v>
      </c>
      <c r="G92" s="269"/>
      <c r="H92" s="247" t="s">
        <v>2709</v>
      </c>
      <c r="I92" s="247" t="s">
        <v>2682</v>
      </c>
      <c r="J92" s="247">
        <v>255</v>
      </c>
      <c r="K92" s="259"/>
    </row>
    <row r="93" spans="2:11" s="1" customFormat="1" ht="15" customHeight="1">
      <c r="B93" s="270"/>
      <c r="C93" s="247" t="s">
        <v>2710</v>
      </c>
      <c r="D93" s="247"/>
      <c r="E93" s="247"/>
      <c r="F93" s="268" t="s">
        <v>2680</v>
      </c>
      <c r="G93" s="269"/>
      <c r="H93" s="247" t="s">
        <v>2711</v>
      </c>
      <c r="I93" s="247" t="s">
        <v>2712</v>
      </c>
      <c r="J93" s="247"/>
      <c r="K93" s="259"/>
    </row>
    <row r="94" spans="2:11" s="1" customFormat="1" ht="15" customHeight="1">
      <c r="B94" s="270"/>
      <c r="C94" s="247" t="s">
        <v>2713</v>
      </c>
      <c r="D94" s="247"/>
      <c r="E94" s="247"/>
      <c r="F94" s="268" t="s">
        <v>2680</v>
      </c>
      <c r="G94" s="269"/>
      <c r="H94" s="247" t="s">
        <v>2714</v>
      </c>
      <c r="I94" s="247" t="s">
        <v>2715</v>
      </c>
      <c r="J94" s="247"/>
      <c r="K94" s="259"/>
    </row>
    <row r="95" spans="2:11" s="1" customFormat="1" ht="15" customHeight="1">
      <c r="B95" s="270"/>
      <c r="C95" s="247" t="s">
        <v>2716</v>
      </c>
      <c r="D95" s="247"/>
      <c r="E95" s="247"/>
      <c r="F95" s="268" t="s">
        <v>2680</v>
      </c>
      <c r="G95" s="269"/>
      <c r="H95" s="247" t="s">
        <v>2716</v>
      </c>
      <c r="I95" s="247" t="s">
        <v>2715</v>
      </c>
      <c r="J95" s="247"/>
      <c r="K95" s="259"/>
    </row>
    <row r="96" spans="2:11" s="1" customFormat="1" ht="15" customHeight="1">
      <c r="B96" s="270"/>
      <c r="C96" s="247" t="s">
        <v>41</v>
      </c>
      <c r="D96" s="247"/>
      <c r="E96" s="247"/>
      <c r="F96" s="268" t="s">
        <v>2680</v>
      </c>
      <c r="G96" s="269"/>
      <c r="H96" s="247" t="s">
        <v>2717</v>
      </c>
      <c r="I96" s="247" t="s">
        <v>2715</v>
      </c>
      <c r="J96" s="247"/>
      <c r="K96" s="259"/>
    </row>
    <row r="97" spans="2:11" s="1" customFormat="1" ht="15" customHeight="1">
      <c r="B97" s="270"/>
      <c r="C97" s="247" t="s">
        <v>51</v>
      </c>
      <c r="D97" s="247"/>
      <c r="E97" s="247"/>
      <c r="F97" s="268" t="s">
        <v>2680</v>
      </c>
      <c r="G97" s="269"/>
      <c r="H97" s="247" t="s">
        <v>2718</v>
      </c>
      <c r="I97" s="247" t="s">
        <v>2715</v>
      </c>
      <c r="J97" s="247"/>
      <c r="K97" s="259"/>
    </row>
    <row r="98" spans="2:11" s="1" customFormat="1" ht="15" customHeight="1">
      <c r="B98" s="273"/>
      <c r="C98" s="274"/>
      <c r="D98" s="274"/>
      <c r="E98" s="274"/>
      <c r="F98" s="274"/>
      <c r="G98" s="274"/>
      <c r="H98" s="274"/>
      <c r="I98" s="274"/>
      <c r="J98" s="274"/>
      <c r="K98" s="275"/>
    </row>
    <row r="99" spans="2:11" s="1" customFormat="1" ht="18.75" customHeight="1">
      <c r="B99" s="276"/>
      <c r="C99" s="277"/>
      <c r="D99" s="277"/>
      <c r="E99" s="277"/>
      <c r="F99" s="277"/>
      <c r="G99" s="277"/>
      <c r="H99" s="277"/>
      <c r="I99" s="277"/>
      <c r="J99" s="277"/>
      <c r="K99" s="276"/>
    </row>
    <row r="100" spans="2:11" s="1" customFormat="1" ht="18.75" customHeight="1">
      <c r="B100" s="254"/>
      <c r="C100" s="254"/>
      <c r="D100" s="254"/>
      <c r="E100" s="254"/>
      <c r="F100" s="254"/>
      <c r="G100" s="254"/>
      <c r="H100" s="254"/>
      <c r="I100" s="254"/>
      <c r="J100" s="254"/>
      <c r="K100" s="254"/>
    </row>
    <row r="101" spans="2:11" s="1" customFormat="1" ht="7.5" customHeight="1">
      <c r="B101" s="255"/>
      <c r="C101" s="256"/>
      <c r="D101" s="256"/>
      <c r="E101" s="256"/>
      <c r="F101" s="256"/>
      <c r="G101" s="256"/>
      <c r="H101" s="256"/>
      <c r="I101" s="256"/>
      <c r="J101" s="256"/>
      <c r="K101" s="257"/>
    </row>
    <row r="102" spans="2:11" s="1" customFormat="1" ht="45" customHeight="1">
      <c r="B102" s="258"/>
      <c r="C102" s="557" t="s">
        <v>2719</v>
      </c>
      <c r="D102" s="557"/>
      <c r="E102" s="557"/>
      <c r="F102" s="557"/>
      <c r="G102" s="557"/>
      <c r="H102" s="557"/>
      <c r="I102" s="557"/>
      <c r="J102" s="557"/>
      <c r="K102" s="259"/>
    </row>
    <row r="103" spans="2:11" s="1" customFormat="1" ht="17.25" customHeight="1">
      <c r="B103" s="258"/>
      <c r="C103" s="260" t="s">
        <v>2674</v>
      </c>
      <c r="D103" s="260"/>
      <c r="E103" s="260"/>
      <c r="F103" s="260" t="s">
        <v>2675</v>
      </c>
      <c r="G103" s="261"/>
      <c r="H103" s="260" t="s">
        <v>57</v>
      </c>
      <c r="I103" s="260" t="s">
        <v>60</v>
      </c>
      <c r="J103" s="260" t="s">
        <v>2676</v>
      </c>
      <c r="K103" s="259"/>
    </row>
    <row r="104" spans="2:11" s="1" customFormat="1" ht="17.25" customHeight="1">
      <c r="B104" s="258"/>
      <c r="C104" s="262" t="s">
        <v>2677</v>
      </c>
      <c r="D104" s="262"/>
      <c r="E104" s="262"/>
      <c r="F104" s="263" t="s">
        <v>2678</v>
      </c>
      <c r="G104" s="264"/>
      <c r="H104" s="262"/>
      <c r="I104" s="262"/>
      <c r="J104" s="262" t="s">
        <v>2679</v>
      </c>
      <c r="K104" s="259"/>
    </row>
    <row r="105" spans="2:11" s="1" customFormat="1" ht="5.25" customHeight="1">
      <c r="B105" s="258"/>
      <c r="C105" s="260"/>
      <c r="D105" s="260"/>
      <c r="E105" s="260"/>
      <c r="F105" s="260"/>
      <c r="G105" s="278"/>
      <c r="H105" s="260"/>
      <c r="I105" s="260"/>
      <c r="J105" s="260"/>
      <c r="K105" s="259"/>
    </row>
    <row r="106" spans="2:11" s="1" customFormat="1" ht="15" customHeight="1">
      <c r="B106" s="258"/>
      <c r="C106" s="247" t="s">
        <v>56</v>
      </c>
      <c r="D106" s="267"/>
      <c r="E106" s="267"/>
      <c r="F106" s="268" t="s">
        <v>2680</v>
      </c>
      <c r="G106" s="247"/>
      <c r="H106" s="247" t="s">
        <v>2720</v>
      </c>
      <c r="I106" s="247" t="s">
        <v>2682</v>
      </c>
      <c r="J106" s="247">
        <v>20</v>
      </c>
      <c r="K106" s="259"/>
    </row>
    <row r="107" spans="2:11" s="1" customFormat="1" ht="15" customHeight="1">
      <c r="B107" s="258"/>
      <c r="C107" s="247" t="s">
        <v>2683</v>
      </c>
      <c r="D107" s="247"/>
      <c r="E107" s="247"/>
      <c r="F107" s="268" t="s">
        <v>2680</v>
      </c>
      <c r="G107" s="247"/>
      <c r="H107" s="247" t="s">
        <v>2720</v>
      </c>
      <c r="I107" s="247" t="s">
        <v>2682</v>
      </c>
      <c r="J107" s="247">
        <v>120</v>
      </c>
      <c r="K107" s="259"/>
    </row>
    <row r="108" spans="2:11" s="1" customFormat="1" ht="15" customHeight="1">
      <c r="B108" s="270"/>
      <c r="C108" s="247" t="s">
        <v>2685</v>
      </c>
      <c r="D108" s="247"/>
      <c r="E108" s="247"/>
      <c r="F108" s="268" t="s">
        <v>2686</v>
      </c>
      <c r="G108" s="247"/>
      <c r="H108" s="247" t="s">
        <v>2720</v>
      </c>
      <c r="I108" s="247" t="s">
        <v>2682</v>
      </c>
      <c r="J108" s="247">
        <v>50</v>
      </c>
      <c r="K108" s="259"/>
    </row>
    <row r="109" spans="2:11" s="1" customFormat="1" ht="15" customHeight="1">
      <c r="B109" s="270"/>
      <c r="C109" s="247" t="s">
        <v>2688</v>
      </c>
      <c r="D109" s="247"/>
      <c r="E109" s="247"/>
      <c r="F109" s="268" t="s">
        <v>2680</v>
      </c>
      <c r="G109" s="247"/>
      <c r="H109" s="247" t="s">
        <v>2720</v>
      </c>
      <c r="I109" s="247" t="s">
        <v>2690</v>
      </c>
      <c r="J109" s="247"/>
      <c r="K109" s="259"/>
    </row>
    <row r="110" spans="2:11" s="1" customFormat="1" ht="15" customHeight="1">
      <c r="B110" s="270"/>
      <c r="C110" s="247" t="s">
        <v>2699</v>
      </c>
      <c r="D110" s="247"/>
      <c r="E110" s="247"/>
      <c r="F110" s="268" t="s">
        <v>2686</v>
      </c>
      <c r="G110" s="247"/>
      <c r="H110" s="247" t="s">
        <v>2720</v>
      </c>
      <c r="I110" s="247" t="s">
        <v>2682</v>
      </c>
      <c r="J110" s="247">
        <v>50</v>
      </c>
      <c r="K110" s="259"/>
    </row>
    <row r="111" spans="2:11" s="1" customFormat="1" ht="15" customHeight="1">
      <c r="B111" s="270"/>
      <c r="C111" s="247" t="s">
        <v>2707</v>
      </c>
      <c r="D111" s="247"/>
      <c r="E111" s="247"/>
      <c r="F111" s="268" t="s">
        <v>2686</v>
      </c>
      <c r="G111" s="247"/>
      <c r="H111" s="247" t="s">
        <v>2720</v>
      </c>
      <c r="I111" s="247" t="s">
        <v>2682</v>
      </c>
      <c r="J111" s="247">
        <v>50</v>
      </c>
      <c r="K111" s="259"/>
    </row>
    <row r="112" spans="2:11" s="1" customFormat="1" ht="15" customHeight="1">
      <c r="B112" s="270"/>
      <c r="C112" s="247" t="s">
        <v>2705</v>
      </c>
      <c r="D112" s="247"/>
      <c r="E112" s="247"/>
      <c r="F112" s="268" t="s">
        <v>2686</v>
      </c>
      <c r="G112" s="247"/>
      <c r="H112" s="247" t="s">
        <v>2720</v>
      </c>
      <c r="I112" s="247" t="s">
        <v>2682</v>
      </c>
      <c r="J112" s="247">
        <v>50</v>
      </c>
      <c r="K112" s="259"/>
    </row>
    <row r="113" spans="2:11" s="1" customFormat="1" ht="15" customHeight="1">
      <c r="B113" s="270"/>
      <c r="C113" s="247" t="s">
        <v>56</v>
      </c>
      <c r="D113" s="247"/>
      <c r="E113" s="247"/>
      <c r="F113" s="268" t="s">
        <v>2680</v>
      </c>
      <c r="G113" s="247"/>
      <c r="H113" s="247" t="s">
        <v>2721</v>
      </c>
      <c r="I113" s="247" t="s">
        <v>2682</v>
      </c>
      <c r="J113" s="247">
        <v>20</v>
      </c>
      <c r="K113" s="259"/>
    </row>
    <row r="114" spans="2:11" s="1" customFormat="1" ht="15" customHeight="1">
      <c r="B114" s="270"/>
      <c r="C114" s="247" t="s">
        <v>2722</v>
      </c>
      <c r="D114" s="247"/>
      <c r="E114" s="247"/>
      <c r="F114" s="268" t="s">
        <v>2680</v>
      </c>
      <c r="G114" s="247"/>
      <c r="H114" s="247" t="s">
        <v>2723</v>
      </c>
      <c r="I114" s="247" t="s">
        <v>2682</v>
      </c>
      <c r="J114" s="247">
        <v>120</v>
      </c>
      <c r="K114" s="259"/>
    </row>
    <row r="115" spans="2:11" s="1" customFormat="1" ht="15" customHeight="1">
      <c r="B115" s="270"/>
      <c r="C115" s="247" t="s">
        <v>41</v>
      </c>
      <c r="D115" s="247"/>
      <c r="E115" s="247"/>
      <c r="F115" s="268" t="s">
        <v>2680</v>
      </c>
      <c r="G115" s="247"/>
      <c r="H115" s="247" t="s">
        <v>2724</v>
      </c>
      <c r="I115" s="247" t="s">
        <v>2715</v>
      </c>
      <c r="J115" s="247"/>
      <c r="K115" s="259"/>
    </row>
    <row r="116" spans="2:11" s="1" customFormat="1" ht="15" customHeight="1">
      <c r="B116" s="270"/>
      <c r="C116" s="247" t="s">
        <v>51</v>
      </c>
      <c r="D116" s="247"/>
      <c r="E116" s="247"/>
      <c r="F116" s="268" t="s">
        <v>2680</v>
      </c>
      <c r="G116" s="247"/>
      <c r="H116" s="247" t="s">
        <v>2725</v>
      </c>
      <c r="I116" s="247" t="s">
        <v>2715</v>
      </c>
      <c r="J116" s="247"/>
      <c r="K116" s="259"/>
    </row>
    <row r="117" spans="2:11" s="1" customFormat="1" ht="15" customHeight="1">
      <c r="B117" s="270"/>
      <c r="C117" s="247" t="s">
        <v>60</v>
      </c>
      <c r="D117" s="247"/>
      <c r="E117" s="247"/>
      <c r="F117" s="268" t="s">
        <v>2680</v>
      </c>
      <c r="G117" s="247"/>
      <c r="H117" s="247" t="s">
        <v>2726</v>
      </c>
      <c r="I117" s="247" t="s">
        <v>2727</v>
      </c>
      <c r="J117" s="247"/>
      <c r="K117" s="259"/>
    </row>
    <row r="118" spans="2:11" s="1" customFormat="1" ht="15" customHeight="1">
      <c r="B118" s="273"/>
      <c r="C118" s="279"/>
      <c r="D118" s="279"/>
      <c r="E118" s="279"/>
      <c r="F118" s="279"/>
      <c r="G118" s="279"/>
      <c r="H118" s="279"/>
      <c r="I118" s="279"/>
      <c r="J118" s="279"/>
      <c r="K118" s="275"/>
    </row>
    <row r="119" spans="2:11" s="1" customFormat="1" ht="18.75" customHeight="1">
      <c r="B119" s="280"/>
      <c r="C119" s="281"/>
      <c r="D119" s="281"/>
      <c r="E119" s="281"/>
      <c r="F119" s="282"/>
      <c r="G119" s="281"/>
      <c r="H119" s="281"/>
      <c r="I119" s="281"/>
      <c r="J119" s="281"/>
      <c r="K119" s="280"/>
    </row>
    <row r="120" spans="2:11" s="1" customFormat="1" ht="18.75" customHeight="1">
      <c r="B120" s="254"/>
      <c r="C120" s="254"/>
      <c r="D120" s="254"/>
      <c r="E120" s="254"/>
      <c r="F120" s="254"/>
      <c r="G120" s="254"/>
      <c r="H120" s="254"/>
      <c r="I120" s="254"/>
      <c r="J120" s="254"/>
      <c r="K120" s="254"/>
    </row>
    <row r="121" spans="2:11" s="1" customFormat="1" ht="7.5" customHeight="1">
      <c r="B121" s="283"/>
      <c r="C121" s="284"/>
      <c r="D121" s="284"/>
      <c r="E121" s="284"/>
      <c r="F121" s="284"/>
      <c r="G121" s="284"/>
      <c r="H121" s="284"/>
      <c r="I121" s="284"/>
      <c r="J121" s="284"/>
      <c r="K121" s="285"/>
    </row>
    <row r="122" spans="2:11" s="1" customFormat="1" ht="45" customHeight="1">
      <c r="B122" s="286"/>
      <c r="C122" s="555" t="s">
        <v>2728</v>
      </c>
      <c r="D122" s="555"/>
      <c r="E122" s="555"/>
      <c r="F122" s="555"/>
      <c r="G122" s="555"/>
      <c r="H122" s="555"/>
      <c r="I122" s="555"/>
      <c r="J122" s="555"/>
      <c r="K122" s="287"/>
    </row>
    <row r="123" spans="2:11" s="1" customFormat="1" ht="17.25" customHeight="1">
      <c r="B123" s="288"/>
      <c r="C123" s="260" t="s">
        <v>2674</v>
      </c>
      <c r="D123" s="260"/>
      <c r="E123" s="260"/>
      <c r="F123" s="260" t="s">
        <v>2675</v>
      </c>
      <c r="G123" s="261"/>
      <c r="H123" s="260" t="s">
        <v>57</v>
      </c>
      <c r="I123" s="260" t="s">
        <v>60</v>
      </c>
      <c r="J123" s="260" t="s">
        <v>2676</v>
      </c>
      <c r="K123" s="289"/>
    </row>
    <row r="124" spans="2:11" s="1" customFormat="1" ht="17.25" customHeight="1">
      <c r="B124" s="288"/>
      <c r="C124" s="262" t="s">
        <v>2677</v>
      </c>
      <c r="D124" s="262"/>
      <c r="E124" s="262"/>
      <c r="F124" s="263" t="s">
        <v>2678</v>
      </c>
      <c r="G124" s="264"/>
      <c r="H124" s="262"/>
      <c r="I124" s="262"/>
      <c r="J124" s="262" t="s">
        <v>2679</v>
      </c>
      <c r="K124" s="289"/>
    </row>
    <row r="125" spans="2:11" s="1" customFormat="1" ht="5.25" customHeight="1">
      <c r="B125" s="290"/>
      <c r="C125" s="265"/>
      <c r="D125" s="265"/>
      <c r="E125" s="265"/>
      <c r="F125" s="265"/>
      <c r="G125" s="291"/>
      <c r="H125" s="265"/>
      <c r="I125" s="265"/>
      <c r="J125" s="265"/>
      <c r="K125" s="292"/>
    </row>
    <row r="126" spans="2:11" s="1" customFormat="1" ht="15" customHeight="1">
      <c r="B126" s="290"/>
      <c r="C126" s="247" t="s">
        <v>2683</v>
      </c>
      <c r="D126" s="267"/>
      <c r="E126" s="267"/>
      <c r="F126" s="268" t="s">
        <v>2680</v>
      </c>
      <c r="G126" s="247"/>
      <c r="H126" s="247" t="s">
        <v>2720</v>
      </c>
      <c r="I126" s="247" t="s">
        <v>2682</v>
      </c>
      <c r="J126" s="247">
        <v>120</v>
      </c>
      <c r="K126" s="293"/>
    </row>
    <row r="127" spans="2:11" s="1" customFormat="1" ht="15" customHeight="1">
      <c r="B127" s="290"/>
      <c r="C127" s="247" t="s">
        <v>2729</v>
      </c>
      <c r="D127" s="247"/>
      <c r="E127" s="247"/>
      <c r="F127" s="268" t="s">
        <v>2680</v>
      </c>
      <c r="G127" s="247"/>
      <c r="H127" s="247" t="s">
        <v>2730</v>
      </c>
      <c r="I127" s="247" t="s">
        <v>2682</v>
      </c>
      <c r="J127" s="247" t="s">
        <v>2731</v>
      </c>
      <c r="K127" s="293"/>
    </row>
    <row r="128" spans="2:11" s="1" customFormat="1" ht="15" customHeight="1">
      <c r="B128" s="290"/>
      <c r="C128" s="247" t="s">
        <v>91</v>
      </c>
      <c r="D128" s="247"/>
      <c r="E128" s="247"/>
      <c r="F128" s="268" t="s">
        <v>2680</v>
      </c>
      <c r="G128" s="247"/>
      <c r="H128" s="247" t="s">
        <v>2732</v>
      </c>
      <c r="I128" s="247" t="s">
        <v>2682</v>
      </c>
      <c r="J128" s="247" t="s">
        <v>2731</v>
      </c>
      <c r="K128" s="293"/>
    </row>
    <row r="129" spans="2:11" s="1" customFormat="1" ht="15" customHeight="1">
      <c r="B129" s="290"/>
      <c r="C129" s="247" t="s">
        <v>2691</v>
      </c>
      <c r="D129" s="247"/>
      <c r="E129" s="247"/>
      <c r="F129" s="268" t="s">
        <v>2686</v>
      </c>
      <c r="G129" s="247"/>
      <c r="H129" s="247" t="s">
        <v>2692</v>
      </c>
      <c r="I129" s="247" t="s">
        <v>2682</v>
      </c>
      <c r="J129" s="247">
        <v>15</v>
      </c>
      <c r="K129" s="293"/>
    </row>
    <row r="130" spans="2:11" s="1" customFormat="1" ht="15" customHeight="1">
      <c r="B130" s="290"/>
      <c r="C130" s="271" t="s">
        <v>2693</v>
      </c>
      <c r="D130" s="271"/>
      <c r="E130" s="271"/>
      <c r="F130" s="272" t="s">
        <v>2686</v>
      </c>
      <c r="G130" s="271"/>
      <c r="H130" s="271" t="s">
        <v>2694</v>
      </c>
      <c r="I130" s="271" t="s">
        <v>2682</v>
      </c>
      <c r="J130" s="271">
        <v>15</v>
      </c>
      <c r="K130" s="293"/>
    </row>
    <row r="131" spans="2:11" s="1" customFormat="1" ht="15" customHeight="1">
      <c r="B131" s="290"/>
      <c r="C131" s="271" t="s">
        <v>2695</v>
      </c>
      <c r="D131" s="271"/>
      <c r="E131" s="271"/>
      <c r="F131" s="272" t="s">
        <v>2686</v>
      </c>
      <c r="G131" s="271"/>
      <c r="H131" s="271" t="s">
        <v>2696</v>
      </c>
      <c r="I131" s="271" t="s">
        <v>2682</v>
      </c>
      <c r="J131" s="271">
        <v>20</v>
      </c>
      <c r="K131" s="293"/>
    </row>
    <row r="132" spans="2:11" s="1" customFormat="1" ht="15" customHeight="1">
      <c r="B132" s="290"/>
      <c r="C132" s="271" t="s">
        <v>2697</v>
      </c>
      <c r="D132" s="271"/>
      <c r="E132" s="271"/>
      <c r="F132" s="272" t="s">
        <v>2686</v>
      </c>
      <c r="G132" s="271"/>
      <c r="H132" s="271" t="s">
        <v>2698</v>
      </c>
      <c r="I132" s="271" t="s">
        <v>2682</v>
      </c>
      <c r="J132" s="271">
        <v>20</v>
      </c>
      <c r="K132" s="293"/>
    </row>
    <row r="133" spans="2:11" s="1" customFormat="1" ht="15" customHeight="1">
      <c r="B133" s="290"/>
      <c r="C133" s="247" t="s">
        <v>2685</v>
      </c>
      <c r="D133" s="247"/>
      <c r="E133" s="247"/>
      <c r="F133" s="268" t="s">
        <v>2686</v>
      </c>
      <c r="G133" s="247"/>
      <c r="H133" s="247" t="s">
        <v>2720</v>
      </c>
      <c r="I133" s="247" t="s">
        <v>2682</v>
      </c>
      <c r="J133" s="247">
        <v>50</v>
      </c>
      <c r="K133" s="293"/>
    </row>
    <row r="134" spans="2:11" s="1" customFormat="1" ht="15" customHeight="1">
      <c r="B134" s="290"/>
      <c r="C134" s="247" t="s">
        <v>2699</v>
      </c>
      <c r="D134" s="247"/>
      <c r="E134" s="247"/>
      <c r="F134" s="268" t="s">
        <v>2686</v>
      </c>
      <c r="G134" s="247"/>
      <c r="H134" s="247" t="s">
        <v>2720</v>
      </c>
      <c r="I134" s="247" t="s">
        <v>2682</v>
      </c>
      <c r="J134" s="247">
        <v>50</v>
      </c>
      <c r="K134" s="293"/>
    </row>
    <row r="135" spans="2:11" s="1" customFormat="1" ht="15" customHeight="1">
      <c r="B135" s="290"/>
      <c r="C135" s="247" t="s">
        <v>2705</v>
      </c>
      <c r="D135" s="247"/>
      <c r="E135" s="247"/>
      <c r="F135" s="268" t="s">
        <v>2686</v>
      </c>
      <c r="G135" s="247"/>
      <c r="H135" s="247" t="s">
        <v>2720</v>
      </c>
      <c r="I135" s="247" t="s">
        <v>2682</v>
      </c>
      <c r="J135" s="247">
        <v>50</v>
      </c>
      <c r="K135" s="293"/>
    </row>
    <row r="136" spans="2:11" s="1" customFormat="1" ht="15" customHeight="1">
      <c r="B136" s="290"/>
      <c r="C136" s="247" t="s">
        <v>2707</v>
      </c>
      <c r="D136" s="247"/>
      <c r="E136" s="247"/>
      <c r="F136" s="268" t="s">
        <v>2686</v>
      </c>
      <c r="G136" s="247"/>
      <c r="H136" s="247" t="s">
        <v>2720</v>
      </c>
      <c r="I136" s="247" t="s">
        <v>2682</v>
      </c>
      <c r="J136" s="247">
        <v>50</v>
      </c>
      <c r="K136" s="293"/>
    </row>
    <row r="137" spans="2:11" s="1" customFormat="1" ht="15" customHeight="1">
      <c r="B137" s="290"/>
      <c r="C137" s="247" t="s">
        <v>2708</v>
      </c>
      <c r="D137" s="247"/>
      <c r="E137" s="247"/>
      <c r="F137" s="268" t="s">
        <v>2686</v>
      </c>
      <c r="G137" s="247"/>
      <c r="H137" s="247" t="s">
        <v>2733</v>
      </c>
      <c r="I137" s="247" t="s">
        <v>2682</v>
      </c>
      <c r="J137" s="247">
        <v>255</v>
      </c>
      <c r="K137" s="293"/>
    </row>
    <row r="138" spans="2:11" s="1" customFormat="1" ht="15" customHeight="1">
      <c r="B138" s="290"/>
      <c r="C138" s="247" t="s">
        <v>2710</v>
      </c>
      <c r="D138" s="247"/>
      <c r="E138" s="247"/>
      <c r="F138" s="268" t="s">
        <v>2680</v>
      </c>
      <c r="G138" s="247"/>
      <c r="H138" s="247" t="s">
        <v>2734</v>
      </c>
      <c r="I138" s="247" t="s">
        <v>2712</v>
      </c>
      <c r="J138" s="247"/>
      <c r="K138" s="293"/>
    </row>
    <row r="139" spans="2:11" s="1" customFormat="1" ht="15" customHeight="1">
      <c r="B139" s="290"/>
      <c r="C139" s="247" t="s">
        <v>2713</v>
      </c>
      <c r="D139" s="247"/>
      <c r="E139" s="247"/>
      <c r="F139" s="268" t="s">
        <v>2680</v>
      </c>
      <c r="G139" s="247"/>
      <c r="H139" s="247" t="s">
        <v>2735</v>
      </c>
      <c r="I139" s="247" t="s">
        <v>2715</v>
      </c>
      <c r="J139" s="247"/>
      <c r="K139" s="293"/>
    </row>
    <row r="140" spans="2:11" s="1" customFormat="1" ht="15" customHeight="1">
      <c r="B140" s="290"/>
      <c r="C140" s="247" t="s">
        <v>2716</v>
      </c>
      <c r="D140" s="247"/>
      <c r="E140" s="247"/>
      <c r="F140" s="268" t="s">
        <v>2680</v>
      </c>
      <c r="G140" s="247"/>
      <c r="H140" s="247" t="s">
        <v>2716</v>
      </c>
      <c r="I140" s="247" t="s">
        <v>2715</v>
      </c>
      <c r="J140" s="247"/>
      <c r="K140" s="293"/>
    </row>
    <row r="141" spans="2:11" s="1" customFormat="1" ht="15" customHeight="1">
      <c r="B141" s="290"/>
      <c r="C141" s="247" t="s">
        <v>41</v>
      </c>
      <c r="D141" s="247"/>
      <c r="E141" s="247"/>
      <c r="F141" s="268" t="s">
        <v>2680</v>
      </c>
      <c r="G141" s="247"/>
      <c r="H141" s="247" t="s">
        <v>2736</v>
      </c>
      <c r="I141" s="247" t="s">
        <v>2715</v>
      </c>
      <c r="J141" s="247"/>
      <c r="K141" s="293"/>
    </row>
    <row r="142" spans="2:11" s="1" customFormat="1" ht="15" customHeight="1">
      <c r="B142" s="290"/>
      <c r="C142" s="247" t="s">
        <v>2737</v>
      </c>
      <c r="D142" s="247"/>
      <c r="E142" s="247"/>
      <c r="F142" s="268" t="s">
        <v>2680</v>
      </c>
      <c r="G142" s="247"/>
      <c r="H142" s="247" t="s">
        <v>2738</v>
      </c>
      <c r="I142" s="247" t="s">
        <v>2715</v>
      </c>
      <c r="J142" s="247"/>
      <c r="K142" s="293"/>
    </row>
    <row r="143" spans="2:11" s="1" customFormat="1" ht="15" customHeight="1">
      <c r="B143" s="294"/>
      <c r="C143" s="295"/>
      <c r="D143" s="295"/>
      <c r="E143" s="295"/>
      <c r="F143" s="295"/>
      <c r="G143" s="295"/>
      <c r="H143" s="295"/>
      <c r="I143" s="295"/>
      <c r="J143" s="295"/>
      <c r="K143" s="296"/>
    </row>
    <row r="144" spans="2:11" s="1" customFormat="1" ht="18.75" customHeight="1">
      <c r="B144" s="281"/>
      <c r="C144" s="281"/>
      <c r="D144" s="281"/>
      <c r="E144" s="281"/>
      <c r="F144" s="282"/>
      <c r="G144" s="281"/>
      <c r="H144" s="281"/>
      <c r="I144" s="281"/>
      <c r="J144" s="281"/>
      <c r="K144" s="281"/>
    </row>
    <row r="145" spans="2:11" s="1" customFormat="1" ht="18.75" customHeight="1">
      <c r="B145" s="254"/>
      <c r="C145" s="254"/>
      <c r="D145" s="254"/>
      <c r="E145" s="254"/>
      <c r="F145" s="254"/>
      <c r="G145" s="254"/>
      <c r="H145" s="254"/>
      <c r="I145" s="254"/>
      <c r="J145" s="254"/>
      <c r="K145" s="254"/>
    </row>
    <row r="146" spans="2:11" s="1" customFormat="1" ht="7.5" customHeight="1">
      <c r="B146" s="255"/>
      <c r="C146" s="256"/>
      <c r="D146" s="256"/>
      <c r="E146" s="256"/>
      <c r="F146" s="256"/>
      <c r="G146" s="256"/>
      <c r="H146" s="256"/>
      <c r="I146" s="256"/>
      <c r="J146" s="256"/>
      <c r="K146" s="257"/>
    </row>
    <row r="147" spans="2:11" s="1" customFormat="1" ht="45" customHeight="1">
      <c r="B147" s="258"/>
      <c r="C147" s="557" t="s">
        <v>2739</v>
      </c>
      <c r="D147" s="557"/>
      <c r="E147" s="557"/>
      <c r="F147" s="557"/>
      <c r="G147" s="557"/>
      <c r="H147" s="557"/>
      <c r="I147" s="557"/>
      <c r="J147" s="557"/>
      <c r="K147" s="259"/>
    </row>
    <row r="148" spans="2:11" s="1" customFormat="1" ht="17.25" customHeight="1">
      <c r="B148" s="258"/>
      <c r="C148" s="260" t="s">
        <v>2674</v>
      </c>
      <c r="D148" s="260"/>
      <c r="E148" s="260"/>
      <c r="F148" s="260" t="s">
        <v>2675</v>
      </c>
      <c r="G148" s="261"/>
      <c r="H148" s="260" t="s">
        <v>57</v>
      </c>
      <c r="I148" s="260" t="s">
        <v>60</v>
      </c>
      <c r="J148" s="260" t="s">
        <v>2676</v>
      </c>
      <c r="K148" s="259"/>
    </row>
    <row r="149" spans="2:11" s="1" customFormat="1" ht="17.25" customHeight="1">
      <c r="B149" s="258"/>
      <c r="C149" s="262" t="s">
        <v>2677</v>
      </c>
      <c r="D149" s="262"/>
      <c r="E149" s="262"/>
      <c r="F149" s="263" t="s">
        <v>2678</v>
      </c>
      <c r="G149" s="264"/>
      <c r="H149" s="262"/>
      <c r="I149" s="262"/>
      <c r="J149" s="262" t="s">
        <v>2679</v>
      </c>
      <c r="K149" s="259"/>
    </row>
    <row r="150" spans="2:11" s="1" customFormat="1" ht="5.25" customHeight="1">
      <c r="B150" s="270"/>
      <c r="C150" s="265"/>
      <c r="D150" s="265"/>
      <c r="E150" s="265"/>
      <c r="F150" s="265"/>
      <c r="G150" s="266"/>
      <c r="H150" s="265"/>
      <c r="I150" s="265"/>
      <c r="J150" s="265"/>
      <c r="K150" s="293"/>
    </row>
    <row r="151" spans="2:11" s="1" customFormat="1" ht="15" customHeight="1">
      <c r="B151" s="270"/>
      <c r="C151" s="297" t="s">
        <v>2683</v>
      </c>
      <c r="D151" s="247"/>
      <c r="E151" s="247"/>
      <c r="F151" s="298" t="s">
        <v>2680</v>
      </c>
      <c r="G151" s="247"/>
      <c r="H151" s="297" t="s">
        <v>2720</v>
      </c>
      <c r="I151" s="297" t="s">
        <v>2682</v>
      </c>
      <c r="J151" s="297">
        <v>120</v>
      </c>
      <c r="K151" s="293"/>
    </row>
    <row r="152" spans="2:11" s="1" customFormat="1" ht="15" customHeight="1">
      <c r="B152" s="270"/>
      <c r="C152" s="297" t="s">
        <v>2729</v>
      </c>
      <c r="D152" s="247"/>
      <c r="E152" s="247"/>
      <c r="F152" s="298" t="s">
        <v>2680</v>
      </c>
      <c r="G152" s="247"/>
      <c r="H152" s="297" t="s">
        <v>2740</v>
      </c>
      <c r="I152" s="297" t="s">
        <v>2682</v>
      </c>
      <c r="J152" s="297" t="s">
        <v>2731</v>
      </c>
      <c r="K152" s="293"/>
    </row>
    <row r="153" spans="2:11" s="1" customFormat="1" ht="15" customHeight="1">
      <c r="B153" s="270"/>
      <c r="C153" s="297" t="s">
        <v>91</v>
      </c>
      <c r="D153" s="247"/>
      <c r="E153" s="247"/>
      <c r="F153" s="298" t="s">
        <v>2680</v>
      </c>
      <c r="G153" s="247"/>
      <c r="H153" s="297" t="s">
        <v>2741</v>
      </c>
      <c r="I153" s="297" t="s">
        <v>2682</v>
      </c>
      <c r="J153" s="297" t="s">
        <v>2731</v>
      </c>
      <c r="K153" s="293"/>
    </row>
    <row r="154" spans="2:11" s="1" customFormat="1" ht="15" customHeight="1">
      <c r="B154" s="270"/>
      <c r="C154" s="297" t="s">
        <v>2685</v>
      </c>
      <c r="D154" s="247"/>
      <c r="E154" s="247"/>
      <c r="F154" s="298" t="s">
        <v>2686</v>
      </c>
      <c r="G154" s="247"/>
      <c r="H154" s="297" t="s">
        <v>2720</v>
      </c>
      <c r="I154" s="297" t="s">
        <v>2682</v>
      </c>
      <c r="J154" s="297">
        <v>50</v>
      </c>
      <c r="K154" s="293"/>
    </row>
    <row r="155" spans="2:11" s="1" customFormat="1" ht="15" customHeight="1">
      <c r="B155" s="270"/>
      <c r="C155" s="297" t="s">
        <v>2688</v>
      </c>
      <c r="D155" s="247"/>
      <c r="E155" s="247"/>
      <c r="F155" s="298" t="s">
        <v>2680</v>
      </c>
      <c r="G155" s="247"/>
      <c r="H155" s="297" t="s">
        <v>2720</v>
      </c>
      <c r="I155" s="297" t="s">
        <v>2690</v>
      </c>
      <c r="J155" s="297"/>
      <c r="K155" s="293"/>
    </row>
    <row r="156" spans="2:11" s="1" customFormat="1" ht="15" customHeight="1">
      <c r="B156" s="270"/>
      <c r="C156" s="297" t="s">
        <v>2699</v>
      </c>
      <c r="D156" s="247"/>
      <c r="E156" s="247"/>
      <c r="F156" s="298" t="s">
        <v>2686</v>
      </c>
      <c r="G156" s="247"/>
      <c r="H156" s="297" t="s">
        <v>2720</v>
      </c>
      <c r="I156" s="297" t="s">
        <v>2682</v>
      </c>
      <c r="J156" s="297">
        <v>50</v>
      </c>
      <c r="K156" s="293"/>
    </row>
    <row r="157" spans="2:11" s="1" customFormat="1" ht="15" customHeight="1">
      <c r="B157" s="270"/>
      <c r="C157" s="297" t="s">
        <v>2707</v>
      </c>
      <c r="D157" s="247"/>
      <c r="E157" s="247"/>
      <c r="F157" s="298" t="s">
        <v>2686</v>
      </c>
      <c r="G157" s="247"/>
      <c r="H157" s="297" t="s">
        <v>2720</v>
      </c>
      <c r="I157" s="297" t="s">
        <v>2682</v>
      </c>
      <c r="J157" s="297">
        <v>50</v>
      </c>
      <c r="K157" s="293"/>
    </row>
    <row r="158" spans="2:11" s="1" customFormat="1" ht="15" customHeight="1">
      <c r="B158" s="270"/>
      <c r="C158" s="297" t="s">
        <v>2705</v>
      </c>
      <c r="D158" s="247"/>
      <c r="E158" s="247"/>
      <c r="F158" s="298" t="s">
        <v>2686</v>
      </c>
      <c r="G158" s="247"/>
      <c r="H158" s="297" t="s">
        <v>2720</v>
      </c>
      <c r="I158" s="297" t="s">
        <v>2682</v>
      </c>
      <c r="J158" s="297">
        <v>50</v>
      </c>
      <c r="K158" s="293"/>
    </row>
    <row r="159" spans="2:11" s="1" customFormat="1" ht="15" customHeight="1">
      <c r="B159" s="270"/>
      <c r="C159" s="297" t="s">
        <v>137</v>
      </c>
      <c r="D159" s="247"/>
      <c r="E159" s="247"/>
      <c r="F159" s="298" t="s">
        <v>2680</v>
      </c>
      <c r="G159" s="247"/>
      <c r="H159" s="297" t="s">
        <v>2742</v>
      </c>
      <c r="I159" s="297" t="s">
        <v>2682</v>
      </c>
      <c r="J159" s="297" t="s">
        <v>2743</v>
      </c>
      <c r="K159" s="293"/>
    </row>
    <row r="160" spans="2:11" s="1" customFormat="1" ht="15" customHeight="1">
      <c r="B160" s="270"/>
      <c r="C160" s="297" t="s">
        <v>2744</v>
      </c>
      <c r="D160" s="247"/>
      <c r="E160" s="247"/>
      <c r="F160" s="298" t="s">
        <v>2680</v>
      </c>
      <c r="G160" s="247"/>
      <c r="H160" s="297" t="s">
        <v>2745</v>
      </c>
      <c r="I160" s="297" t="s">
        <v>2715</v>
      </c>
      <c r="J160" s="297"/>
      <c r="K160" s="293"/>
    </row>
    <row r="161" spans="2:11" s="1" customFormat="1" ht="15" customHeight="1">
      <c r="B161" s="299"/>
      <c r="C161" s="279"/>
      <c r="D161" s="279"/>
      <c r="E161" s="279"/>
      <c r="F161" s="279"/>
      <c r="G161" s="279"/>
      <c r="H161" s="279"/>
      <c r="I161" s="279"/>
      <c r="J161" s="279"/>
      <c r="K161" s="300"/>
    </row>
    <row r="162" spans="2:11" s="1" customFormat="1" ht="18.75" customHeight="1">
      <c r="B162" s="281"/>
      <c r="C162" s="291"/>
      <c r="D162" s="291"/>
      <c r="E162" s="291"/>
      <c r="F162" s="301"/>
      <c r="G162" s="291"/>
      <c r="H162" s="291"/>
      <c r="I162" s="291"/>
      <c r="J162" s="291"/>
      <c r="K162" s="281"/>
    </row>
    <row r="163" spans="2:11" s="1" customFormat="1" ht="18.75" customHeight="1">
      <c r="B163" s="254"/>
      <c r="C163" s="254"/>
      <c r="D163" s="254"/>
      <c r="E163" s="254"/>
      <c r="F163" s="254"/>
      <c r="G163" s="254"/>
      <c r="H163" s="254"/>
      <c r="I163" s="254"/>
      <c r="J163" s="254"/>
      <c r="K163" s="254"/>
    </row>
    <row r="164" spans="2:11" s="1" customFormat="1" ht="7.5" customHeight="1">
      <c r="B164" s="236"/>
      <c r="C164" s="237"/>
      <c r="D164" s="237"/>
      <c r="E164" s="237"/>
      <c r="F164" s="237"/>
      <c r="G164" s="237"/>
      <c r="H164" s="237"/>
      <c r="I164" s="237"/>
      <c r="J164" s="237"/>
      <c r="K164" s="238"/>
    </row>
    <row r="165" spans="2:11" s="1" customFormat="1" ht="45" customHeight="1">
      <c r="B165" s="239"/>
      <c r="C165" s="555" t="s">
        <v>2746</v>
      </c>
      <c r="D165" s="555"/>
      <c r="E165" s="555"/>
      <c r="F165" s="555"/>
      <c r="G165" s="555"/>
      <c r="H165" s="555"/>
      <c r="I165" s="555"/>
      <c r="J165" s="555"/>
      <c r="K165" s="240"/>
    </row>
    <row r="166" spans="2:11" s="1" customFormat="1" ht="17.25" customHeight="1">
      <c r="B166" s="239"/>
      <c r="C166" s="260" t="s">
        <v>2674</v>
      </c>
      <c r="D166" s="260"/>
      <c r="E166" s="260"/>
      <c r="F166" s="260" t="s">
        <v>2675</v>
      </c>
      <c r="G166" s="302"/>
      <c r="H166" s="303" t="s">
        <v>57</v>
      </c>
      <c r="I166" s="303" t="s">
        <v>60</v>
      </c>
      <c r="J166" s="260" t="s">
        <v>2676</v>
      </c>
      <c r="K166" s="240"/>
    </row>
    <row r="167" spans="2:11" s="1" customFormat="1" ht="17.25" customHeight="1">
      <c r="B167" s="241"/>
      <c r="C167" s="262" t="s">
        <v>2677</v>
      </c>
      <c r="D167" s="262"/>
      <c r="E167" s="262"/>
      <c r="F167" s="263" t="s">
        <v>2678</v>
      </c>
      <c r="G167" s="304"/>
      <c r="H167" s="305"/>
      <c r="I167" s="305"/>
      <c r="J167" s="262" t="s">
        <v>2679</v>
      </c>
      <c r="K167" s="242"/>
    </row>
    <row r="168" spans="2:11" s="1" customFormat="1" ht="5.25" customHeight="1">
      <c r="B168" s="270"/>
      <c r="C168" s="265"/>
      <c r="D168" s="265"/>
      <c r="E168" s="265"/>
      <c r="F168" s="265"/>
      <c r="G168" s="266"/>
      <c r="H168" s="265"/>
      <c r="I168" s="265"/>
      <c r="J168" s="265"/>
      <c r="K168" s="293"/>
    </row>
    <row r="169" spans="2:11" s="1" customFormat="1" ht="15" customHeight="1">
      <c r="B169" s="270"/>
      <c r="C169" s="247" t="s">
        <v>2683</v>
      </c>
      <c r="D169" s="247"/>
      <c r="E169" s="247"/>
      <c r="F169" s="268" t="s">
        <v>2680</v>
      </c>
      <c r="G169" s="247"/>
      <c r="H169" s="247" t="s">
        <v>2720</v>
      </c>
      <c r="I169" s="247" t="s">
        <v>2682</v>
      </c>
      <c r="J169" s="247">
        <v>120</v>
      </c>
      <c r="K169" s="293"/>
    </row>
    <row r="170" spans="2:11" s="1" customFormat="1" ht="15" customHeight="1">
      <c r="B170" s="270"/>
      <c r="C170" s="247" t="s">
        <v>2729</v>
      </c>
      <c r="D170" s="247"/>
      <c r="E170" s="247"/>
      <c r="F170" s="268" t="s">
        <v>2680</v>
      </c>
      <c r="G170" s="247"/>
      <c r="H170" s="247" t="s">
        <v>2730</v>
      </c>
      <c r="I170" s="247" t="s">
        <v>2682</v>
      </c>
      <c r="J170" s="247" t="s">
        <v>2731</v>
      </c>
      <c r="K170" s="293"/>
    </row>
    <row r="171" spans="2:11" s="1" customFormat="1" ht="15" customHeight="1">
      <c r="B171" s="270"/>
      <c r="C171" s="247" t="s">
        <v>91</v>
      </c>
      <c r="D171" s="247"/>
      <c r="E171" s="247"/>
      <c r="F171" s="268" t="s">
        <v>2680</v>
      </c>
      <c r="G171" s="247"/>
      <c r="H171" s="247" t="s">
        <v>2747</v>
      </c>
      <c r="I171" s="247" t="s">
        <v>2682</v>
      </c>
      <c r="J171" s="247" t="s">
        <v>2731</v>
      </c>
      <c r="K171" s="293"/>
    </row>
    <row r="172" spans="2:11" s="1" customFormat="1" ht="15" customHeight="1">
      <c r="B172" s="270"/>
      <c r="C172" s="247" t="s">
        <v>2685</v>
      </c>
      <c r="D172" s="247"/>
      <c r="E172" s="247"/>
      <c r="F172" s="268" t="s">
        <v>2686</v>
      </c>
      <c r="G172" s="247"/>
      <c r="H172" s="247" t="s">
        <v>2747</v>
      </c>
      <c r="I172" s="247" t="s">
        <v>2682</v>
      </c>
      <c r="J172" s="247">
        <v>50</v>
      </c>
      <c r="K172" s="293"/>
    </row>
    <row r="173" spans="2:11" s="1" customFormat="1" ht="15" customHeight="1">
      <c r="B173" s="270"/>
      <c r="C173" s="247" t="s">
        <v>2688</v>
      </c>
      <c r="D173" s="247"/>
      <c r="E173" s="247"/>
      <c r="F173" s="268" t="s">
        <v>2680</v>
      </c>
      <c r="G173" s="247"/>
      <c r="H173" s="247" t="s">
        <v>2747</v>
      </c>
      <c r="I173" s="247" t="s">
        <v>2690</v>
      </c>
      <c r="J173" s="247"/>
      <c r="K173" s="293"/>
    </row>
    <row r="174" spans="2:11" s="1" customFormat="1" ht="15" customHeight="1">
      <c r="B174" s="270"/>
      <c r="C174" s="247" t="s">
        <v>2699</v>
      </c>
      <c r="D174" s="247"/>
      <c r="E174" s="247"/>
      <c r="F174" s="268" t="s">
        <v>2686</v>
      </c>
      <c r="G174" s="247"/>
      <c r="H174" s="247" t="s">
        <v>2747</v>
      </c>
      <c r="I174" s="247" t="s">
        <v>2682</v>
      </c>
      <c r="J174" s="247">
        <v>50</v>
      </c>
      <c r="K174" s="293"/>
    </row>
    <row r="175" spans="2:11" s="1" customFormat="1" ht="15" customHeight="1">
      <c r="B175" s="270"/>
      <c r="C175" s="247" t="s">
        <v>2707</v>
      </c>
      <c r="D175" s="247"/>
      <c r="E175" s="247"/>
      <c r="F175" s="268" t="s">
        <v>2686</v>
      </c>
      <c r="G175" s="247"/>
      <c r="H175" s="247" t="s">
        <v>2747</v>
      </c>
      <c r="I175" s="247" t="s">
        <v>2682</v>
      </c>
      <c r="J175" s="247">
        <v>50</v>
      </c>
      <c r="K175" s="293"/>
    </row>
    <row r="176" spans="2:11" s="1" customFormat="1" ht="15" customHeight="1">
      <c r="B176" s="270"/>
      <c r="C176" s="247" t="s">
        <v>2705</v>
      </c>
      <c r="D176" s="247"/>
      <c r="E176" s="247"/>
      <c r="F176" s="268" t="s">
        <v>2686</v>
      </c>
      <c r="G176" s="247"/>
      <c r="H176" s="247" t="s">
        <v>2747</v>
      </c>
      <c r="I176" s="247" t="s">
        <v>2682</v>
      </c>
      <c r="J176" s="247">
        <v>50</v>
      </c>
      <c r="K176" s="293"/>
    </row>
    <row r="177" spans="2:11" s="1" customFormat="1" ht="15" customHeight="1">
      <c r="B177" s="270"/>
      <c r="C177" s="247" t="s">
        <v>146</v>
      </c>
      <c r="D177" s="247"/>
      <c r="E177" s="247"/>
      <c r="F177" s="268" t="s">
        <v>2680</v>
      </c>
      <c r="G177" s="247"/>
      <c r="H177" s="247" t="s">
        <v>2748</v>
      </c>
      <c r="I177" s="247" t="s">
        <v>2749</v>
      </c>
      <c r="J177" s="247"/>
      <c r="K177" s="293"/>
    </row>
    <row r="178" spans="2:11" s="1" customFormat="1" ht="15" customHeight="1">
      <c r="B178" s="270"/>
      <c r="C178" s="247" t="s">
        <v>60</v>
      </c>
      <c r="D178" s="247"/>
      <c r="E178" s="247"/>
      <c r="F178" s="268" t="s">
        <v>2680</v>
      </c>
      <c r="G178" s="247"/>
      <c r="H178" s="247" t="s">
        <v>2750</v>
      </c>
      <c r="I178" s="247" t="s">
        <v>2751</v>
      </c>
      <c r="J178" s="247">
        <v>1</v>
      </c>
      <c r="K178" s="293"/>
    </row>
    <row r="179" spans="2:11" s="1" customFormat="1" ht="15" customHeight="1">
      <c r="B179" s="270"/>
      <c r="C179" s="247" t="s">
        <v>56</v>
      </c>
      <c r="D179" s="247"/>
      <c r="E179" s="247"/>
      <c r="F179" s="268" t="s">
        <v>2680</v>
      </c>
      <c r="G179" s="247"/>
      <c r="H179" s="247" t="s">
        <v>2752</v>
      </c>
      <c r="I179" s="247" t="s">
        <v>2682</v>
      </c>
      <c r="J179" s="247">
        <v>20</v>
      </c>
      <c r="K179" s="293"/>
    </row>
    <row r="180" spans="2:11" s="1" customFormat="1" ht="15" customHeight="1">
      <c r="B180" s="270"/>
      <c r="C180" s="247" t="s">
        <v>57</v>
      </c>
      <c r="D180" s="247"/>
      <c r="E180" s="247"/>
      <c r="F180" s="268" t="s">
        <v>2680</v>
      </c>
      <c r="G180" s="247"/>
      <c r="H180" s="247" t="s">
        <v>2753</v>
      </c>
      <c r="I180" s="247" t="s">
        <v>2682</v>
      </c>
      <c r="J180" s="247">
        <v>255</v>
      </c>
      <c r="K180" s="293"/>
    </row>
    <row r="181" spans="2:11" s="1" customFormat="1" ht="15" customHeight="1">
      <c r="B181" s="270"/>
      <c r="C181" s="247" t="s">
        <v>147</v>
      </c>
      <c r="D181" s="247"/>
      <c r="E181" s="247"/>
      <c r="F181" s="268" t="s">
        <v>2680</v>
      </c>
      <c r="G181" s="247"/>
      <c r="H181" s="247" t="s">
        <v>2644</v>
      </c>
      <c r="I181" s="247" t="s">
        <v>2682</v>
      </c>
      <c r="J181" s="247">
        <v>10</v>
      </c>
      <c r="K181" s="293"/>
    </row>
    <row r="182" spans="2:11" s="1" customFormat="1" ht="15" customHeight="1">
      <c r="B182" s="270"/>
      <c r="C182" s="247" t="s">
        <v>148</v>
      </c>
      <c r="D182" s="247"/>
      <c r="E182" s="247"/>
      <c r="F182" s="268" t="s">
        <v>2680</v>
      </c>
      <c r="G182" s="247"/>
      <c r="H182" s="247" t="s">
        <v>2754</v>
      </c>
      <c r="I182" s="247" t="s">
        <v>2715</v>
      </c>
      <c r="J182" s="247"/>
      <c r="K182" s="293"/>
    </row>
    <row r="183" spans="2:11" s="1" customFormat="1" ht="15" customHeight="1">
      <c r="B183" s="270"/>
      <c r="C183" s="247" t="s">
        <v>2755</v>
      </c>
      <c r="D183" s="247"/>
      <c r="E183" s="247"/>
      <c r="F183" s="268" t="s">
        <v>2680</v>
      </c>
      <c r="G183" s="247"/>
      <c r="H183" s="247" t="s">
        <v>2756</v>
      </c>
      <c r="I183" s="247" t="s">
        <v>2715</v>
      </c>
      <c r="J183" s="247"/>
      <c r="K183" s="293"/>
    </row>
    <row r="184" spans="2:11" s="1" customFormat="1" ht="15" customHeight="1">
      <c r="B184" s="270"/>
      <c r="C184" s="247" t="s">
        <v>2744</v>
      </c>
      <c r="D184" s="247"/>
      <c r="E184" s="247"/>
      <c r="F184" s="268" t="s">
        <v>2680</v>
      </c>
      <c r="G184" s="247"/>
      <c r="H184" s="247" t="s">
        <v>2757</v>
      </c>
      <c r="I184" s="247" t="s">
        <v>2715</v>
      </c>
      <c r="J184" s="247"/>
      <c r="K184" s="293"/>
    </row>
    <row r="185" spans="2:11" s="1" customFormat="1" ht="15" customHeight="1">
      <c r="B185" s="270"/>
      <c r="C185" s="247" t="s">
        <v>150</v>
      </c>
      <c r="D185" s="247"/>
      <c r="E185" s="247"/>
      <c r="F185" s="268" t="s">
        <v>2686</v>
      </c>
      <c r="G185" s="247"/>
      <c r="H185" s="247" t="s">
        <v>2758</v>
      </c>
      <c r="I185" s="247" t="s">
        <v>2682</v>
      </c>
      <c r="J185" s="247">
        <v>50</v>
      </c>
      <c r="K185" s="293"/>
    </row>
    <row r="186" spans="2:11" s="1" customFormat="1" ht="15" customHeight="1">
      <c r="B186" s="270"/>
      <c r="C186" s="247" t="s">
        <v>2759</v>
      </c>
      <c r="D186" s="247"/>
      <c r="E186" s="247"/>
      <c r="F186" s="268" t="s">
        <v>2686</v>
      </c>
      <c r="G186" s="247"/>
      <c r="H186" s="247" t="s">
        <v>2760</v>
      </c>
      <c r="I186" s="247" t="s">
        <v>2761</v>
      </c>
      <c r="J186" s="247"/>
      <c r="K186" s="293"/>
    </row>
    <row r="187" spans="2:11" s="1" customFormat="1" ht="15" customHeight="1">
      <c r="B187" s="270"/>
      <c r="C187" s="247" t="s">
        <v>2762</v>
      </c>
      <c r="D187" s="247"/>
      <c r="E187" s="247"/>
      <c r="F187" s="268" t="s">
        <v>2686</v>
      </c>
      <c r="G187" s="247"/>
      <c r="H187" s="247" t="s">
        <v>2763</v>
      </c>
      <c r="I187" s="247" t="s">
        <v>2761</v>
      </c>
      <c r="J187" s="247"/>
      <c r="K187" s="293"/>
    </row>
    <row r="188" spans="2:11" s="1" customFormat="1" ht="15" customHeight="1">
      <c r="B188" s="270"/>
      <c r="C188" s="247" t="s">
        <v>2764</v>
      </c>
      <c r="D188" s="247"/>
      <c r="E188" s="247"/>
      <c r="F188" s="268" t="s">
        <v>2686</v>
      </c>
      <c r="G188" s="247"/>
      <c r="H188" s="247" t="s">
        <v>2765</v>
      </c>
      <c r="I188" s="247" t="s">
        <v>2761</v>
      </c>
      <c r="J188" s="247"/>
      <c r="K188" s="293"/>
    </row>
    <row r="189" spans="2:11" s="1" customFormat="1" ht="15" customHeight="1">
      <c r="B189" s="270"/>
      <c r="C189" s="306" t="s">
        <v>2766</v>
      </c>
      <c r="D189" s="247"/>
      <c r="E189" s="247"/>
      <c r="F189" s="268" t="s">
        <v>2686</v>
      </c>
      <c r="G189" s="247"/>
      <c r="H189" s="247" t="s">
        <v>2767</v>
      </c>
      <c r="I189" s="247" t="s">
        <v>2768</v>
      </c>
      <c r="J189" s="307" t="s">
        <v>2769</v>
      </c>
      <c r="K189" s="293"/>
    </row>
    <row r="190" spans="2:11" s="16" customFormat="1" ht="15" customHeight="1">
      <c r="B190" s="308"/>
      <c r="C190" s="309" t="s">
        <v>2770</v>
      </c>
      <c r="D190" s="310"/>
      <c r="E190" s="310"/>
      <c r="F190" s="311" t="s">
        <v>2686</v>
      </c>
      <c r="G190" s="310"/>
      <c r="H190" s="310" t="s">
        <v>2771</v>
      </c>
      <c r="I190" s="310" t="s">
        <v>2768</v>
      </c>
      <c r="J190" s="312" t="s">
        <v>2769</v>
      </c>
      <c r="K190" s="313"/>
    </row>
    <row r="191" spans="2:11" s="1" customFormat="1" ht="15" customHeight="1">
      <c r="B191" s="270"/>
      <c r="C191" s="306" t="s">
        <v>45</v>
      </c>
      <c r="D191" s="247"/>
      <c r="E191" s="247"/>
      <c r="F191" s="268" t="s">
        <v>2680</v>
      </c>
      <c r="G191" s="247"/>
      <c r="H191" s="244" t="s">
        <v>2772</v>
      </c>
      <c r="I191" s="247" t="s">
        <v>2773</v>
      </c>
      <c r="J191" s="247"/>
      <c r="K191" s="293"/>
    </row>
    <row r="192" spans="2:11" s="1" customFormat="1" ht="15" customHeight="1">
      <c r="B192" s="270"/>
      <c r="C192" s="306" t="s">
        <v>2774</v>
      </c>
      <c r="D192" s="247"/>
      <c r="E192" s="247"/>
      <c r="F192" s="268" t="s">
        <v>2680</v>
      </c>
      <c r="G192" s="247"/>
      <c r="H192" s="247" t="s">
        <v>2775</v>
      </c>
      <c r="I192" s="247" t="s">
        <v>2715</v>
      </c>
      <c r="J192" s="247"/>
      <c r="K192" s="293"/>
    </row>
    <row r="193" spans="2:11" s="1" customFormat="1" ht="15" customHeight="1">
      <c r="B193" s="270"/>
      <c r="C193" s="306" t="s">
        <v>2776</v>
      </c>
      <c r="D193" s="247"/>
      <c r="E193" s="247"/>
      <c r="F193" s="268" t="s">
        <v>2680</v>
      </c>
      <c r="G193" s="247"/>
      <c r="H193" s="247" t="s">
        <v>2777</v>
      </c>
      <c r="I193" s="247" t="s">
        <v>2715</v>
      </c>
      <c r="J193" s="247"/>
      <c r="K193" s="293"/>
    </row>
    <row r="194" spans="2:11" s="1" customFormat="1" ht="15" customHeight="1">
      <c r="B194" s="270"/>
      <c r="C194" s="306" t="s">
        <v>2778</v>
      </c>
      <c r="D194" s="247"/>
      <c r="E194" s="247"/>
      <c r="F194" s="268" t="s">
        <v>2686</v>
      </c>
      <c r="G194" s="247"/>
      <c r="H194" s="247" t="s">
        <v>2779</v>
      </c>
      <c r="I194" s="247" t="s">
        <v>2715</v>
      </c>
      <c r="J194" s="247"/>
      <c r="K194" s="293"/>
    </row>
    <row r="195" spans="2:11" s="1" customFormat="1" ht="15" customHeight="1">
      <c r="B195" s="299"/>
      <c r="C195" s="314"/>
      <c r="D195" s="279"/>
      <c r="E195" s="279"/>
      <c r="F195" s="279"/>
      <c r="G195" s="279"/>
      <c r="H195" s="279"/>
      <c r="I195" s="279"/>
      <c r="J195" s="279"/>
      <c r="K195" s="300"/>
    </row>
    <row r="196" spans="2:11" s="1" customFormat="1" ht="18.75" customHeight="1">
      <c r="B196" s="281"/>
      <c r="C196" s="291"/>
      <c r="D196" s="291"/>
      <c r="E196" s="291"/>
      <c r="F196" s="301"/>
      <c r="G196" s="291"/>
      <c r="H196" s="291"/>
      <c r="I196" s="291"/>
      <c r="J196" s="291"/>
      <c r="K196" s="281"/>
    </row>
    <row r="197" spans="2:11" s="1" customFormat="1" ht="18.75" customHeight="1">
      <c r="B197" s="281"/>
      <c r="C197" s="291"/>
      <c r="D197" s="291"/>
      <c r="E197" s="291"/>
      <c r="F197" s="301"/>
      <c r="G197" s="291"/>
      <c r="H197" s="291"/>
      <c r="I197" s="291"/>
      <c r="J197" s="291"/>
      <c r="K197" s="281"/>
    </row>
    <row r="198" spans="2:11" s="1" customFormat="1" ht="18.75" customHeight="1">
      <c r="B198" s="254"/>
      <c r="C198" s="254"/>
      <c r="D198" s="254"/>
      <c r="E198" s="254"/>
      <c r="F198" s="254"/>
      <c r="G198" s="254"/>
      <c r="H198" s="254"/>
      <c r="I198" s="254"/>
      <c r="J198" s="254"/>
      <c r="K198" s="254"/>
    </row>
    <row r="199" spans="2:11" s="1" customFormat="1" ht="13.5">
      <c r="B199" s="236"/>
      <c r="C199" s="237"/>
      <c r="D199" s="237"/>
      <c r="E199" s="237"/>
      <c r="F199" s="237"/>
      <c r="G199" s="237"/>
      <c r="H199" s="237"/>
      <c r="I199" s="237"/>
      <c r="J199" s="237"/>
      <c r="K199" s="238"/>
    </row>
    <row r="200" spans="2:11" s="1" customFormat="1" ht="21">
      <c r="B200" s="239"/>
      <c r="C200" s="555" t="s">
        <v>2780</v>
      </c>
      <c r="D200" s="555"/>
      <c r="E200" s="555"/>
      <c r="F200" s="555"/>
      <c r="G200" s="555"/>
      <c r="H200" s="555"/>
      <c r="I200" s="555"/>
      <c r="J200" s="555"/>
      <c r="K200" s="240"/>
    </row>
    <row r="201" spans="2:11" s="1" customFormat="1" ht="25.5" customHeight="1">
      <c r="B201" s="239"/>
      <c r="C201" s="315" t="s">
        <v>2781</v>
      </c>
      <c r="D201" s="315"/>
      <c r="E201" s="315"/>
      <c r="F201" s="315" t="s">
        <v>2782</v>
      </c>
      <c r="G201" s="316"/>
      <c r="H201" s="556" t="s">
        <v>2783</v>
      </c>
      <c r="I201" s="556"/>
      <c r="J201" s="556"/>
      <c r="K201" s="240"/>
    </row>
    <row r="202" spans="2:11" s="1" customFormat="1" ht="5.25" customHeight="1">
      <c r="B202" s="270"/>
      <c r="C202" s="265"/>
      <c r="D202" s="265"/>
      <c r="E202" s="265"/>
      <c r="F202" s="265"/>
      <c r="G202" s="291"/>
      <c r="H202" s="265"/>
      <c r="I202" s="265"/>
      <c r="J202" s="265"/>
      <c r="K202" s="293"/>
    </row>
    <row r="203" spans="2:11" s="1" customFormat="1" ht="15" customHeight="1">
      <c r="B203" s="270"/>
      <c r="C203" s="247" t="s">
        <v>2773</v>
      </c>
      <c r="D203" s="247"/>
      <c r="E203" s="247"/>
      <c r="F203" s="268" t="s">
        <v>46</v>
      </c>
      <c r="G203" s="247"/>
      <c r="H203" s="554" t="s">
        <v>2784</v>
      </c>
      <c r="I203" s="554"/>
      <c r="J203" s="554"/>
      <c r="K203" s="293"/>
    </row>
    <row r="204" spans="2:11" s="1" customFormat="1" ht="15" customHeight="1">
      <c r="B204" s="270"/>
      <c r="C204" s="247"/>
      <c r="D204" s="247"/>
      <c r="E204" s="247"/>
      <c r="F204" s="268" t="s">
        <v>47</v>
      </c>
      <c r="G204" s="247"/>
      <c r="H204" s="554" t="s">
        <v>2785</v>
      </c>
      <c r="I204" s="554"/>
      <c r="J204" s="554"/>
      <c r="K204" s="293"/>
    </row>
    <row r="205" spans="2:11" s="1" customFormat="1" ht="15" customHeight="1">
      <c r="B205" s="270"/>
      <c r="C205" s="247"/>
      <c r="D205" s="247"/>
      <c r="E205" s="247"/>
      <c r="F205" s="268" t="s">
        <v>50</v>
      </c>
      <c r="G205" s="247"/>
      <c r="H205" s="554" t="s">
        <v>2786</v>
      </c>
      <c r="I205" s="554"/>
      <c r="J205" s="554"/>
      <c r="K205" s="293"/>
    </row>
    <row r="206" spans="2:11" s="1" customFormat="1" ht="15" customHeight="1">
      <c r="B206" s="270"/>
      <c r="C206" s="247"/>
      <c r="D206" s="247"/>
      <c r="E206" s="247"/>
      <c r="F206" s="268" t="s">
        <v>48</v>
      </c>
      <c r="G206" s="247"/>
      <c r="H206" s="554" t="s">
        <v>2787</v>
      </c>
      <c r="I206" s="554"/>
      <c r="J206" s="554"/>
      <c r="K206" s="293"/>
    </row>
    <row r="207" spans="2:11" s="1" customFormat="1" ht="15" customHeight="1">
      <c r="B207" s="270"/>
      <c r="C207" s="247"/>
      <c r="D207" s="247"/>
      <c r="E207" s="247"/>
      <c r="F207" s="268" t="s">
        <v>49</v>
      </c>
      <c r="G207" s="247"/>
      <c r="H207" s="554" t="s">
        <v>2788</v>
      </c>
      <c r="I207" s="554"/>
      <c r="J207" s="554"/>
      <c r="K207" s="293"/>
    </row>
    <row r="208" spans="2:11" s="1" customFormat="1" ht="15" customHeight="1">
      <c r="B208" s="270"/>
      <c r="C208" s="247"/>
      <c r="D208" s="247"/>
      <c r="E208" s="247"/>
      <c r="F208" s="268"/>
      <c r="G208" s="247"/>
      <c r="H208" s="247"/>
      <c r="I208" s="247"/>
      <c r="J208" s="247"/>
      <c r="K208" s="293"/>
    </row>
    <row r="209" spans="2:11" s="1" customFormat="1" ht="15" customHeight="1">
      <c r="B209" s="270"/>
      <c r="C209" s="247" t="s">
        <v>2727</v>
      </c>
      <c r="D209" s="247"/>
      <c r="E209" s="247"/>
      <c r="F209" s="268" t="s">
        <v>82</v>
      </c>
      <c r="G209" s="247"/>
      <c r="H209" s="554" t="s">
        <v>2789</v>
      </c>
      <c r="I209" s="554"/>
      <c r="J209" s="554"/>
      <c r="K209" s="293"/>
    </row>
    <row r="210" spans="2:11" s="1" customFormat="1" ht="15" customHeight="1">
      <c r="B210" s="270"/>
      <c r="C210" s="247"/>
      <c r="D210" s="247"/>
      <c r="E210" s="247"/>
      <c r="F210" s="268" t="s">
        <v>2623</v>
      </c>
      <c r="G210" s="247"/>
      <c r="H210" s="554" t="s">
        <v>2624</v>
      </c>
      <c r="I210" s="554"/>
      <c r="J210" s="554"/>
      <c r="K210" s="293"/>
    </row>
    <row r="211" spans="2:11" s="1" customFormat="1" ht="15" customHeight="1">
      <c r="B211" s="270"/>
      <c r="C211" s="247"/>
      <c r="D211" s="247"/>
      <c r="E211" s="247"/>
      <c r="F211" s="268" t="s">
        <v>2621</v>
      </c>
      <c r="G211" s="247"/>
      <c r="H211" s="554" t="s">
        <v>2790</v>
      </c>
      <c r="I211" s="554"/>
      <c r="J211" s="554"/>
      <c r="K211" s="293"/>
    </row>
    <row r="212" spans="2:11" s="1" customFormat="1" ht="15" customHeight="1">
      <c r="B212" s="317"/>
      <c r="C212" s="247"/>
      <c r="D212" s="247"/>
      <c r="E212" s="247"/>
      <c r="F212" s="268" t="s">
        <v>2625</v>
      </c>
      <c r="G212" s="306"/>
      <c r="H212" s="553" t="s">
        <v>2626</v>
      </c>
      <c r="I212" s="553"/>
      <c r="J212" s="553"/>
      <c r="K212" s="318"/>
    </row>
    <row r="213" spans="2:11" s="1" customFormat="1" ht="15" customHeight="1">
      <c r="B213" s="317"/>
      <c r="C213" s="247"/>
      <c r="D213" s="247"/>
      <c r="E213" s="247"/>
      <c r="F213" s="268" t="s">
        <v>2627</v>
      </c>
      <c r="G213" s="306"/>
      <c r="H213" s="553" t="s">
        <v>2791</v>
      </c>
      <c r="I213" s="553"/>
      <c r="J213" s="553"/>
      <c r="K213" s="318"/>
    </row>
    <row r="214" spans="2:11" s="1" customFormat="1" ht="15" customHeight="1">
      <c r="B214" s="317"/>
      <c r="C214" s="247"/>
      <c r="D214" s="247"/>
      <c r="E214" s="247"/>
      <c r="F214" s="268"/>
      <c r="G214" s="306"/>
      <c r="H214" s="297"/>
      <c r="I214" s="297"/>
      <c r="J214" s="297"/>
      <c r="K214" s="318"/>
    </row>
    <row r="215" spans="2:11" s="1" customFormat="1" ht="15" customHeight="1">
      <c r="B215" s="317"/>
      <c r="C215" s="247" t="s">
        <v>2751</v>
      </c>
      <c r="D215" s="247"/>
      <c r="E215" s="247"/>
      <c r="F215" s="268">
        <v>1</v>
      </c>
      <c r="G215" s="306"/>
      <c r="H215" s="553" t="s">
        <v>2792</v>
      </c>
      <c r="I215" s="553"/>
      <c r="J215" s="553"/>
      <c r="K215" s="318"/>
    </row>
    <row r="216" spans="2:11" s="1" customFormat="1" ht="15" customHeight="1">
      <c r="B216" s="317"/>
      <c r="C216" s="247"/>
      <c r="D216" s="247"/>
      <c r="E216" s="247"/>
      <c r="F216" s="268">
        <v>2</v>
      </c>
      <c r="G216" s="306"/>
      <c r="H216" s="553" t="s">
        <v>2793</v>
      </c>
      <c r="I216" s="553"/>
      <c r="J216" s="553"/>
      <c r="K216" s="318"/>
    </row>
    <row r="217" spans="2:11" s="1" customFormat="1" ht="15" customHeight="1">
      <c r="B217" s="317"/>
      <c r="C217" s="247"/>
      <c r="D217" s="247"/>
      <c r="E217" s="247"/>
      <c r="F217" s="268">
        <v>3</v>
      </c>
      <c r="G217" s="306"/>
      <c r="H217" s="553" t="s">
        <v>2794</v>
      </c>
      <c r="I217" s="553"/>
      <c r="J217" s="553"/>
      <c r="K217" s="318"/>
    </row>
    <row r="218" spans="2:11" s="1" customFormat="1" ht="15" customHeight="1">
      <c r="B218" s="317"/>
      <c r="C218" s="247"/>
      <c r="D218" s="247"/>
      <c r="E218" s="247"/>
      <c r="F218" s="268">
        <v>4</v>
      </c>
      <c r="G218" s="306"/>
      <c r="H218" s="553" t="s">
        <v>2795</v>
      </c>
      <c r="I218" s="553"/>
      <c r="J218" s="553"/>
      <c r="K218" s="318"/>
    </row>
    <row r="219" spans="2:11" s="1" customFormat="1" ht="12.75" customHeight="1">
      <c r="B219" s="319"/>
      <c r="C219" s="320"/>
      <c r="D219" s="320"/>
      <c r="E219" s="320"/>
      <c r="F219" s="320"/>
      <c r="G219" s="320"/>
      <c r="H219" s="320"/>
      <c r="I219" s="320"/>
      <c r="J219" s="320"/>
      <c r="K219" s="321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18</vt:i4>
      </vt:variant>
      <vt:variant>
        <vt:lpstr>Pojmenované oblasti</vt:lpstr>
      </vt:variant>
      <vt:variant>
        <vt:i4>30</vt:i4>
      </vt:variant>
    </vt:vector>
  </HeadingPairs>
  <TitlesOfParts>
    <vt:vector size="48" baseType="lpstr">
      <vt:lpstr>Rekapitulace stavby</vt:lpstr>
      <vt:lpstr>25_11_01_00 - Vedlejší ro...</vt:lpstr>
      <vt:lpstr>25_11_01_01.1.1 - Jednotn...</vt:lpstr>
      <vt:lpstr>25_11_01_01.1.2 - Jednotn...</vt:lpstr>
      <vt:lpstr>25_11_01_01.1.3 - Jednotn...</vt:lpstr>
      <vt:lpstr>25_11_01_01.2 - SO-01.2 S...</vt:lpstr>
      <vt:lpstr>25_11_01_01.3 - SO-01.3 Č...</vt:lpstr>
      <vt:lpstr>25_11_01_01.4 - SO-01.4 D...</vt:lpstr>
      <vt:lpstr>25_11_01_02 - PS-01 Vystr...</vt:lpstr>
      <vt:lpstr>PS-01</vt:lpstr>
      <vt:lpstr>25_11_01_03 - PS-02 Elekt...</vt:lpstr>
      <vt:lpstr>ČS - El</vt:lpstr>
      <vt:lpstr> kabel list</vt:lpstr>
      <vt:lpstr>25_11_01_04.1 - Oprava kr...</vt:lpstr>
      <vt:lpstr>25_11_01_04.2 - Oprava kr...</vt:lpstr>
      <vt:lpstr>25_11_01_04.3 - Oprava kr...</vt:lpstr>
      <vt:lpstr>25_11_01_04.4 - Oprava kr...</vt:lpstr>
      <vt:lpstr>Pokyny pro vyplnění</vt:lpstr>
      <vt:lpstr>'25_11_01_00 - Vedlejší ro...'!Názvy_tisku</vt:lpstr>
      <vt:lpstr>'25_11_01_01.1.1 - Jednotn...'!Názvy_tisku</vt:lpstr>
      <vt:lpstr>'25_11_01_01.1.2 - Jednotn...'!Názvy_tisku</vt:lpstr>
      <vt:lpstr>'25_11_01_01.1.3 - Jednotn...'!Názvy_tisku</vt:lpstr>
      <vt:lpstr>'25_11_01_01.2 - SO-01.2 S...'!Názvy_tisku</vt:lpstr>
      <vt:lpstr>'25_11_01_01.3 - SO-01.3 Č...'!Názvy_tisku</vt:lpstr>
      <vt:lpstr>'25_11_01_01.4 - SO-01.4 D...'!Názvy_tisku</vt:lpstr>
      <vt:lpstr>'25_11_01_02 - PS-01 Vystr...'!Názvy_tisku</vt:lpstr>
      <vt:lpstr>'25_11_01_03 - PS-02 Elekt...'!Názvy_tisku</vt:lpstr>
      <vt:lpstr>'25_11_01_04.1 - Oprava kr...'!Názvy_tisku</vt:lpstr>
      <vt:lpstr>'25_11_01_04.2 - Oprava kr...'!Názvy_tisku</vt:lpstr>
      <vt:lpstr>'25_11_01_04.3 - Oprava kr...'!Názvy_tisku</vt:lpstr>
      <vt:lpstr>'25_11_01_04.4 - Oprava kr...'!Názvy_tisku</vt:lpstr>
      <vt:lpstr>'Rekapitulace stavby'!Názvy_tisku</vt:lpstr>
      <vt:lpstr>'25_11_01_00 - Vedlejší ro...'!Oblast_tisku</vt:lpstr>
      <vt:lpstr>'25_11_01_01.1.1 - Jednotn...'!Oblast_tisku</vt:lpstr>
      <vt:lpstr>'25_11_01_01.1.2 - Jednotn...'!Oblast_tisku</vt:lpstr>
      <vt:lpstr>'25_11_01_01.1.3 - Jednotn...'!Oblast_tisku</vt:lpstr>
      <vt:lpstr>'25_11_01_01.2 - SO-01.2 S...'!Oblast_tisku</vt:lpstr>
      <vt:lpstr>'25_11_01_01.3 - SO-01.3 Č...'!Oblast_tisku</vt:lpstr>
      <vt:lpstr>'25_11_01_01.4 - SO-01.4 D...'!Oblast_tisku</vt:lpstr>
      <vt:lpstr>'25_11_01_02 - PS-01 Vystr...'!Oblast_tisku</vt:lpstr>
      <vt:lpstr>'25_11_01_03 - PS-02 Elekt...'!Oblast_tisku</vt:lpstr>
      <vt:lpstr>'25_11_01_04.1 - Oprava kr...'!Oblast_tisku</vt:lpstr>
      <vt:lpstr>'25_11_01_04.2 - Oprava kr...'!Oblast_tisku</vt:lpstr>
      <vt:lpstr>'25_11_01_04.3 - Oprava kr...'!Oblast_tisku</vt:lpstr>
      <vt:lpstr>'25_11_01_04.4 - Oprava kr...'!Oblast_tisku</vt:lpstr>
      <vt:lpstr>'Pokyny pro vyplnění'!Oblast_tisku</vt:lpstr>
      <vt:lpstr>'PS-01'!Oblast_tisku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DESKTOP-CIMNTMN\pc</dc:creator>
  <cp:lastModifiedBy>Jarda</cp:lastModifiedBy>
  <dcterms:created xsi:type="dcterms:W3CDTF">2025-11-07T19:35:08Z</dcterms:created>
  <dcterms:modified xsi:type="dcterms:W3CDTF">2026-06-09T09:11:18Z</dcterms:modified>
</cp:coreProperties>
</file>