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ka\Dropbox (Personal)\AKCE ROZPRACOVANE\599_DPS_ÚV_O.N.VES_oprava výtlačného řadu DN 600 pod železnicí\2_Rozpocty_vypocty\"/>
    </mc:Choice>
  </mc:AlternateContent>
  <xr:revisionPtr revIDLastSave="0" documentId="8_{3987D7DB-007C-4708-8B5C-04834FFA4621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VN + ON  Naklady" sheetId="12" r:id="rId4"/>
    <sheet name="1 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VN + ON  Naklady'!$1:$7</definedName>
    <definedName name="_xlnm.Print_Titles" localSheetId="4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VN + ON  Naklady'!$A$1:$Y$58</definedName>
    <definedName name="_xlnm.Print_Area" localSheetId="4">'1 1 Pol'!$A$1:$Y$292</definedName>
    <definedName name="_xlnm.Print_Area" localSheetId="1">Stavba!$A$1:$J$82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1" i="1" l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G43" i="1"/>
  <c r="F43" i="1"/>
  <c r="G42" i="1"/>
  <c r="H42" i="1" s="1"/>
  <c r="I42" i="1" s="1"/>
  <c r="F42" i="1"/>
  <c r="G41" i="1"/>
  <c r="H41" i="1" s="1"/>
  <c r="I41" i="1" s="1"/>
  <c r="F41" i="1"/>
  <c r="G40" i="1"/>
  <c r="F40" i="1"/>
  <c r="H40" i="1" s="1"/>
  <c r="I40" i="1" s="1"/>
  <c r="G39" i="1"/>
  <c r="F39" i="1"/>
  <c r="G282" i="13"/>
  <c r="BA209" i="13"/>
  <c r="G9" i="13"/>
  <c r="G8" i="13" s="1"/>
  <c r="I9" i="13"/>
  <c r="K9" i="13"/>
  <c r="K8" i="13" s="1"/>
  <c r="O9" i="13"/>
  <c r="O8" i="13" s="1"/>
  <c r="Q9" i="13"/>
  <c r="V9" i="13"/>
  <c r="V8" i="13" s="1"/>
  <c r="G10" i="13"/>
  <c r="I10" i="13"/>
  <c r="I8" i="13" s="1"/>
  <c r="K10" i="13"/>
  <c r="M10" i="13"/>
  <c r="O10" i="13"/>
  <c r="Q10" i="13"/>
  <c r="Q8" i="13" s="1"/>
  <c r="V10" i="13"/>
  <c r="G13" i="13"/>
  <c r="O13" i="13"/>
  <c r="G14" i="13"/>
  <c r="I14" i="13"/>
  <c r="I13" i="13" s="1"/>
  <c r="K14" i="13"/>
  <c r="M14" i="13"/>
  <c r="O14" i="13"/>
  <c r="Q14" i="13"/>
  <c r="Q13" i="13" s="1"/>
  <c r="V14" i="13"/>
  <c r="G21" i="13"/>
  <c r="M21" i="13" s="1"/>
  <c r="I21" i="13"/>
  <c r="K21" i="13"/>
  <c r="K13" i="13" s="1"/>
  <c r="O21" i="13"/>
  <c r="Q21" i="13"/>
  <c r="V21" i="13"/>
  <c r="V13" i="13" s="1"/>
  <c r="G24" i="13"/>
  <c r="M24" i="13" s="1"/>
  <c r="I24" i="13"/>
  <c r="K24" i="13"/>
  <c r="K23" i="13" s="1"/>
  <c r="O24" i="13"/>
  <c r="O23" i="13" s="1"/>
  <c r="Q24" i="13"/>
  <c r="V24" i="13"/>
  <c r="V23" i="13" s="1"/>
  <c r="G26" i="13"/>
  <c r="I26" i="13"/>
  <c r="I23" i="13" s="1"/>
  <c r="K26" i="13"/>
  <c r="M26" i="13"/>
  <c r="O26" i="13"/>
  <c r="Q26" i="13"/>
  <c r="Q23" i="13" s="1"/>
  <c r="V26" i="13"/>
  <c r="G28" i="13"/>
  <c r="M28" i="13" s="1"/>
  <c r="I28" i="13"/>
  <c r="K28" i="13"/>
  <c r="O28" i="13"/>
  <c r="Q28" i="13"/>
  <c r="V28" i="13"/>
  <c r="G31" i="13"/>
  <c r="M31" i="13" s="1"/>
  <c r="M30" i="13" s="1"/>
  <c r="I31" i="13"/>
  <c r="K31" i="13"/>
  <c r="K30" i="13" s="1"/>
  <c r="O31" i="13"/>
  <c r="O30" i="13" s="1"/>
  <c r="Q31" i="13"/>
  <c r="V31" i="13"/>
  <c r="V30" i="13" s="1"/>
  <c r="G33" i="13"/>
  <c r="I33" i="13"/>
  <c r="I30" i="13" s="1"/>
  <c r="K33" i="13"/>
  <c r="M33" i="13"/>
  <c r="O33" i="13"/>
  <c r="Q33" i="13"/>
  <c r="Q30" i="13" s="1"/>
  <c r="V33" i="13"/>
  <c r="G35" i="13"/>
  <c r="M35" i="13" s="1"/>
  <c r="I35" i="13"/>
  <c r="K35" i="13"/>
  <c r="O35" i="13"/>
  <c r="Q35" i="13"/>
  <c r="V35" i="13"/>
  <c r="G37" i="13"/>
  <c r="I37" i="13"/>
  <c r="K37" i="13"/>
  <c r="M37" i="13"/>
  <c r="O37" i="13"/>
  <c r="Q37" i="13"/>
  <c r="V37" i="13"/>
  <c r="G39" i="13"/>
  <c r="O39" i="13"/>
  <c r="G40" i="13"/>
  <c r="I40" i="13"/>
  <c r="I39" i="13" s="1"/>
  <c r="K40" i="13"/>
  <c r="M40" i="13"/>
  <c r="O40" i="13"/>
  <c r="Q40" i="13"/>
  <c r="Q39" i="13" s="1"/>
  <c r="V40" i="13"/>
  <c r="G43" i="13"/>
  <c r="M43" i="13" s="1"/>
  <c r="I43" i="13"/>
  <c r="K43" i="13"/>
  <c r="K39" i="13" s="1"/>
  <c r="O43" i="13"/>
  <c r="Q43" i="13"/>
  <c r="V43" i="13"/>
  <c r="V39" i="13" s="1"/>
  <c r="G45" i="13"/>
  <c r="I45" i="13"/>
  <c r="K45" i="13"/>
  <c r="M45" i="13"/>
  <c r="O45" i="13"/>
  <c r="Q45" i="13"/>
  <c r="V45" i="13"/>
  <c r="G47" i="13"/>
  <c r="O47" i="13"/>
  <c r="G48" i="13"/>
  <c r="I48" i="13"/>
  <c r="I47" i="13" s="1"/>
  <c r="K48" i="13"/>
  <c r="M48" i="13"/>
  <c r="O48" i="13"/>
  <c r="Q48" i="13"/>
  <c r="Q47" i="13" s="1"/>
  <c r="V48" i="13"/>
  <c r="G51" i="13"/>
  <c r="M51" i="13" s="1"/>
  <c r="I51" i="13"/>
  <c r="K51" i="13"/>
  <c r="K47" i="13" s="1"/>
  <c r="O51" i="13"/>
  <c r="Q51" i="13"/>
  <c r="V51" i="13"/>
  <c r="V47" i="13" s="1"/>
  <c r="G58" i="13"/>
  <c r="M58" i="13" s="1"/>
  <c r="I58" i="13"/>
  <c r="K58" i="13"/>
  <c r="K57" i="13" s="1"/>
  <c r="O58" i="13"/>
  <c r="O57" i="13" s="1"/>
  <c r="Q58" i="13"/>
  <c r="V58" i="13"/>
  <c r="V57" i="13" s="1"/>
  <c r="G60" i="13"/>
  <c r="I60" i="13"/>
  <c r="I57" i="13" s="1"/>
  <c r="K60" i="13"/>
  <c r="M60" i="13"/>
  <c r="O60" i="13"/>
  <c r="Q60" i="13"/>
  <c r="Q57" i="13" s="1"/>
  <c r="V60" i="13"/>
  <c r="G62" i="13"/>
  <c r="M62" i="13" s="1"/>
  <c r="I62" i="13"/>
  <c r="K62" i="13"/>
  <c r="O62" i="13"/>
  <c r="Q62" i="13"/>
  <c r="V62" i="13"/>
  <c r="G63" i="13"/>
  <c r="I63" i="13"/>
  <c r="K63" i="13"/>
  <c r="M63" i="13"/>
  <c r="O63" i="13"/>
  <c r="Q63" i="13"/>
  <c r="V63" i="13"/>
  <c r="G66" i="13"/>
  <c r="K66" i="13"/>
  <c r="O66" i="13"/>
  <c r="V66" i="13"/>
  <c r="G67" i="13"/>
  <c r="I67" i="13"/>
  <c r="I66" i="13" s="1"/>
  <c r="K67" i="13"/>
  <c r="M67" i="13"/>
  <c r="M66" i="13" s="1"/>
  <c r="O67" i="13"/>
  <c r="Q67" i="13"/>
  <c r="Q66" i="13" s="1"/>
  <c r="V67" i="13"/>
  <c r="G69" i="13"/>
  <c r="K69" i="13"/>
  <c r="O69" i="13"/>
  <c r="V69" i="13"/>
  <c r="G70" i="13"/>
  <c r="I70" i="13"/>
  <c r="I69" i="13" s="1"/>
  <c r="K70" i="13"/>
  <c r="M70" i="13"/>
  <c r="M69" i="13" s="1"/>
  <c r="O70" i="13"/>
  <c r="Q70" i="13"/>
  <c r="Q69" i="13" s="1"/>
  <c r="V70" i="13"/>
  <c r="G72" i="13"/>
  <c r="O72" i="13"/>
  <c r="G73" i="13"/>
  <c r="I73" i="13"/>
  <c r="I72" i="13" s="1"/>
  <c r="K73" i="13"/>
  <c r="M73" i="13"/>
  <c r="O73" i="13"/>
  <c r="Q73" i="13"/>
  <c r="Q72" i="13" s="1"/>
  <c r="V73" i="13"/>
  <c r="G75" i="13"/>
  <c r="M75" i="13" s="1"/>
  <c r="I75" i="13"/>
  <c r="K75" i="13"/>
  <c r="K72" i="13" s="1"/>
  <c r="O75" i="13"/>
  <c r="Q75" i="13"/>
  <c r="V75" i="13"/>
  <c r="V72" i="13" s="1"/>
  <c r="I77" i="13"/>
  <c r="Q77" i="13"/>
  <c r="G78" i="13"/>
  <c r="M78" i="13" s="1"/>
  <c r="M77" i="13" s="1"/>
  <c r="I78" i="13"/>
  <c r="K78" i="13"/>
  <c r="K77" i="13" s="1"/>
  <c r="O78" i="13"/>
  <c r="O77" i="13" s="1"/>
  <c r="Q78" i="13"/>
  <c r="V78" i="13"/>
  <c r="V77" i="13" s="1"/>
  <c r="I80" i="13"/>
  <c r="Q80" i="13"/>
  <c r="G81" i="13"/>
  <c r="G80" i="13" s="1"/>
  <c r="I81" i="13"/>
  <c r="K81" i="13"/>
  <c r="K80" i="13" s="1"/>
  <c r="O81" i="13"/>
  <c r="O80" i="13" s="1"/>
  <c r="Q81" i="13"/>
  <c r="V81" i="13"/>
  <c r="V80" i="13" s="1"/>
  <c r="I83" i="13"/>
  <c r="Q83" i="13"/>
  <c r="G84" i="13"/>
  <c r="M84" i="13" s="1"/>
  <c r="M83" i="13" s="1"/>
  <c r="I84" i="13"/>
  <c r="K84" i="13"/>
  <c r="K83" i="13" s="1"/>
  <c r="O84" i="13"/>
  <c r="O83" i="13" s="1"/>
  <c r="Q84" i="13"/>
  <c r="V84" i="13"/>
  <c r="V83" i="13" s="1"/>
  <c r="I86" i="13"/>
  <c r="Q86" i="13"/>
  <c r="G87" i="13"/>
  <c r="G86" i="13" s="1"/>
  <c r="I87" i="13"/>
  <c r="K87" i="13"/>
  <c r="K86" i="13" s="1"/>
  <c r="O87" i="13"/>
  <c r="O86" i="13" s="1"/>
  <c r="Q87" i="13"/>
  <c r="V87" i="13"/>
  <c r="V86" i="13" s="1"/>
  <c r="G93" i="13"/>
  <c r="I93" i="13"/>
  <c r="K93" i="13"/>
  <c r="M93" i="13"/>
  <c r="O93" i="13"/>
  <c r="Q93" i="13"/>
  <c r="V93" i="13"/>
  <c r="G95" i="13"/>
  <c r="O95" i="13"/>
  <c r="G96" i="13"/>
  <c r="I96" i="13"/>
  <c r="I95" i="13" s="1"/>
  <c r="K96" i="13"/>
  <c r="M96" i="13"/>
  <c r="O96" i="13"/>
  <c r="Q96" i="13"/>
  <c r="Q95" i="13" s="1"/>
  <c r="V96" i="13"/>
  <c r="G101" i="13"/>
  <c r="M101" i="13" s="1"/>
  <c r="I101" i="13"/>
  <c r="K101" i="13"/>
  <c r="K95" i="13" s="1"/>
  <c r="O101" i="13"/>
  <c r="Q101" i="13"/>
  <c r="V101" i="13"/>
  <c r="V95" i="13" s="1"/>
  <c r="I104" i="13"/>
  <c r="Q104" i="13"/>
  <c r="G105" i="13"/>
  <c r="M105" i="13" s="1"/>
  <c r="M104" i="13" s="1"/>
  <c r="I105" i="13"/>
  <c r="K105" i="13"/>
  <c r="K104" i="13" s="1"/>
  <c r="O105" i="13"/>
  <c r="O104" i="13" s="1"/>
  <c r="Q105" i="13"/>
  <c r="V105" i="13"/>
  <c r="V104" i="13" s="1"/>
  <c r="G107" i="13"/>
  <c r="G106" i="13" s="1"/>
  <c r="I107" i="13"/>
  <c r="K107" i="13"/>
  <c r="K106" i="13" s="1"/>
  <c r="O107" i="13"/>
  <c r="O106" i="13" s="1"/>
  <c r="Q107" i="13"/>
  <c r="V107" i="13"/>
  <c r="V106" i="13" s="1"/>
  <c r="G109" i="13"/>
  <c r="I109" i="13"/>
  <c r="K109" i="13"/>
  <c r="M109" i="13"/>
  <c r="O109" i="13"/>
  <c r="Q109" i="13"/>
  <c r="V109" i="13"/>
  <c r="G111" i="13"/>
  <c r="M111" i="13" s="1"/>
  <c r="I111" i="13"/>
  <c r="K111" i="13"/>
  <c r="O111" i="13"/>
  <c r="Q111" i="13"/>
  <c r="V111" i="13"/>
  <c r="G113" i="13"/>
  <c r="I113" i="13"/>
  <c r="I106" i="13" s="1"/>
  <c r="K113" i="13"/>
  <c r="M113" i="13"/>
  <c r="O113" i="13"/>
  <c r="Q113" i="13"/>
  <c r="Q106" i="13" s="1"/>
  <c r="V113" i="13"/>
  <c r="G115" i="13"/>
  <c r="M115" i="13" s="1"/>
  <c r="I115" i="13"/>
  <c r="K115" i="13"/>
  <c r="O115" i="13"/>
  <c r="Q115" i="13"/>
  <c r="V115" i="13"/>
  <c r="G116" i="13"/>
  <c r="I116" i="13"/>
  <c r="K116" i="13"/>
  <c r="M116" i="13"/>
  <c r="O116" i="13"/>
  <c r="Q116" i="13"/>
  <c r="V116" i="13"/>
  <c r="G117" i="13"/>
  <c r="M117" i="13" s="1"/>
  <c r="I117" i="13"/>
  <c r="K117" i="13"/>
  <c r="O117" i="13"/>
  <c r="Q117" i="13"/>
  <c r="V117" i="13"/>
  <c r="G118" i="13"/>
  <c r="I118" i="13"/>
  <c r="K118" i="13"/>
  <c r="M118" i="13"/>
  <c r="O118" i="13"/>
  <c r="Q118" i="13"/>
  <c r="V118" i="13"/>
  <c r="G119" i="13"/>
  <c r="M119" i="13" s="1"/>
  <c r="I119" i="13"/>
  <c r="K119" i="13"/>
  <c r="O119" i="13"/>
  <c r="Q119" i="13"/>
  <c r="V119" i="13"/>
  <c r="G120" i="13"/>
  <c r="I120" i="13"/>
  <c r="K120" i="13"/>
  <c r="M120" i="13"/>
  <c r="O120" i="13"/>
  <c r="Q120" i="13"/>
  <c r="V120" i="13"/>
  <c r="G121" i="13"/>
  <c r="M121" i="13" s="1"/>
  <c r="I121" i="13"/>
  <c r="K121" i="13"/>
  <c r="O121" i="13"/>
  <c r="Q121" i="13"/>
  <c r="V121" i="13"/>
  <c r="G122" i="13"/>
  <c r="I122" i="13"/>
  <c r="K122" i="13"/>
  <c r="M122" i="13"/>
  <c r="O122" i="13"/>
  <c r="Q122" i="13"/>
  <c r="V122" i="13"/>
  <c r="G124" i="13"/>
  <c r="M124" i="13" s="1"/>
  <c r="I124" i="13"/>
  <c r="K124" i="13"/>
  <c r="O124" i="13"/>
  <c r="Q124" i="13"/>
  <c r="V124" i="13"/>
  <c r="G126" i="13"/>
  <c r="M126" i="13" s="1"/>
  <c r="I126" i="13"/>
  <c r="K126" i="13"/>
  <c r="K125" i="13" s="1"/>
  <c r="O126" i="13"/>
  <c r="O125" i="13" s="1"/>
  <c r="Q126" i="13"/>
  <c r="V126" i="13"/>
  <c r="V125" i="13" s="1"/>
  <c r="G127" i="13"/>
  <c r="I127" i="13"/>
  <c r="I125" i="13" s="1"/>
  <c r="K127" i="13"/>
  <c r="M127" i="13"/>
  <c r="O127" i="13"/>
  <c r="Q127" i="13"/>
  <c r="Q125" i="13" s="1"/>
  <c r="V127" i="13"/>
  <c r="G128" i="13"/>
  <c r="M128" i="13" s="1"/>
  <c r="I128" i="13"/>
  <c r="K128" i="13"/>
  <c r="O128" i="13"/>
  <c r="Q128" i="13"/>
  <c r="V128" i="13"/>
  <c r="G129" i="13"/>
  <c r="I129" i="13"/>
  <c r="K129" i="13"/>
  <c r="M129" i="13"/>
  <c r="O129" i="13"/>
  <c r="Q129" i="13"/>
  <c r="V129" i="13"/>
  <c r="G130" i="13"/>
  <c r="M130" i="13" s="1"/>
  <c r="I130" i="13"/>
  <c r="K130" i="13"/>
  <c r="O130" i="13"/>
  <c r="Q130" i="13"/>
  <c r="V130" i="13"/>
  <c r="G131" i="13"/>
  <c r="I131" i="13"/>
  <c r="K131" i="13"/>
  <c r="M131" i="13"/>
  <c r="O131" i="13"/>
  <c r="Q131" i="13"/>
  <c r="V131" i="13"/>
  <c r="G132" i="13"/>
  <c r="M132" i="13" s="1"/>
  <c r="I132" i="13"/>
  <c r="K132" i="13"/>
  <c r="O132" i="13"/>
  <c r="Q132" i="13"/>
  <c r="V132" i="13"/>
  <c r="G133" i="13"/>
  <c r="I133" i="13"/>
  <c r="K133" i="13"/>
  <c r="M133" i="13"/>
  <c r="O133" i="13"/>
  <c r="Q133" i="13"/>
  <c r="V133" i="13"/>
  <c r="G134" i="13"/>
  <c r="M134" i="13" s="1"/>
  <c r="I134" i="13"/>
  <c r="K134" i="13"/>
  <c r="O134" i="13"/>
  <c r="Q134" i="13"/>
  <c r="V134" i="13"/>
  <c r="G135" i="13"/>
  <c r="I135" i="13"/>
  <c r="K135" i="13"/>
  <c r="M135" i="13"/>
  <c r="O135" i="13"/>
  <c r="Q135" i="13"/>
  <c r="V135" i="13"/>
  <c r="G136" i="13"/>
  <c r="M136" i="13" s="1"/>
  <c r="I136" i="13"/>
  <c r="K136" i="13"/>
  <c r="O136" i="13"/>
  <c r="Q136" i="13"/>
  <c r="V136" i="13"/>
  <c r="G137" i="13"/>
  <c r="I137" i="13"/>
  <c r="K137" i="13"/>
  <c r="M137" i="13"/>
  <c r="O137" i="13"/>
  <c r="Q137" i="13"/>
  <c r="V137" i="13"/>
  <c r="G138" i="13"/>
  <c r="M138" i="13" s="1"/>
  <c r="I138" i="13"/>
  <c r="K138" i="13"/>
  <c r="O138" i="13"/>
  <c r="Q138" i="13"/>
  <c r="V138" i="13"/>
  <c r="G139" i="13"/>
  <c r="I139" i="13"/>
  <c r="K139" i="13"/>
  <c r="M139" i="13"/>
  <c r="O139" i="13"/>
  <c r="Q139" i="13"/>
  <c r="V139" i="13"/>
  <c r="G140" i="13"/>
  <c r="M140" i="13" s="1"/>
  <c r="I140" i="13"/>
  <c r="K140" i="13"/>
  <c r="O140" i="13"/>
  <c r="Q140" i="13"/>
  <c r="V140" i="13"/>
  <c r="G141" i="13"/>
  <c r="I141" i="13"/>
  <c r="K141" i="13"/>
  <c r="M141" i="13"/>
  <c r="O141" i="13"/>
  <c r="Q141" i="13"/>
  <c r="V141" i="13"/>
  <c r="G142" i="13"/>
  <c r="M142" i="13" s="1"/>
  <c r="I142" i="13"/>
  <c r="K142" i="13"/>
  <c r="O142" i="13"/>
  <c r="Q142" i="13"/>
  <c r="V142" i="13"/>
  <c r="G144" i="13"/>
  <c r="I144" i="13"/>
  <c r="K144" i="13"/>
  <c r="M144" i="13"/>
  <c r="O144" i="13"/>
  <c r="Q144" i="13"/>
  <c r="V144" i="13"/>
  <c r="G145" i="13"/>
  <c r="M145" i="13" s="1"/>
  <c r="I145" i="13"/>
  <c r="K145" i="13"/>
  <c r="O145" i="13"/>
  <c r="Q145" i="13"/>
  <c r="V145" i="13"/>
  <c r="G146" i="13"/>
  <c r="I146" i="13"/>
  <c r="K146" i="13"/>
  <c r="M146" i="13"/>
  <c r="O146" i="13"/>
  <c r="Q146" i="13"/>
  <c r="V146" i="13"/>
  <c r="G147" i="13"/>
  <c r="M147" i="13" s="1"/>
  <c r="I147" i="13"/>
  <c r="K147" i="13"/>
  <c r="O147" i="13"/>
  <c r="Q147" i="13"/>
  <c r="V147" i="13"/>
  <c r="G149" i="13"/>
  <c r="I149" i="13"/>
  <c r="K149" i="13"/>
  <c r="M149" i="13"/>
  <c r="O149" i="13"/>
  <c r="Q149" i="13"/>
  <c r="V149" i="13"/>
  <c r="G151" i="13"/>
  <c r="K151" i="13"/>
  <c r="O151" i="13"/>
  <c r="V151" i="13"/>
  <c r="G152" i="13"/>
  <c r="I152" i="13"/>
  <c r="I151" i="13" s="1"/>
  <c r="K152" i="13"/>
  <c r="M152" i="13"/>
  <c r="M151" i="13" s="1"/>
  <c r="O152" i="13"/>
  <c r="Q152" i="13"/>
  <c r="Q151" i="13" s="1"/>
  <c r="V152" i="13"/>
  <c r="G154" i="13"/>
  <c r="K154" i="13"/>
  <c r="O154" i="13"/>
  <c r="V154" i="13"/>
  <c r="G155" i="13"/>
  <c r="I155" i="13"/>
  <c r="I154" i="13" s="1"/>
  <c r="K155" i="13"/>
  <c r="M155" i="13"/>
  <c r="M154" i="13" s="1"/>
  <c r="O155" i="13"/>
  <c r="Q155" i="13"/>
  <c r="Q154" i="13" s="1"/>
  <c r="V155" i="13"/>
  <c r="G158" i="13"/>
  <c r="I158" i="13"/>
  <c r="I157" i="13" s="1"/>
  <c r="K158" i="13"/>
  <c r="M158" i="13"/>
  <c r="O158" i="13"/>
  <c r="Q158" i="13"/>
  <c r="Q157" i="13" s="1"/>
  <c r="V158" i="13"/>
  <c r="G160" i="13"/>
  <c r="G157" i="13" s="1"/>
  <c r="I160" i="13"/>
  <c r="K160" i="13"/>
  <c r="O160" i="13"/>
  <c r="O157" i="13" s="1"/>
  <c r="Q160" i="13"/>
  <c r="V160" i="13"/>
  <c r="G162" i="13"/>
  <c r="I162" i="13"/>
  <c r="K162" i="13"/>
  <c r="M162" i="13"/>
  <c r="O162" i="13"/>
  <c r="Q162" i="13"/>
  <c r="V162" i="13"/>
  <c r="G164" i="13"/>
  <c r="M164" i="13" s="1"/>
  <c r="I164" i="13"/>
  <c r="K164" i="13"/>
  <c r="K157" i="13" s="1"/>
  <c r="O164" i="13"/>
  <c r="Q164" i="13"/>
  <c r="V164" i="13"/>
  <c r="V157" i="13" s="1"/>
  <c r="G165" i="13"/>
  <c r="I165" i="13"/>
  <c r="K165" i="13"/>
  <c r="M165" i="13"/>
  <c r="O165" i="13"/>
  <c r="Q165" i="13"/>
  <c r="V165" i="13"/>
  <c r="G166" i="13"/>
  <c r="M166" i="13" s="1"/>
  <c r="I166" i="13"/>
  <c r="K166" i="13"/>
  <c r="O166" i="13"/>
  <c r="Q166" i="13"/>
  <c r="V166" i="13"/>
  <c r="G168" i="13"/>
  <c r="I168" i="13"/>
  <c r="K168" i="13"/>
  <c r="M168" i="13"/>
  <c r="O168" i="13"/>
  <c r="Q168" i="13"/>
  <c r="V168" i="13"/>
  <c r="G170" i="13"/>
  <c r="M170" i="13" s="1"/>
  <c r="I170" i="13"/>
  <c r="K170" i="13"/>
  <c r="O170" i="13"/>
  <c r="Q170" i="13"/>
  <c r="V170" i="13"/>
  <c r="G172" i="13"/>
  <c r="I172" i="13"/>
  <c r="K172" i="13"/>
  <c r="M172" i="13"/>
  <c r="O172" i="13"/>
  <c r="Q172" i="13"/>
  <c r="V172" i="13"/>
  <c r="G173" i="13"/>
  <c r="M173" i="13" s="1"/>
  <c r="I173" i="13"/>
  <c r="K173" i="13"/>
  <c r="O173" i="13"/>
  <c r="Q173" i="13"/>
  <c r="V173" i="13"/>
  <c r="G174" i="13"/>
  <c r="I174" i="13"/>
  <c r="K174" i="13"/>
  <c r="M174" i="13"/>
  <c r="O174" i="13"/>
  <c r="Q174" i="13"/>
  <c r="V174" i="13"/>
  <c r="G175" i="13"/>
  <c r="M175" i="13" s="1"/>
  <c r="I175" i="13"/>
  <c r="K175" i="13"/>
  <c r="O175" i="13"/>
  <c r="Q175" i="13"/>
  <c r="V175" i="13"/>
  <c r="G176" i="13"/>
  <c r="I176" i="13"/>
  <c r="K176" i="13"/>
  <c r="M176" i="13"/>
  <c r="O176" i="13"/>
  <c r="Q176" i="13"/>
  <c r="V176" i="13"/>
  <c r="G177" i="13"/>
  <c r="M177" i="13" s="1"/>
  <c r="I177" i="13"/>
  <c r="K177" i="13"/>
  <c r="O177" i="13"/>
  <c r="Q177" i="13"/>
  <c r="V177" i="13"/>
  <c r="G178" i="13"/>
  <c r="I178" i="13"/>
  <c r="K178" i="13"/>
  <c r="M178" i="13"/>
  <c r="O178" i="13"/>
  <c r="Q178" i="13"/>
  <c r="V178" i="13"/>
  <c r="K179" i="13"/>
  <c r="V179" i="13"/>
  <c r="G180" i="13"/>
  <c r="I180" i="13"/>
  <c r="I179" i="13" s="1"/>
  <c r="K180" i="13"/>
  <c r="M180" i="13"/>
  <c r="O180" i="13"/>
  <c r="Q180" i="13"/>
  <c r="Q179" i="13" s="1"/>
  <c r="V180" i="13"/>
  <c r="G187" i="13"/>
  <c r="G179" i="13" s="1"/>
  <c r="I187" i="13"/>
  <c r="K187" i="13"/>
  <c r="O187" i="13"/>
  <c r="O179" i="13" s="1"/>
  <c r="Q187" i="13"/>
  <c r="V187" i="13"/>
  <c r="G190" i="13"/>
  <c r="G189" i="13" s="1"/>
  <c r="I190" i="13"/>
  <c r="K190" i="13"/>
  <c r="K189" i="13" s="1"/>
  <c r="O190" i="13"/>
  <c r="Q190" i="13"/>
  <c r="V190" i="13"/>
  <c r="G192" i="13"/>
  <c r="I192" i="13"/>
  <c r="K192" i="13"/>
  <c r="M192" i="13"/>
  <c r="O192" i="13"/>
  <c r="Q192" i="13"/>
  <c r="V192" i="13"/>
  <c r="G194" i="13"/>
  <c r="M194" i="13" s="1"/>
  <c r="I194" i="13"/>
  <c r="K194" i="13"/>
  <c r="O194" i="13"/>
  <c r="Q194" i="13"/>
  <c r="V194" i="13"/>
  <c r="G196" i="13"/>
  <c r="I196" i="13"/>
  <c r="I189" i="13" s="1"/>
  <c r="K196" i="13"/>
  <c r="M196" i="13"/>
  <c r="O196" i="13"/>
  <c r="Q196" i="13"/>
  <c r="Q189" i="13" s="1"/>
  <c r="V196" i="13"/>
  <c r="G198" i="13"/>
  <c r="M198" i="13" s="1"/>
  <c r="I198" i="13"/>
  <c r="K198" i="13"/>
  <c r="O198" i="13"/>
  <c r="Q198" i="13"/>
  <c r="V198" i="13"/>
  <c r="I199" i="13"/>
  <c r="Q199" i="13"/>
  <c r="G200" i="13"/>
  <c r="I200" i="13"/>
  <c r="K200" i="13"/>
  <c r="K199" i="13" s="1"/>
  <c r="O200" i="13"/>
  <c r="O199" i="13" s="1"/>
  <c r="Q200" i="13"/>
  <c r="V200" i="13"/>
  <c r="V199" i="13" s="1"/>
  <c r="Q203" i="13"/>
  <c r="G204" i="13"/>
  <c r="I204" i="13"/>
  <c r="K204" i="13"/>
  <c r="O204" i="13"/>
  <c r="Q204" i="13"/>
  <c r="V204" i="13"/>
  <c r="G206" i="13"/>
  <c r="I206" i="13"/>
  <c r="K206" i="13"/>
  <c r="M206" i="13"/>
  <c r="O206" i="13"/>
  <c r="Q206" i="13"/>
  <c r="V206" i="13"/>
  <c r="G212" i="13"/>
  <c r="M212" i="13" s="1"/>
  <c r="I212" i="13"/>
  <c r="K212" i="13"/>
  <c r="O212" i="13"/>
  <c r="Q212" i="13"/>
  <c r="V212" i="13"/>
  <c r="G215" i="13"/>
  <c r="I215" i="13"/>
  <c r="I203" i="13" s="1"/>
  <c r="K215" i="13"/>
  <c r="M215" i="13"/>
  <c r="O215" i="13"/>
  <c r="Q215" i="13"/>
  <c r="V215" i="13"/>
  <c r="G217" i="13"/>
  <c r="M217" i="13" s="1"/>
  <c r="I217" i="13"/>
  <c r="K217" i="13"/>
  <c r="O217" i="13"/>
  <c r="Q217" i="13"/>
  <c r="V217" i="13"/>
  <c r="G219" i="13"/>
  <c r="I219" i="13"/>
  <c r="K219" i="13"/>
  <c r="M219" i="13"/>
  <c r="O219" i="13"/>
  <c r="Q219" i="13"/>
  <c r="V219" i="13"/>
  <c r="G226" i="13"/>
  <c r="M226" i="13" s="1"/>
  <c r="I226" i="13"/>
  <c r="K226" i="13"/>
  <c r="O226" i="13"/>
  <c r="Q226" i="13"/>
  <c r="V226" i="13"/>
  <c r="G228" i="13"/>
  <c r="I228" i="13"/>
  <c r="K228" i="13"/>
  <c r="M228" i="13"/>
  <c r="O228" i="13"/>
  <c r="Q228" i="13"/>
  <c r="V228" i="13"/>
  <c r="G230" i="13"/>
  <c r="M230" i="13" s="1"/>
  <c r="I230" i="13"/>
  <c r="K230" i="13"/>
  <c r="O230" i="13"/>
  <c r="Q230" i="13"/>
  <c r="V230" i="13"/>
  <c r="I232" i="13"/>
  <c r="Q232" i="13"/>
  <c r="G233" i="13"/>
  <c r="I233" i="13"/>
  <c r="K233" i="13"/>
  <c r="K232" i="13" s="1"/>
  <c r="O233" i="13"/>
  <c r="O232" i="13" s="1"/>
  <c r="Q233" i="13"/>
  <c r="V233" i="13"/>
  <c r="V232" i="13" s="1"/>
  <c r="I235" i="13"/>
  <c r="Q235" i="13"/>
  <c r="G236" i="13"/>
  <c r="I236" i="13"/>
  <c r="K236" i="13"/>
  <c r="K235" i="13" s="1"/>
  <c r="O236" i="13"/>
  <c r="O235" i="13" s="1"/>
  <c r="Q236" i="13"/>
  <c r="V236" i="13"/>
  <c r="V235" i="13" s="1"/>
  <c r="I238" i="13"/>
  <c r="Q238" i="13"/>
  <c r="G239" i="13"/>
  <c r="I239" i="13"/>
  <c r="K239" i="13"/>
  <c r="K238" i="13" s="1"/>
  <c r="O239" i="13"/>
  <c r="O238" i="13" s="1"/>
  <c r="Q239" i="13"/>
  <c r="V239" i="13"/>
  <c r="V238" i="13" s="1"/>
  <c r="G241" i="13"/>
  <c r="I241" i="13"/>
  <c r="K241" i="13"/>
  <c r="O241" i="13"/>
  <c r="Q241" i="13"/>
  <c r="V241" i="13"/>
  <c r="G243" i="13"/>
  <c r="I243" i="13"/>
  <c r="I240" i="13" s="1"/>
  <c r="K243" i="13"/>
  <c r="M243" i="13"/>
  <c r="O243" i="13"/>
  <c r="Q243" i="13"/>
  <c r="Q240" i="13" s="1"/>
  <c r="V243" i="13"/>
  <c r="G245" i="13"/>
  <c r="M245" i="13" s="1"/>
  <c r="I245" i="13"/>
  <c r="K245" i="13"/>
  <c r="O245" i="13"/>
  <c r="Q245" i="13"/>
  <c r="V245" i="13"/>
  <c r="G246" i="13"/>
  <c r="I246" i="13"/>
  <c r="K246" i="13"/>
  <c r="M246" i="13"/>
  <c r="O246" i="13"/>
  <c r="Q246" i="13"/>
  <c r="V246" i="13"/>
  <c r="G249" i="13"/>
  <c r="M249" i="13" s="1"/>
  <c r="I249" i="13"/>
  <c r="K249" i="13"/>
  <c r="O249" i="13"/>
  <c r="Q249" i="13"/>
  <c r="V249" i="13"/>
  <c r="G253" i="13"/>
  <c r="I253" i="13"/>
  <c r="K253" i="13"/>
  <c r="M253" i="13"/>
  <c r="O253" i="13"/>
  <c r="Q253" i="13"/>
  <c r="V253" i="13"/>
  <c r="G256" i="13"/>
  <c r="M256" i="13" s="1"/>
  <c r="I256" i="13"/>
  <c r="K256" i="13"/>
  <c r="O256" i="13"/>
  <c r="Q256" i="13"/>
  <c r="V256" i="13"/>
  <c r="G262" i="13"/>
  <c r="I262" i="13"/>
  <c r="K262" i="13"/>
  <c r="M262" i="13"/>
  <c r="O262" i="13"/>
  <c r="Q262" i="13"/>
  <c r="V262" i="13"/>
  <c r="G264" i="13"/>
  <c r="M264" i="13" s="1"/>
  <c r="I264" i="13"/>
  <c r="K264" i="13"/>
  <c r="O264" i="13"/>
  <c r="Q264" i="13"/>
  <c r="V264" i="13"/>
  <c r="G266" i="13"/>
  <c r="I266" i="13"/>
  <c r="K266" i="13"/>
  <c r="M266" i="13"/>
  <c r="O266" i="13"/>
  <c r="Q266" i="13"/>
  <c r="V266" i="13"/>
  <c r="G269" i="13"/>
  <c r="M269" i="13" s="1"/>
  <c r="I269" i="13"/>
  <c r="K269" i="13"/>
  <c r="O269" i="13"/>
  <c r="Q269" i="13"/>
  <c r="V269" i="13"/>
  <c r="G273" i="13"/>
  <c r="I273" i="13"/>
  <c r="K273" i="13"/>
  <c r="M273" i="13"/>
  <c r="O273" i="13"/>
  <c r="Q273" i="13"/>
  <c r="V273" i="13"/>
  <c r="G278" i="13"/>
  <c r="K278" i="13"/>
  <c r="O278" i="13"/>
  <c r="V278" i="13"/>
  <c r="G279" i="13"/>
  <c r="I279" i="13"/>
  <c r="I278" i="13" s="1"/>
  <c r="K279" i="13"/>
  <c r="M279" i="13"/>
  <c r="M278" i="13" s="1"/>
  <c r="O279" i="13"/>
  <c r="Q279" i="13"/>
  <c r="Q278" i="13" s="1"/>
  <c r="V279" i="13"/>
  <c r="AE282" i="13"/>
  <c r="G48" i="12"/>
  <c r="BA46" i="12"/>
  <c r="BA44" i="12"/>
  <c r="BA42" i="12"/>
  <c r="BA40" i="12"/>
  <c r="BA38" i="12"/>
  <c r="BA36" i="12"/>
  <c r="BA34" i="12"/>
  <c r="BA32" i="12"/>
  <c r="BA28" i="12"/>
  <c r="BA23" i="12"/>
  <c r="BA21" i="12"/>
  <c r="BA19" i="12"/>
  <c r="BA17" i="12"/>
  <c r="BA13" i="12"/>
  <c r="BA11" i="12"/>
  <c r="G9" i="12"/>
  <c r="I9" i="12"/>
  <c r="K9" i="12"/>
  <c r="K8" i="12" s="1"/>
  <c r="M9" i="12"/>
  <c r="O9" i="12"/>
  <c r="Q9" i="12"/>
  <c r="V9" i="12"/>
  <c r="V8" i="12" s="1"/>
  <c r="G12" i="12"/>
  <c r="G8" i="12" s="1"/>
  <c r="I12" i="12"/>
  <c r="K12" i="12"/>
  <c r="M12" i="12"/>
  <c r="O12" i="12"/>
  <c r="O8" i="12" s="1"/>
  <c r="Q12" i="12"/>
  <c r="V12" i="12"/>
  <c r="G14" i="12"/>
  <c r="M14" i="12" s="1"/>
  <c r="I14" i="12"/>
  <c r="I8" i="12" s="1"/>
  <c r="K14" i="12"/>
  <c r="O14" i="12"/>
  <c r="Q14" i="12"/>
  <c r="Q8" i="12" s="1"/>
  <c r="V14" i="12"/>
  <c r="G16" i="12"/>
  <c r="M16" i="12" s="1"/>
  <c r="I16" i="12"/>
  <c r="K16" i="12"/>
  <c r="O16" i="12"/>
  <c r="Q16" i="12"/>
  <c r="V16" i="12"/>
  <c r="G18" i="12"/>
  <c r="I18" i="12"/>
  <c r="K18" i="12"/>
  <c r="M18" i="12"/>
  <c r="O18" i="12"/>
  <c r="Q18" i="12"/>
  <c r="V18" i="12"/>
  <c r="G20" i="12"/>
  <c r="I20" i="12"/>
  <c r="K20" i="12"/>
  <c r="M20" i="12"/>
  <c r="O20" i="12"/>
  <c r="Q20" i="12"/>
  <c r="V20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7" i="12"/>
  <c r="G26" i="12" s="1"/>
  <c r="I27" i="12"/>
  <c r="K27" i="12"/>
  <c r="M27" i="12"/>
  <c r="O27" i="12"/>
  <c r="O26" i="12" s="1"/>
  <c r="Q27" i="12"/>
  <c r="V27" i="12"/>
  <c r="G29" i="12"/>
  <c r="M29" i="12" s="1"/>
  <c r="I29" i="12"/>
  <c r="I26" i="12" s="1"/>
  <c r="K29" i="12"/>
  <c r="O29" i="12"/>
  <c r="Q29" i="12"/>
  <c r="Q26" i="12" s="1"/>
  <c r="V29" i="12"/>
  <c r="G31" i="12"/>
  <c r="M31" i="12" s="1"/>
  <c r="I31" i="12"/>
  <c r="K31" i="12"/>
  <c r="K26" i="12" s="1"/>
  <c r="O31" i="12"/>
  <c r="Q31" i="12"/>
  <c r="V31" i="12"/>
  <c r="V26" i="12" s="1"/>
  <c r="G33" i="12"/>
  <c r="I33" i="12"/>
  <c r="K33" i="12"/>
  <c r="M33" i="12"/>
  <c r="O33" i="12"/>
  <c r="Q33" i="12"/>
  <c r="V33" i="12"/>
  <c r="G35" i="12"/>
  <c r="I35" i="12"/>
  <c r="K35" i="12"/>
  <c r="M35" i="12"/>
  <c r="O35" i="12"/>
  <c r="Q35" i="12"/>
  <c r="V35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G43" i="12"/>
  <c r="M43" i="12" s="1"/>
  <c r="I43" i="12"/>
  <c r="K43" i="12"/>
  <c r="O43" i="12"/>
  <c r="Q43" i="12"/>
  <c r="V43" i="12"/>
  <c r="G45" i="12"/>
  <c r="M45" i="12" s="1"/>
  <c r="I45" i="12"/>
  <c r="K45" i="12"/>
  <c r="O45" i="12"/>
  <c r="Q45" i="12"/>
  <c r="V45" i="12"/>
  <c r="AE48" i="12"/>
  <c r="AF48" i="12"/>
  <c r="I20" i="1"/>
  <c r="I19" i="1"/>
  <c r="I18" i="1"/>
  <c r="I17" i="1"/>
  <c r="I16" i="1"/>
  <c r="I82" i="1"/>
  <c r="J81" i="1" s="1"/>
  <c r="F44" i="1"/>
  <c r="G23" i="1" s="1"/>
  <c r="A23" i="1" s="1"/>
  <c r="G44" i="1"/>
  <c r="G25" i="1" s="1"/>
  <c r="A25" i="1" s="1"/>
  <c r="H43" i="1"/>
  <c r="I43" i="1" s="1"/>
  <c r="H39" i="1"/>
  <c r="I39" i="1" s="1"/>
  <c r="I44" i="1" s="1"/>
  <c r="J28" i="1"/>
  <c r="J26" i="1"/>
  <c r="G38" i="1"/>
  <c r="F38" i="1"/>
  <c r="J23" i="1"/>
  <c r="J24" i="1"/>
  <c r="J25" i="1"/>
  <c r="J27" i="1"/>
  <c r="E24" i="1"/>
  <c r="E26" i="1"/>
  <c r="J65" i="1" l="1"/>
  <c r="J73" i="1"/>
  <c r="J59" i="1"/>
  <c r="J75" i="1"/>
  <c r="J67" i="1"/>
  <c r="J57" i="1"/>
  <c r="J63" i="1"/>
  <c r="J71" i="1"/>
  <c r="J79" i="1"/>
  <c r="J61" i="1"/>
  <c r="J69" i="1"/>
  <c r="J77" i="1"/>
  <c r="J58" i="1"/>
  <c r="J60" i="1"/>
  <c r="J62" i="1"/>
  <c r="J64" i="1"/>
  <c r="J66" i="1"/>
  <c r="J68" i="1"/>
  <c r="J70" i="1"/>
  <c r="J72" i="1"/>
  <c r="J74" i="1"/>
  <c r="J76" i="1"/>
  <c r="J78" i="1"/>
  <c r="J80" i="1"/>
  <c r="J56" i="1"/>
  <c r="A26" i="1"/>
  <c r="G26" i="1"/>
  <c r="G28" i="1"/>
  <c r="G24" i="1"/>
  <c r="A24" i="1"/>
  <c r="M125" i="13"/>
  <c r="K240" i="13"/>
  <c r="G235" i="13"/>
  <c r="M236" i="13"/>
  <c r="M235" i="13" s="1"/>
  <c r="K203" i="13"/>
  <c r="V189" i="13"/>
  <c r="M57" i="13"/>
  <c r="M39" i="13"/>
  <c r="M13" i="13"/>
  <c r="V240" i="13"/>
  <c r="M233" i="13"/>
  <c r="M232" i="13" s="1"/>
  <c r="G232" i="13"/>
  <c r="V203" i="13"/>
  <c r="M95" i="13"/>
  <c r="AF282" i="13"/>
  <c r="G240" i="13"/>
  <c r="M241" i="13"/>
  <c r="M240" i="13" s="1"/>
  <c r="G203" i="13"/>
  <c r="M200" i="13"/>
  <c r="M199" i="13" s="1"/>
  <c r="G199" i="13"/>
  <c r="O189" i="13"/>
  <c r="M47" i="13"/>
  <c r="M23" i="13"/>
  <c r="O240" i="13"/>
  <c r="M239" i="13"/>
  <c r="M238" i="13" s="1"/>
  <c r="G238" i="13"/>
  <c r="O203" i="13"/>
  <c r="M72" i="13"/>
  <c r="M204" i="13"/>
  <c r="M203" i="13" s="1"/>
  <c r="M190" i="13"/>
  <c r="M189" i="13" s="1"/>
  <c r="G125" i="13"/>
  <c r="M107" i="13"/>
  <c r="M106" i="13" s="1"/>
  <c r="G104" i="13"/>
  <c r="M87" i="13"/>
  <c r="M86" i="13" s="1"/>
  <c r="G83" i="13"/>
  <c r="M81" i="13"/>
  <c r="M80" i="13" s="1"/>
  <c r="G77" i="13"/>
  <c r="G57" i="13"/>
  <c r="G30" i="13"/>
  <c r="G23" i="13"/>
  <c r="M9" i="13"/>
  <c r="M8" i="13" s="1"/>
  <c r="M187" i="13"/>
  <c r="M179" i="13" s="1"/>
  <c r="M160" i="13"/>
  <c r="M157" i="13" s="1"/>
  <c r="M8" i="12"/>
  <c r="M26" i="12"/>
  <c r="I21" i="1"/>
  <c r="J43" i="1"/>
  <c r="J39" i="1"/>
  <c r="J44" i="1" s="1"/>
  <c r="J42" i="1"/>
  <c r="J40" i="1"/>
  <c r="J41" i="1"/>
  <c r="H44" i="1"/>
  <c r="J82" i="1" l="1"/>
  <c r="A27" i="1"/>
  <c r="G29" i="1" s="1"/>
  <c r="G27" i="1" s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 Machulkova</author>
  </authors>
  <commentList>
    <comment ref="S6" authorId="0" shapeId="0" xr:uid="{FD043915-599F-46AF-B431-500BC3A5DD2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437EEF0-3178-43A2-9ACC-0FE5B7F790A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 Machulkova</author>
  </authors>
  <commentList>
    <comment ref="S6" authorId="0" shapeId="0" xr:uid="{29B2CE04-304C-486D-9AEB-2770189F1B2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9BDE73C-8D27-4C3D-9838-7D14343D2A5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<sst xmlns="http://schemas.openxmlformats.org/spreadsheetml/2006/main" count="1766" uniqueCount="577">
  <si>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</si>
  <si>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</si>
  <si>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</si>
  <si>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</si>
  <si>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</si>
  <si>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</si>
  <si>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</si>
  <si>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</si>
  <si>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</si>
  <si>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</si>
  <si>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</si>
  <si>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</si>
  <si>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</si>
  <si>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</si>
  <si>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</si>
  <si>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</si>
  <si>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</si>
  <si>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</si>
  <si>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</si>
  <si>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</si>
  <si>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</si>
  <si>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</si>
  <si>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</si>
  <si>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</si>
  <si>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</si>
  <si>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</si>
  <si>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</si>
  <si>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</si>
  <si>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</si>
  <si>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</si>
  <si>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</si>
  <si>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</si>
  <si>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</si>
  <si>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</si>
  <si>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</si>
  <si>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</si>
  <si>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</si>
  <si>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</si>
  <si>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</si>
  <si>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</si>
  <si>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</si>
  <si>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</si>
  <si>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</si>
  <si>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599</t>
  </si>
  <si>
    <t>ÚV O. N. Ves – oprava výtlačného řadu DN 600 pod železniční tratí</t>
  </si>
  <si>
    <t>Slovácké vodárny a kanalizace, a. s.</t>
  </si>
  <si>
    <t>Za Olšávkou 290, Sady</t>
  </si>
  <si>
    <t xml:space="preserve">Uherské Hradiště </t>
  </si>
  <si>
    <t>68601</t>
  </si>
  <si>
    <t>49453866</t>
  </si>
  <si>
    <t>CZ49453866</t>
  </si>
  <si>
    <t>Ing. Martin Machulka - VH-MAC</t>
  </si>
  <si>
    <t>Okružní 770</t>
  </si>
  <si>
    <t>Uherské Hradiště - Mařatice</t>
  </si>
  <si>
    <t>68605</t>
  </si>
  <si>
    <t>44954573</t>
  </si>
  <si>
    <t>Stavba</t>
  </si>
  <si>
    <t>00</t>
  </si>
  <si>
    <t>Vedlejší a ostatní náklady</t>
  </si>
  <si>
    <t xml:space="preserve">VN + ON </t>
  </si>
  <si>
    <t xml:space="preserve">Vedlejší a ostatní náklady </t>
  </si>
  <si>
    <t>1</t>
  </si>
  <si>
    <t>oprava výtlačného řadu DN 600</t>
  </si>
  <si>
    <t>soupis prací a dodávek</t>
  </si>
  <si>
    <t>Celkem za stavbu</t>
  </si>
  <si>
    <t>CZK</t>
  </si>
  <si>
    <t>#POPS</t>
  </si>
  <si>
    <t>Popis stavby: 599 - ÚV O. N. Ves – oprava výtlačného řadu DN 600 pod železniční tratí</t>
  </si>
  <si>
    <t>#POPO</t>
  </si>
  <si>
    <t>Popis objektu: 00 - Vedlejší a ostatní náklady</t>
  </si>
  <si>
    <t>#POPR</t>
  </si>
  <si>
    <t xml:space="preserve">Popis rozpočtu: VN + ON  - Vedlejší a ostatní náklady </t>
  </si>
  <si>
    <t>Popis objektu: 1 - oprava výtlačného řadu DN 600</t>
  </si>
  <si>
    <t>Popis rozpočtu: 1 - soupis prací a dodávek</t>
  </si>
  <si>
    <t>Rekapitulace dílů</t>
  </si>
  <si>
    <t>Typ dílu</t>
  </si>
  <si>
    <t>11</t>
  </si>
  <si>
    <t>Přípravné a přidružené práce</t>
  </si>
  <si>
    <t>12</t>
  </si>
  <si>
    <t>Odkopávky a prokopávky</t>
  </si>
  <si>
    <t>13</t>
  </si>
  <si>
    <t>Hloubené vykopávky</t>
  </si>
  <si>
    <t>15</t>
  </si>
  <si>
    <t>Roubení</t>
  </si>
  <si>
    <t>16</t>
  </si>
  <si>
    <t>Přemístění výkopku</t>
  </si>
  <si>
    <t>17</t>
  </si>
  <si>
    <t>Konstrukce ze zemin</t>
  </si>
  <si>
    <t>18</t>
  </si>
  <si>
    <t>Povrchové úpravy terénu</t>
  </si>
  <si>
    <t>3</t>
  </si>
  <si>
    <t>Svislé a kompletní konstrukce</t>
  </si>
  <si>
    <t>38</t>
  </si>
  <si>
    <t>Kompletní konstrukce</t>
  </si>
  <si>
    <t>4</t>
  </si>
  <si>
    <t>Vodorovné konstrukce</t>
  </si>
  <si>
    <t>45</t>
  </si>
  <si>
    <t>Podkladní a vedlejší konstrukce</t>
  </si>
  <si>
    <t>5</t>
  </si>
  <si>
    <t>Komunikace</t>
  </si>
  <si>
    <t>61</t>
  </si>
  <si>
    <t>Upravy povrchů vnitřní</t>
  </si>
  <si>
    <t>85</t>
  </si>
  <si>
    <t>Potrubí z trub litinových</t>
  </si>
  <si>
    <t>89</t>
  </si>
  <si>
    <t>Ostatní konstrukce na trubním vedení</t>
  </si>
  <si>
    <t>90</t>
  </si>
  <si>
    <t>Ostatní materiál</t>
  </si>
  <si>
    <t>93</t>
  </si>
  <si>
    <t>Dokončovací práce inženýrských staveb</t>
  </si>
  <si>
    <t>96</t>
  </si>
  <si>
    <t>Bourání konstrukcí</t>
  </si>
  <si>
    <t>97</t>
  </si>
  <si>
    <t>Přesuny suti a vybouraných hmot</t>
  </si>
  <si>
    <t>99</t>
  </si>
  <si>
    <t>Staveništní přesun hmot</t>
  </si>
  <si>
    <t>711</t>
  </si>
  <si>
    <t>Izolace proti vodě</t>
  </si>
  <si>
    <t>722</t>
  </si>
  <si>
    <t>Vnitřní vodovod</t>
  </si>
  <si>
    <t>767</t>
  </si>
  <si>
    <t>Konstrukce zámečnické</t>
  </si>
  <si>
    <t>M23</t>
  </si>
  <si>
    <t>Montáže potrubí</t>
  </si>
  <si>
    <t>VN</t>
  </si>
  <si>
    <t>ON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</si>
  <si>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</si>
  <si>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</si>
  <si>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</si>
  <si>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</si>
  <si>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</si>
  <si>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</si>
  <si>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</si>
  <si>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</si>
  <si>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</si>
  <si>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</si>
  <si>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</si>
  <si>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</si>
  <si>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</si>
  <si>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</si>
  <si>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</si>
  <si>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</si>
  <si>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</si>
  <si>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</si>
  <si>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</si>
  <si>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</si>
  <si>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</si>
  <si>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</si>
  <si>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</si>
  <si>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</si>
  <si>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</si>
  <si>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</si>
  <si>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</si>
  <si>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</si>
  <si>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</si>
  <si>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</si>
  <si>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</si>
  <si>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</si>
  <si>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22/ II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</si>
  <si>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</si>
  <si>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</si>
  <si>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</si>
  <si>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</si>
  <si>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</si>
  <si>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</si>
  <si>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</si>
  <si>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</si>
  <si>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</si>
  <si>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 R</t>
  </si>
  <si>
    <t>Zařízení staveniště</t>
  </si>
  <si>
    <t>soubor</t>
  </si>
  <si>
    <t>Veškeré náklady spojené s vybudováním, provozem a odstraněním zařízení staveniště.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</si>
  <si>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</si>
  <si>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</si>
  <si>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 Zajištění přístupu do nemovitostí, vjezdu vozidlům záchranného systému, vjezdu vozidel na sběr komunálního odpadu (příp. sběr popelnic od nemovitostí k vozidlu),  provizorní přemostění přes výkop.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</si>
  <si>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</si>
  <si>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</si>
  <si>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 Náklady v souvislosti s odstavením vody a náhradním zásobováním - zajištění cisteren, zajištění odtoku OV, projednání s majiteli přípojek.</t>
  </si>
  <si>
    <t>005122020R</t>
  </si>
  <si>
    <t xml:space="preserve">Silniční, železniční či kolejový provoz  </t>
  </si>
  <si>
    <t>Náklady na ztížené provádění stavebních prací v důsledku nepřerušeného dopravního provozu na staveništi nebo v jeho bezprostředním okolí.</t>
  </si>
  <si>
    <t>005123 R</t>
  </si>
  <si>
    <t>Územní vlivy</t>
  </si>
  <si>
    <t>Náklady na ztížené podmínky provádění tam, kde se vyskytují omezující vlivy konkrétního prostředí, které mají prokazatelný vliv na provádění stavebních prací, Jedná se zejména o náklady související s extrémními podmínkami místa provádění (např. zúžená místa, ruční výkop, použití lehké techniky kvůli podmínkám uložení, práce v kořenovém prostoru stromů atd.)</t>
  </si>
  <si>
    <t>005124010R</t>
  </si>
  <si>
    <t>Koordinační činnost</t>
  </si>
  <si>
    <t>Koordinace stavebních a technologických dodávek stavby.</t>
  </si>
  <si>
    <t>00521 R</t>
  </si>
  <si>
    <t>Staveniště</t>
  </si>
  <si>
    <t>Náklady spojené s provozem staveniště, které vzniknou dodavateli podle podmínek smlouvy. Zahrnuje zejména náklady na přípravné činnosti zejména pasportizace objektů a zařízení v blízkosti výkopů a stavby, provedení kopaných sond pro ověření polohy podzemních sítí, lokalizace přepojovaných přípojek příp. ostatních vedení na pozemku s majiteli a sondování, zajištění povolení kácení stromů.</t>
  </si>
  <si>
    <t>005211010R</t>
  </si>
  <si>
    <t>Předání a převzetí staveniště</t>
  </si>
  <si>
    <t>Náklady spojené s účastí zhotovitele na předání a převzetí staveniště.</t>
  </si>
  <si>
    <t>005211020R</t>
  </si>
  <si>
    <t>Ochrana stávajících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</si>
  <si>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</si>
  <si>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</si>
  <si>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</si>
  <si>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</si>
  <si>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</si>
  <si>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</si>
  <si>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 Úpravy stavbou poškozených ploch.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</si>
  <si>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</si>
  <si>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</si>
  <si>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BOZP,  požární ochrany (požární řád a poplachová směrnice) a z hlediska provozu staveniště (provozně dopravní řád).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</si>
  <si>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</si>
  <si>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</si>
  <si>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</si>
  <si>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</si>
  <si>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</si>
  <si>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</si>
  <si>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</si>
  <si>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</si>
  <si>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</si>
  <si>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</si>
  <si>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</si>
  <si>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</si>
  <si>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SUM</t>
  </si>
  <si>
    <t>Poznámky uchazeče k zadání</t>
  </si>
  <si>
    <t>POPUZIV</t>
  </si>
  <si>
    <t>Geodetické zaměření rohů stavby, stabilizace bodů a sestavení laviček.</t>
  </si>
  <si>
    <t>END</t>
  </si>
  <si>
    <t>115101301R00</t>
  </si>
  <si>
    <t>Pohotovost čerp.soupravy, výška 10 m, přítok 500 l</t>
  </si>
  <si>
    <t>den</t>
  </si>
  <si>
    <t>Práce</t>
  </si>
  <si>
    <t>POL1_1</t>
  </si>
  <si>
    <t>115101201R00</t>
  </si>
  <si>
    <t>Čerpání vody na výšku do 10 m, přítok do 500 l</t>
  </si>
  <si>
    <t>hod</t>
  </si>
  <si>
    <t>POL1_</t>
  </si>
  <si>
    <t>voda z výkopů : 30</t>
  </si>
  <si>
    <t>VV</t>
  </si>
  <si>
    <t>voda z vypuštěného potrubí cca 500 m (zbytek gravitačně) : 10</t>
  </si>
  <si>
    <t>120901122RT1</t>
  </si>
  <si>
    <t>Bourání konstrukcí z betonu prokl.kam. v odkopávk. pneumatickým kladivem</t>
  </si>
  <si>
    <t>m3</t>
  </si>
  <si>
    <t xml:space="preserve">bet. bloky : </t>
  </si>
  <si>
    <t>Odkaz na mn. položky pořadí 23 : 0,44500</t>
  </si>
  <si>
    <t xml:space="preserve">montážní otvory : </t>
  </si>
  <si>
    <t>Odkaz na mn. položky pořadí 92 : 1,36566</t>
  </si>
  <si>
    <t xml:space="preserve">rámy poklopy : </t>
  </si>
  <si>
    <t>Odkaz na mn. položky pořadí 21 : 0,19350</t>
  </si>
  <si>
    <t>121101101R00</t>
  </si>
  <si>
    <t>Sejmutí ornice s přemístěním do 50 m</t>
  </si>
  <si>
    <t>(2*3+3,6*2)*0,3</t>
  </si>
  <si>
    <t>132201211R00</t>
  </si>
  <si>
    <t>Hloubení rýh š.do 200 cm hor.3 do 100 m3,STROJNĚ</t>
  </si>
  <si>
    <t>95% strojně : (2*3*(4,3-0,3)+3,6*2*(2,2-0,3))*0,95</t>
  </si>
  <si>
    <t>132201219R00</t>
  </si>
  <si>
    <t>Přípl.za lepivost,hloubení rýh 200cm,hor.3,STROJNĚ</t>
  </si>
  <si>
    <t>Odkaz na mn. položky pořadí 5 : 35,79600</t>
  </si>
  <si>
    <t>139601102R00</t>
  </si>
  <si>
    <t>Ruční výkop jam, rýh a šachet v hornině tř. 3</t>
  </si>
  <si>
    <t>5% ruční dokopávka : (2*3*(4,3-0,3)+3,6*2*(2,2-0,3))*0,05</t>
  </si>
  <si>
    <t>151201102R00</t>
  </si>
  <si>
    <t>Pažení a rozepření stěn rýh - zátažné - hl. do 4 m</t>
  </si>
  <si>
    <t>m2</t>
  </si>
  <si>
    <t>(3,6+2)*2*2,2</t>
  </si>
  <si>
    <t>151201112R00</t>
  </si>
  <si>
    <t>Odstranění pažení stěn rýh - zátažné - hl. do 4 m</t>
  </si>
  <si>
    <t>Odkaz na mn. položky pořadí 8 : 24,64000</t>
  </si>
  <si>
    <t>151201103R00</t>
  </si>
  <si>
    <t>Pažení a rozepření stěn rýh - zátažné - hl. do 8 m</t>
  </si>
  <si>
    <t>(2+3)*2*4,3</t>
  </si>
  <si>
    <t>151201113R00</t>
  </si>
  <si>
    <t>Odstranění pažení stěn rýh - zátažné - hl. do 8 m</t>
  </si>
  <si>
    <t>Odkaz na mn. položky pořadí 10 : 43,00000</t>
  </si>
  <si>
    <t>162701105R00</t>
  </si>
  <si>
    <t>Vodorovné přemístění výkopku z hor.1-4 do 10000 m</t>
  </si>
  <si>
    <t>Odkaz na mn. položky pořadí 15 : 0,60000</t>
  </si>
  <si>
    <t>Odkaz na mn. položky pořadí 22 : 1,36000</t>
  </si>
  <si>
    <t>162701109R00</t>
  </si>
  <si>
    <t>Příplatek k vod. přemístění hor.1-4 za další 1 km</t>
  </si>
  <si>
    <t>Odkaz na mn. položky pořadí 12 : 1,96000*2</t>
  </si>
  <si>
    <t>199000005R00</t>
  </si>
  <si>
    <t>Poplatek za skládku zeminy 1- 4</t>
  </si>
  <si>
    <t>t</t>
  </si>
  <si>
    <t>Odkaz na mn. položky pořadí 12 : 1,96000*1,8</t>
  </si>
  <si>
    <t>175101101RT2</t>
  </si>
  <si>
    <t xml:space="preserve">Obsyp potrubí bez prohození sypaniny s dodáním štěrkopísku </t>
  </si>
  <si>
    <t>fr. 0-16 mm</t>
  </si>
  <si>
    <t>(1*2*0,15)*2</t>
  </si>
  <si>
    <t>174101101R00</t>
  </si>
  <si>
    <t>Zásyp jam, rýh, šachet se zhutněním</t>
  </si>
  <si>
    <t>včetně strojního přemístění materiálu pro zásyp ze vzdálenosti do 10 m od okraje zásypu</t>
  </si>
  <si>
    <t>Odkaz na mn. položky pořadí 7 : 1,88400</t>
  </si>
  <si>
    <t>Odkaz na mn. položky pořadí 15 : 0,60000*-1</t>
  </si>
  <si>
    <t>Odkaz na mn. položky pořadí 22 : 1,36000*-1</t>
  </si>
  <si>
    <t>181300014RA0</t>
  </si>
  <si>
    <t>Rozprostření ornice v rovině tloušťka 30 cm</t>
  </si>
  <si>
    <t>Součtová</t>
  </si>
  <si>
    <t>Agregovaná položka</t>
  </si>
  <si>
    <t>POL2_</t>
  </si>
  <si>
    <t>2*3+3,6*2</t>
  </si>
  <si>
    <t>182001111R00</t>
  </si>
  <si>
    <t>Plošná úprava terénu, nerovnosti do 10 cm v rovině</t>
  </si>
  <si>
    <t>15*20+10*10</t>
  </si>
  <si>
    <t>182001133R00</t>
  </si>
  <si>
    <t>Plošná úprava terénu, nerovnosti do 20 cm svah 1:1</t>
  </si>
  <si>
    <t>180400020RA0</t>
  </si>
  <si>
    <t>Založení trávníku parkového, rovina, dodání osiva</t>
  </si>
  <si>
    <t>Včetně prvního pokosení, naložení odpadu a odvezení do 20 km, se složením.</t>
  </si>
  <si>
    <t>Odkaz na mn. položky pořadí 18 : 400,00000</t>
  </si>
  <si>
    <t>389381001R00</t>
  </si>
  <si>
    <t>Dobetonování prefabrikovaných konstrukcí</t>
  </si>
  <si>
    <t>rámy poklopů : ((1,02+0,1)*0,15*0,1*4)+((1,07+0,1+1,14+0,1)*0,1*0,15*2)+((0,8+0,1)*0,15*0,1*4)</t>
  </si>
  <si>
    <t>451572211R00</t>
  </si>
  <si>
    <t>Lože pod potrubí z kameniva těženého 4 - 8 mm</t>
  </si>
  <si>
    <t>(1*2*0,18)+(1*2*0,5)</t>
  </si>
  <si>
    <t>452313161R00</t>
  </si>
  <si>
    <t>Bloky pro potrubí z betonu C 25/30</t>
  </si>
  <si>
    <t>(0,5*0,5*1,5)+(0,2*0,5*0,2)+(0,2*0,5*0,5)</t>
  </si>
  <si>
    <t>452353101R00</t>
  </si>
  <si>
    <t>Bednění bloků pod potrubí</t>
  </si>
  <si>
    <t>(0,5*4*1,5)+((0,2+0,5)*2*0,2)+((0,2+0,5)*2*0,5)</t>
  </si>
  <si>
    <t>617451501R00</t>
  </si>
  <si>
    <t>Potěry dna šachet hlazené ocelovým hladítkem</t>
  </si>
  <si>
    <t>(6,25*2,4)+(2,4*1,8)</t>
  </si>
  <si>
    <t>965042141R00</t>
  </si>
  <si>
    <t>Bourání mazanin betonových tl. 10 cm, nad 4 m2</t>
  </si>
  <si>
    <t>Odkaz na mn. položky pořadí 25 : 19,32000*0,05</t>
  </si>
  <si>
    <t>113151111R00</t>
  </si>
  <si>
    <t>Rozebrání ploch ze silničních panelů</t>
  </si>
  <si>
    <t>Odkaz na mn. položky pořadí 28 : 36,00000</t>
  </si>
  <si>
    <t>584921121R00</t>
  </si>
  <si>
    <t>Zřízení plochy ze silničních panelů lože kam.5 cm</t>
  </si>
  <si>
    <t>Včetně:</t>
  </si>
  <si>
    <t>- kameniva frakce 0 - 32 mm,</t>
  </si>
  <si>
    <t>- rozprostření podkladu,</t>
  </si>
  <si>
    <t>- osazení silničních panelů.</t>
  </si>
  <si>
    <t>6*3*2</t>
  </si>
  <si>
    <t>59381102R</t>
  </si>
  <si>
    <t>Panel silniční IZD 300/150/15 JP 6 tun</t>
  </si>
  <si>
    <t>kus</t>
  </si>
  <si>
    <t>SPCM</t>
  </si>
  <si>
    <t>Specifikace</t>
  </si>
  <si>
    <t>POL3_</t>
  </si>
  <si>
    <t>20 % opotřebení, dočasné použití : 6*0,2</t>
  </si>
  <si>
    <t>614471712R00</t>
  </si>
  <si>
    <t>Vyspravení beton. konstrukcí cem. maltou tl. 20 mm</t>
  </si>
  <si>
    <t>sanace a srovnání povrchu vč.materiálu</t>
  </si>
  <si>
    <t>potrubí DN  1500, 20% povrchu : 3,14*0,6*40,2*0,2</t>
  </si>
  <si>
    <t>stěny AŠ1, 20% povrchu : (6,25+2,4)*2*3,8*0,2</t>
  </si>
  <si>
    <t>stěny AŠ2 : (2,1+1,8)*2*2,4+(0,7*4*2,5)+(0,88+0,9)*2*2,5</t>
  </si>
  <si>
    <t>614471715R00</t>
  </si>
  <si>
    <t>Vyspravení beton. konstrukcí - adhézní můstek</t>
  </si>
  <si>
    <t>Odkaz na mn. položky pořadí 25 : 19,32000</t>
  </si>
  <si>
    <t>Odkaz na mn. položky pořadí 30 : 62,91536</t>
  </si>
  <si>
    <t>850445121R00</t>
  </si>
  <si>
    <t>Výřez nebo výsek na potrubí litinovém DN 600</t>
  </si>
  <si>
    <t>891313321R00</t>
  </si>
  <si>
    <t>Montáž ventilů odvzdušňovacích přírub. DN 150</t>
  </si>
  <si>
    <t>DEMONTÁŽ</t>
  </si>
  <si>
    <t>891311221R00</t>
  </si>
  <si>
    <t>Montáž vodovod. šoupátek šacht. kolečko DN 150</t>
  </si>
  <si>
    <t>891351221R00</t>
  </si>
  <si>
    <t>Montáž vodovod. šoupátek šacht. kolečko DN 200</t>
  </si>
  <si>
    <t>891441221R00</t>
  </si>
  <si>
    <t>Montáž vodovod. šoupátek šacht. kolečko DN 600</t>
  </si>
  <si>
    <t>892441111R00</t>
  </si>
  <si>
    <t>Tlaková zkouška vodovodního potrubí DN 600</t>
  </si>
  <si>
    <t>m</t>
  </si>
  <si>
    <t>892442111R00</t>
  </si>
  <si>
    <t>Zabezpečení konců vodovod. potrubí DN 600</t>
  </si>
  <si>
    <t>úsek</t>
  </si>
  <si>
    <t>892443111R00</t>
  </si>
  <si>
    <t>Desinfekce vodovodního potrubí DN 600</t>
  </si>
  <si>
    <t>899102111R00</t>
  </si>
  <si>
    <t>Osazení poklopu s rámem do 100 kg</t>
  </si>
  <si>
    <t>5001284</t>
  </si>
  <si>
    <t>potrubí se dvěma přírubami TP-kus  DN 600 dl. 4500 mm, mat. nerezová ocel DIN 1.4404 (AISI 316L) profil O610/8 mm</t>
  </si>
  <si>
    <t>ks</t>
  </si>
  <si>
    <t>Vlastní</t>
  </si>
  <si>
    <t>5001285</t>
  </si>
  <si>
    <t>potrubí se dvěma přírubami TP-kus  DN 600 dl. 1100 mm, mat. nerezová ocel , svařit s pol. 8</t>
  </si>
  <si>
    <t>5001286</t>
  </si>
  <si>
    <t>potrubí se dvěma přírubami TP-kus  DN 600 dl. 1100 mm, mat. nerezová ocel, svařit s pol. 9 a 14</t>
  </si>
  <si>
    <t>5001287</t>
  </si>
  <si>
    <t>potrubí se dvěma přírubami TP-kus  DN 600 dl. 1000 mm, mat. nerezová ocel, délku upravit dle potřeby</t>
  </si>
  <si>
    <t>5001288</t>
  </si>
  <si>
    <t>potrubí s jednou přírubou F-kus  DN 600 dl. 1000 mm, mat. nerezová ocel, délku upravit dle potřeby; svařit s pol. 10 a 15</t>
  </si>
  <si>
    <t>5001289</t>
  </si>
  <si>
    <t>potrubí s jednou přírubou F-kus  DN 600 dl. 800 mm, mat. nerezová ocel, délku upravit dle potřeby</t>
  </si>
  <si>
    <t>5001290</t>
  </si>
  <si>
    <t>potrubí s jednou přírubou F-kus  DN 600 dl. 500 mm, mat. nerezová ocel, délku upravit dle potřeby; šikmý řez svařit s pol. 12</t>
  </si>
  <si>
    <t>5001291</t>
  </si>
  <si>
    <t>návarek - potrubí s jednou přírubou F-kus DN 150 dl. 150 mm (mat. nerezová ocel), svařit s pol. 2</t>
  </si>
  <si>
    <t>POL3_0</t>
  </si>
  <si>
    <t>5001292</t>
  </si>
  <si>
    <t>návarek - potrubí bez příruby DN 200 dl. 150 mm (mat. nerezová ocel), svařit s pol. 3 a 14</t>
  </si>
  <si>
    <t>5001293</t>
  </si>
  <si>
    <t>návarek - potrubí bez příruby DN 200 dl. 300 mm (mat. nerezová ocel), svařit s pol. 5 a 15</t>
  </si>
  <si>
    <t>5001294</t>
  </si>
  <si>
    <t>potrubí bez příruby DN 600 dl. 1900 mm (mat. nerezová ocel), délku upravit dle potřeby, svařit 2x s pol. 13</t>
  </si>
  <si>
    <t>5001295</t>
  </si>
  <si>
    <t>potrubí bez příruby DN 600 dl. 500 mm (mat. nerezová ocel), délku upravit dle potřeby, šikmý řez svařit s pol. 7</t>
  </si>
  <si>
    <t>5001296</t>
  </si>
  <si>
    <t>jednopřírubové koleno 45°  DN 600 (mat. nerezová ocel) , svařit s pol. 11</t>
  </si>
  <si>
    <t>5001297</t>
  </si>
  <si>
    <t>jednopřírubové koleno 90°  DN 200 (mat. nerezová ocel) , svařit s pol. 3 a 9</t>
  </si>
  <si>
    <t>5001298</t>
  </si>
  <si>
    <t>jednopřírubové koleno 90°  DN 200 (mat. nerezová ocel) , svařit s pol. 5 a 10</t>
  </si>
  <si>
    <t>5001299</t>
  </si>
  <si>
    <t>vodivé pospojování potrubí a armatur</t>
  </si>
  <si>
    <t>5001300</t>
  </si>
  <si>
    <t>zaslepovací příruba DN 200 s připojením pro hadici "C" (mat. nerezová ocel)</t>
  </si>
  <si>
    <t>X-kus / připoj. "C"</t>
  </si>
  <si>
    <t>5001301</t>
  </si>
  <si>
    <t>pojezd pro zatažení potrubí TP DN 600 dl. 4500 mm  do chráničky DN 1500</t>
  </si>
  <si>
    <t>5001302</t>
  </si>
  <si>
    <t>vstupní žebřík s odnímatelnými madly, stupadla protiskluz. úprava (mat. nerezová ocel) šířka 400 mm, délka 4700 mm; madla délka 1600 mm, ukotvení na zeď chem. kotvou</t>
  </si>
  <si>
    <t>kompl.</t>
  </si>
  <si>
    <t>5001303</t>
  </si>
  <si>
    <t>odnímatelná madla délka 1600 mm (doplnit na vstupní žebřík v AŠ1)</t>
  </si>
  <si>
    <t>5001305</t>
  </si>
  <si>
    <t>přírubové šoupátko měkce těsnící DN 600 - konstr. tvár.litina epoxid. ochrana, vřeteno z nerez oceli , klín z tvár.litiny s elastomer. těsněním, krátká stavební délka</t>
  </si>
  <si>
    <t>4000E2 - DN 600 PN 10</t>
  </si>
  <si>
    <t>5001306</t>
  </si>
  <si>
    <t>přírubové šoupátko měkce těsnící DN 200 - konstr. tvár.litina epoxid. ochrana, vřeteno z nerez oceli , klín z tvár.litiny s elastomer. těsněním, krátká stavební délka</t>
  </si>
  <si>
    <t>4000E2 - DN 200 PN 10</t>
  </si>
  <si>
    <t>711142559RZ4</t>
  </si>
  <si>
    <t>Provedení izolace proti vlhkosti na ploše svislé, asfaltovými pásy přitavením 2 vrstva - včetně dodávky Sklobit G</t>
  </si>
  <si>
    <t>(2+0,5+0,5)*(1,2+0,5+0,5)+(1+0,5+0,5)*(1+0,5+0,5)</t>
  </si>
  <si>
    <t>328365111R00</t>
  </si>
  <si>
    <t>Výztuž ŽB šachet z oceli BSt 500 S, D 12 mm</t>
  </si>
  <si>
    <t>20*0,6/1000</t>
  </si>
  <si>
    <t>5001307</t>
  </si>
  <si>
    <t>přírubové šoupátko měkce těsnící DN 150 - konstr. tvár.litina epoxid. ochrana, vřeteno z nerez oceli , klín z tvár.litiny s elastomer. těsněním, krátká stavební délka</t>
  </si>
  <si>
    <t>4000E2 - DN 150 PN 10</t>
  </si>
  <si>
    <t>5001308</t>
  </si>
  <si>
    <t>ruční kolo šoupátka DN 200 (mat. tvárná litina s epoxid. ochranou)</t>
  </si>
  <si>
    <t>7800 - ruč. kolo šoup. DN 200</t>
  </si>
  <si>
    <t>5001309</t>
  </si>
  <si>
    <t>ruční kolo šoupátka DN 150 (mat. tvárná litina s epoxid. ochranou)</t>
  </si>
  <si>
    <t>7800 - ruč. kolo šoup. DN 150</t>
  </si>
  <si>
    <t>5001310</t>
  </si>
  <si>
    <t>ovládací tyč tuhá šoupátka DN 600, koncovka pro ovládání T-klíčem, dl. 2,7 m</t>
  </si>
  <si>
    <t>5001311</t>
  </si>
  <si>
    <t>držák ovládací tyče šoupátka, vč. ukotvení na stěnu AŠ chemickou kotvou</t>
  </si>
  <si>
    <t>5001312</t>
  </si>
  <si>
    <t>dvojčinný vzdušník DN 150 PN 10, konstr. tvárná litina s epoxid. ochranou, elastomerové těsnění</t>
  </si>
  <si>
    <t>9835 - dvojčin. PN 10 DN 150</t>
  </si>
  <si>
    <t>5001313</t>
  </si>
  <si>
    <t>Spojka ULTRAGRIP NG hrdlo - příruba DN 600, konstr. tvárná litina s epoxid. ochranou, jištění proti posunu</t>
  </si>
  <si>
    <t>Viking Johnson</t>
  </si>
  <si>
    <t>5001314</t>
  </si>
  <si>
    <t>Spojka ULTRAGRIP NG hrdlo - hrdlo DN 600, konstr. tvárná litina s epoxid. ochranou, jištění proti posunu</t>
  </si>
  <si>
    <t>5001315</t>
  </si>
  <si>
    <t>spojovací materiál pro př. spoje DN 600: šrouby - nerez. ocel, matice a podložky mosaz</t>
  </si>
  <si>
    <t>5001316</t>
  </si>
  <si>
    <t>spojovací materiál pro př. spoje DN 200: šrouby - nerez. ocel, matice a podložky mosaz</t>
  </si>
  <si>
    <t>5001317</t>
  </si>
  <si>
    <t>spojovací materiál pro př.spoje DN 150: šrouby - nerez. ocel, matice a podložky mosaz</t>
  </si>
  <si>
    <t>5001318</t>
  </si>
  <si>
    <t>uzamykatelný poklop s rámem, těsněním a pantem 1020/1020/30 mm  (montážní otvor 1000/1080) , mat. kompozit, tř. zatížení B</t>
  </si>
  <si>
    <t>5001319</t>
  </si>
  <si>
    <t>uzamykatelný poklop s rámem, těsněním a pantem 1070/1140/30 mm (montážní otvor 880/900) , mat. kompozit, tř. zatížení B</t>
  </si>
  <si>
    <t>5001320</t>
  </si>
  <si>
    <t>uzamykatelný poklop s rámem, těsněním a pantem 800/800/30 mm (vstupní otvor 700/700 mm), mat. kompozit, tř. zatížení B</t>
  </si>
  <si>
    <t>5001321</t>
  </si>
  <si>
    <t>bezpečnostní jistící bod pro vstup osob do armaturní šachty</t>
  </si>
  <si>
    <t>938902122R00</t>
  </si>
  <si>
    <t>Čištění ploch betonových konstrukcí tlakovou vodou</t>
  </si>
  <si>
    <t>potrubí DN  1500 : 3,14*0,6*40,2</t>
  </si>
  <si>
    <t>dno šachet : (6,25*2,4)+(2,4*1,8)</t>
  </si>
  <si>
    <t>stropy šachet : (6,25*2,4)+(2,4*1,8)</t>
  </si>
  <si>
    <t>prostupy : 3,14*0,6*0,45*2</t>
  </si>
  <si>
    <t>stěny AŠ1 : (6,25+2,4)*2*3,8</t>
  </si>
  <si>
    <t>931981015R00</t>
  </si>
  <si>
    <t>Těsnění prostupů rour bentonit.páskou 20x5 mm</t>
  </si>
  <si>
    <t>(2+1,2+2+1,2)*2+(1,2+1+1,2+1)*2+(2)*2*2</t>
  </si>
  <si>
    <t>5001322</t>
  </si>
  <si>
    <t>návarek - nerez potrubí DN 20 dl. 2500 mm (mat. nerezová ocel), svařit s pol. 5</t>
  </si>
  <si>
    <t>VL</t>
  </si>
  <si>
    <t>AŠ1</t>
  </si>
  <si>
    <t>5001323</t>
  </si>
  <si>
    <t>kulový kohout uzavírací DN 20 s pákou</t>
  </si>
  <si>
    <t>5001324</t>
  </si>
  <si>
    <t>fitinky - T 20/20 a redukce DN20/15</t>
  </si>
  <si>
    <t>5001325</t>
  </si>
  <si>
    <t>Manometr 0-10 bar</t>
  </si>
  <si>
    <t>595905700R</t>
  </si>
  <si>
    <t>Nosník stropní prostorový Velox dl. 3,60 m</t>
  </si>
  <si>
    <t>936311111R00</t>
  </si>
  <si>
    <t>Zabet. potrubí beton V8 To B20, otvor do 0,25 m2</t>
  </si>
  <si>
    <t>RTS 12/ II</t>
  </si>
  <si>
    <t>RTS 11/ I</t>
  </si>
  <si>
    <t>montážní otvory - prostupy : ((2*1,2-3,14*0,3*0,3)*0,45)+((1,2*1-3,14*0,3*0,3)*0,45)</t>
  </si>
  <si>
    <t>979012112R00</t>
  </si>
  <si>
    <t>Svislá doprava suti na výšku do 3,5 m</t>
  </si>
  <si>
    <t>Odkaz na mn. položky pořadí 3 : 2,00416*2,4</t>
  </si>
  <si>
    <t>979086112R00</t>
  </si>
  <si>
    <t>Nakládání nebo překládání suti a vybouraných hmot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</si>
  <si>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</si>
  <si>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</si>
  <si>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</si>
  <si>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>Odkaz na mn. položky pořadí 93 : 4,80998</t>
  </si>
  <si>
    <t>979081111R00</t>
  </si>
  <si>
    <t>Odvoz suti a vybour. hmot na skládku do 1 km</t>
  </si>
  <si>
    <t>Včetně naložení na dopravní prostředek a složení na skládku, bez poplatku za skládku.</t>
  </si>
  <si>
    <t>979990103V00</t>
  </si>
  <si>
    <t>Poplatek za skládku suti - beton do 30x30 cm Kovosteel</t>
  </si>
  <si>
    <t>979081121R00</t>
  </si>
  <si>
    <t>Příplatek k odvozu za každý další 1 km</t>
  </si>
  <si>
    <t>Odkaz na mn. položky pořadí 95 : 4,80998*12</t>
  </si>
  <si>
    <t>979013312R00</t>
  </si>
  <si>
    <t>Svislá doprava vybouraných hmot na výšku do 3,5 m</t>
  </si>
  <si>
    <t>domontované potrubí a kovové konstrukce</t>
  </si>
  <si>
    <t>Odkaz na mn. položky pořadí 109 : 580,00000*0,001</t>
  </si>
  <si>
    <t>trouby TP DN 600 dl 2m : 20*400/1000</t>
  </si>
  <si>
    <t>trubní díly v šachtách : (2*150+4*200+5*250)/1000</t>
  </si>
  <si>
    <t>šoupátka : (720+64+40)/1000</t>
  </si>
  <si>
    <t>vzdušník : 67/1000</t>
  </si>
  <si>
    <t>979084313R00</t>
  </si>
  <si>
    <t>Vodorovná doprava vybour.trub do 1 km, do DN 800</t>
  </si>
  <si>
    <t>Odkaz na mn. položky pořadí 98 : 11,82100</t>
  </si>
  <si>
    <t>979084319R00</t>
  </si>
  <si>
    <t>Přípl.k dopravě vybour.trub za dalš.1 km,do DN 800</t>
  </si>
  <si>
    <t>Odkaz na mn. položky pořadí 99 : 11,82100*12</t>
  </si>
  <si>
    <t>979087313R00</t>
  </si>
  <si>
    <t>Nakládání vybouraných trub na dopravní prostředek</t>
  </si>
  <si>
    <t>998272201R00</t>
  </si>
  <si>
    <t>Přesun hmot, trubní vedení ocelové, otevřený výkop</t>
  </si>
  <si>
    <t>Přesun hmot</t>
  </si>
  <si>
    <t>POL7_</t>
  </si>
  <si>
    <t>na vzdálenost 100 m</t>
  </si>
  <si>
    <t>722130806R00</t>
  </si>
  <si>
    <t>Demontáž potrubí ocelových závitových, DN 100 mm</t>
  </si>
  <si>
    <t>chránička kabelů : 41</t>
  </si>
  <si>
    <t>767833100R00</t>
  </si>
  <si>
    <t>Montáž žebříků do zdiva s bočnicemi</t>
  </si>
  <si>
    <t>230030006R00</t>
  </si>
  <si>
    <t>Montáž trubních dílů přírubových do 150 kg</t>
  </si>
  <si>
    <t>230030007R00</t>
  </si>
  <si>
    <t>Montáž trubních dílů přírubových do 200 kg</t>
  </si>
  <si>
    <t>230030009R00</t>
  </si>
  <si>
    <t>Montáž trubních dílů přírubových do 300 kg</t>
  </si>
  <si>
    <t>230030010R00</t>
  </si>
  <si>
    <t>Montáž trubních dílů přírubových do 400 kg</t>
  </si>
  <si>
    <t>TP DN 600 DL. 2 m : 20</t>
  </si>
  <si>
    <t>230080451R00</t>
  </si>
  <si>
    <t>Demontáž doplňkových konstrukcí do šrotu</t>
  </si>
  <si>
    <t>kg</t>
  </si>
  <si>
    <t>žebřík+madla : 65+5</t>
  </si>
  <si>
    <t>pojezdové vozíky : 20*25</t>
  </si>
  <si>
    <t>závěsy potrubí el. chráničky : 20*0,5</t>
  </si>
  <si>
    <t>230200127R00</t>
  </si>
  <si>
    <t>Nasunutí potrubní sekce do ocel.chráničky, DN 600</t>
  </si>
  <si>
    <t>chránička DN 1500</t>
  </si>
  <si>
    <t>délka chráničky : 40,2</t>
  </si>
  <si>
    <t>230140081R00</t>
  </si>
  <si>
    <t>Montáž trubek z nerez.oceli tř.17, 219 x 4</t>
  </si>
  <si>
    <t>Odkaz na mn. položky pořadí 59 : 1,00000</t>
  </si>
  <si>
    <t>Odkaz na mn. položky pořadí 60 : 1,00000</t>
  </si>
  <si>
    <t>Odkaz na mn. položky pořadí 53 : 1,00000</t>
  </si>
  <si>
    <t>Odkaz na mn. položky pořadí 54 : 1,00000</t>
  </si>
  <si>
    <t>Odkaz na mn. položky pořadí 55 : 1,00000</t>
  </si>
  <si>
    <t>230030013R00</t>
  </si>
  <si>
    <t>Montáž trubních dílů přírubových do 800 kg</t>
  </si>
  <si>
    <t>TP DN 600 4,5 m : 20</t>
  </si>
  <si>
    <t>230030001R00</t>
  </si>
  <si>
    <t>Montáž trubních dílů přírubových do 5 kg</t>
  </si>
  <si>
    <t>Odkaz na mn. položky pořadí 62 : 2,00000</t>
  </si>
  <si>
    <t>Odkaz na mn. položky pořadí 51 : 1,00000</t>
  </si>
  <si>
    <t>Odkaz na mn. položky pořadí 57 : 1,00000</t>
  </si>
  <si>
    <t>Odkaz na mn. položky pořadí 52 : 1,00000</t>
  </si>
  <si>
    <t>Odkaz na mn. položky pořadí 58 : 2,00000</t>
  </si>
  <si>
    <t>Odkaz na mn. položky pořadí 47 : 1,00000</t>
  </si>
  <si>
    <t>Odkaz na mn. položky pořadí 48 : 1,00000</t>
  </si>
  <si>
    <t>Odkaz na mn. položky pořadí 49 : 2,00000</t>
  </si>
  <si>
    <t>Odkaz na mn. položky pořadí 56 : 1,00000</t>
  </si>
  <si>
    <t>183408251R00</t>
  </si>
  <si>
    <t>Orba střední do 25 cm, plocha do 1 ha, půda lehká</t>
  </si>
  <si>
    <t>ha</t>
  </si>
  <si>
    <t>RTS 20/ I</t>
  </si>
  <si>
    <t>manilupační plochy a pruhy :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</si>
</sst>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3" t="s">
        <v>41</v>
      </c>
      <c r="B2" s="73"/>
      <c r="C2" s="73"/>
      <c r="D2" s="73"/>
      <c r="E2" s="73"/>
      <c r="F2" s="73"/>
      <c r="G2" s="7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5"/>
  <sheetViews>
    <sheetView showGridLines="0" tabSelected="1" topLeftCell="B7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6640625" style="51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4" t="s">
        <v>4</v>
      </c>
      <c r="C1" s="75"/>
      <c r="D1" s="75"/>
      <c r="E1" s="75"/>
      <c r="F1" s="75"/>
      <c r="G1" s="75"/>
      <c r="H1" s="75"/>
      <c r="I1" s="75"/>
      <c r="J1" s="76"/>
    </row>
    <row r="2" spans="1:15" ht="36" customHeight="1" x14ac:dyDescent="0.25">
      <c r="A2" s="2"/>
      <c r="B2" s="105" t="s">
        <v>24</v>
      </c>
      <c r="C2" s="106"/>
      <c r="D2" s="107" t="s">
        <v>43</v>
      </c>
      <c r="E2" s="108" t="s">
        <v>44</v>
      </c>
      <c r="F2" s="109"/>
      <c r="G2" s="109"/>
      <c r="H2" s="109"/>
      <c r="I2" s="109"/>
      <c r="J2" s="110"/>
      <c r="O2" s="1"/>
    </row>
    <row r="3" spans="1:15" ht="27" hidden="1" customHeight="1" x14ac:dyDescent="0.25">
      <c r="A3" s="2"/>
      <c r="B3" s="111"/>
      <c r="C3" s="106"/>
      <c r="D3" s="112"/>
      <c r="E3" s="113"/>
      <c r="F3" s="114"/>
      <c r="G3" s="114"/>
      <c r="H3" s="114"/>
      <c r="I3" s="114"/>
      <c r="J3" s="115"/>
    </row>
    <row r="4" spans="1:15" ht="23.25" customHeight="1" x14ac:dyDescent="0.25">
      <c r="A4" s="2"/>
      <c r="B4" s="116"/>
      <c r="C4" s="117"/>
      <c r="D4" s="118"/>
      <c r="E4" s="119"/>
      <c r="F4" s="119"/>
      <c r="G4" s="119"/>
      <c r="H4" s="119"/>
      <c r="I4" s="119"/>
      <c r="J4" s="120"/>
    </row>
    <row r="5" spans="1:15" ht="24" customHeight="1" x14ac:dyDescent="0.25">
      <c r="A5" s="2"/>
      <c r="B5" s="31" t="s">
        <v>23</v>
      </c>
      <c r="D5" s="121" t="s">
        <v>45</v>
      </c>
      <c r="E5" s="88"/>
      <c r="F5" s="88"/>
      <c r="G5" s="88"/>
      <c r="H5" s="18" t="s">
        <v>42</v>
      </c>
      <c r="I5" s="125" t="s">
        <v>49</v>
      </c>
      <c r="J5" s="8"/>
    </row>
    <row r="6" spans="1:15" ht="15.75" customHeight="1" x14ac:dyDescent="0.25">
      <c r="A6" s="2"/>
      <c r="B6" s="28"/>
      <c r="C6" s="53"/>
      <c r="D6" s="122" t="s">
        <v>46</v>
      </c>
      <c r="E6" s="89"/>
      <c r="F6" s="89"/>
      <c r="G6" s="89"/>
      <c r="H6" s="18" t="s">
        <v>36</v>
      </c>
      <c r="I6" s="125" t="s">
        <v>50</v>
      </c>
      <c r="J6" s="8"/>
    </row>
    <row r="7" spans="1:15" ht="15.75" customHeight="1" x14ac:dyDescent="0.25">
      <c r="A7" s="2"/>
      <c r="B7" s="29"/>
      <c r="C7" s="54"/>
      <c r="D7" s="124" t="s">
        <v>48</v>
      </c>
      <c r="E7" s="123" t="s">
        <v>47</v>
      </c>
      <c r="F7" s="90"/>
      <c r="G7" s="9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126" t="s">
        <v>51</v>
      </c>
      <c r="H8" s="18" t="s">
        <v>42</v>
      </c>
      <c r="I8" s="125" t="s">
        <v>55</v>
      </c>
      <c r="J8" s="8"/>
    </row>
    <row r="9" spans="1:15" ht="15.75" hidden="1" customHeight="1" x14ac:dyDescent="0.25">
      <c r="A9" s="2"/>
      <c r="B9" s="2"/>
      <c r="D9" s="126" t="s">
        <v>52</v>
      </c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4"/>
      <c r="D10" s="124" t="s">
        <v>54</v>
      </c>
      <c r="E10" s="127" t="s">
        <v>53</v>
      </c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8"/>
      <c r="E11" s="128"/>
      <c r="F11" s="128"/>
      <c r="G11" s="128"/>
      <c r="H11" s="18" t="s">
        <v>42</v>
      </c>
      <c r="I11" s="133"/>
      <c r="J11" s="8"/>
    </row>
    <row r="12" spans="1:15" ht="15.75" customHeight="1" x14ac:dyDescent="0.25">
      <c r="A12" s="2"/>
      <c r="B12" s="28"/>
      <c r="C12" s="53"/>
      <c r="D12" s="129"/>
      <c r="E12" s="129"/>
      <c r="F12" s="129"/>
      <c r="G12" s="129"/>
      <c r="H12" s="18" t="s">
        <v>36</v>
      </c>
      <c r="I12" s="133"/>
      <c r="J12" s="8"/>
    </row>
    <row r="13" spans="1:15" ht="15.75" customHeight="1" x14ac:dyDescent="0.25">
      <c r="A13" s="2"/>
      <c r="B13" s="29"/>
      <c r="C13" s="54"/>
      <c r="D13" s="132"/>
      <c r="E13" s="130"/>
      <c r="F13" s="131"/>
      <c r="G13" s="131"/>
      <c r="H13" s="19"/>
      <c r="I13" s="23"/>
      <c r="J13" s="34"/>
    </row>
    <row r="14" spans="1:15" ht="24" customHeight="1" x14ac:dyDescent="0.25">
      <c r="A14" s="2"/>
      <c r="B14" s="43" t="s">
        <v>22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58"/>
      <c r="D15" s="52"/>
      <c r="E15" s="83"/>
      <c r="F15" s="83"/>
      <c r="G15" s="84"/>
      <c r="H15" s="84"/>
      <c r="I15" s="84" t="s">
        <v>31</v>
      </c>
      <c r="J15" s="85"/>
    </row>
    <row r="16" spans="1:15" ht="23.25" customHeight="1" x14ac:dyDescent="0.25">
      <c r="A16" s="195" t="s">
        <v>26</v>
      </c>
      <c r="B16" s="38" t="s">
        <v>26</v>
      </c>
      <c r="C16" s="59"/>
      <c r="D16" s="60"/>
      <c r="E16" s="80"/>
      <c r="F16" s="81"/>
      <c r="G16" s="80"/>
      <c r="H16" s="81"/>
      <c r="I16" s="80">
        <f>SUMIF(F56:F81,A16,I56:I81)+SUMIF(F56:F81,"PSU",I56:I81)</f>
        <v>0</v>
      </c>
      <c r="J16" s="82"/>
    </row>
    <row r="17" spans="1:10" ht="23.25" customHeight="1" x14ac:dyDescent="0.25">
      <c r="A17" s="195" t="s">
        <v>27</v>
      </c>
      <c r="B17" s="38" t="s">
        <v>27</v>
      </c>
      <c r="C17" s="59"/>
      <c r="D17" s="60"/>
      <c r="E17" s="80"/>
      <c r="F17" s="81"/>
      <c r="G17" s="80"/>
      <c r="H17" s="81"/>
      <c r="I17" s="80">
        <f>SUMIF(F56:F81,A17,I56:I81)</f>
        <v>0</v>
      </c>
      <c r="J17" s="82"/>
    </row>
    <row r="18" spans="1:10" ht="23.25" customHeight="1" x14ac:dyDescent="0.25">
      <c r="A18" s="195" t="s">
        <v>28</v>
      </c>
      <c r="B18" s="38" t="s">
        <v>28</v>
      </c>
      <c r="C18" s="59"/>
      <c r="D18" s="60"/>
      <c r="E18" s="80"/>
      <c r="F18" s="81"/>
      <c r="G18" s="80"/>
      <c r="H18" s="81"/>
      <c r="I18" s="80">
        <f>SUMIF(F56:F81,A18,I56:I81)</f>
        <v>0</v>
      </c>
      <c r="J18" s="82"/>
    </row>
    <row r="19" spans="1:10" ht="23.25" customHeight="1" x14ac:dyDescent="0.25">
      <c r="A19" s="195" t="s">
        <v>124</v>
      </c>
      <c r="B19" s="38" t="s">
        <v>29</v>
      </c>
      <c r="C19" s="59"/>
      <c r="D19" s="60"/>
      <c r="E19" s="80"/>
      <c r="F19" s="81"/>
      <c r="G19" s="80"/>
      <c r="H19" s="81"/>
      <c r="I19" s="80">
        <f>SUMIF(F56:F81,A19,I56:I81)</f>
        <v>0</v>
      </c>
      <c r="J19" s="82"/>
    </row>
    <row r="20" spans="1:10" ht="23.25" customHeight="1" x14ac:dyDescent="0.25">
      <c r="A20" s="195" t="s">
        <v>125</v>
      </c>
      <c r="B20" s="38" t="s">
        <v>30</v>
      </c>
      <c r="C20" s="59"/>
      <c r="D20" s="60"/>
      <c r="E20" s="80"/>
      <c r="F20" s="81"/>
      <c r="G20" s="80"/>
      <c r="H20" s="81"/>
      <c r="I20" s="80">
        <f>SUMIF(F56:F81,A20,I56:I81)</f>
        <v>0</v>
      </c>
      <c r="J20" s="82"/>
    </row>
    <row r="21" spans="1:10" ht="23.25" customHeight="1" x14ac:dyDescent="0.25">
      <c r="A21" s="2"/>
      <c r="B21" s="48" t="s">
        <v>31</v>
      </c>
      <c r="C21" s="61"/>
      <c r="D21" s="62"/>
      <c r="E21" s="86"/>
      <c r="F21" s="87"/>
      <c r="G21" s="86"/>
      <c r="H21" s="87"/>
      <c r="I21" s="86">
        <f>SUM(I16:J20)</f>
        <v>0</v>
      </c>
      <c r="J21" s="96"/>
    </row>
    <row r="22" spans="1:10" ht="33" customHeight="1" x14ac:dyDescent="0.25">
      <c r="A22" s="2"/>
      <c r="B22" s="42" t="s">
        <v>35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59"/>
      <c r="D23" s="60"/>
      <c r="E23" s="64">
        <v>15</v>
      </c>
      <c r="F23" s="39" t="s">
        <v>0</v>
      </c>
      <c r="G23" s="94">
        <f>ZakladDPHSniVypocet</f>
        <v>0</v>
      </c>
      <c r="H23" s="95"/>
      <c r="I23" s="95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59"/>
      <c r="D24" s="60"/>
      <c r="E24" s="64">
        <f>SazbaDPH1</f>
        <v>15</v>
      </c>
      <c r="F24" s="39" t="s">
        <v>0</v>
      </c>
      <c r="G24" s="92">
        <f>A23</f>
        <v>0</v>
      </c>
      <c r="H24" s="93"/>
      <c r="I24" s="93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59"/>
      <c r="D25" s="60"/>
      <c r="E25" s="64">
        <v>21</v>
      </c>
      <c r="F25" s="39" t="s">
        <v>0</v>
      </c>
      <c r="G25" s="94">
        <f>ZakladDPHZaklVypocet</f>
        <v>0</v>
      </c>
      <c r="H25" s="95"/>
      <c r="I25" s="95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5"/>
      <c r="D26" s="52"/>
      <c r="E26" s="66">
        <f>SazbaDPH2</f>
        <v>21</v>
      </c>
      <c r="F26" s="30" t="s">
        <v>0</v>
      </c>
      <c r="G26" s="77">
        <f>A25</f>
        <v>0</v>
      </c>
      <c r="H26" s="78"/>
      <c r="I26" s="78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67"/>
      <c r="D27" s="68"/>
      <c r="E27" s="67"/>
      <c r="F27" s="16"/>
      <c r="G27" s="79">
        <f>CenaCelkem-(ZakladDPHSni+DPHSni+ZakladDPHZakl+DPHZakl)</f>
        <v>0</v>
      </c>
      <c r="H27" s="79"/>
      <c r="I27" s="79"/>
      <c r="J27" s="41" t="str">
        <f t="shared" si="0"/>
        <v>CZK</v>
      </c>
    </row>
    <row r="28" spans="1:10" ht="27.75" hidden="1" customHeight="1" thickBot="1" x14ac:dyDescent="0.3">
      <c r="A28" s="2"/>
      <c r="B28" s="164" t="s">
        <v>25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4" t="s">
        <v>37</v>
      </c>
      <c r="C29" s="170"/>
      <c r="D29" s="170"/>
      <c r="E29" s="170"/>
      <c r="F29" s="171"/>
      <c r="G29" s="172">
        <f>A27</f>
        <v>0</v>
      </c>
      <c r="H29" s="172"/>
      <c r="I29" s="172"/>
      <c r="J29" s="173" t="s">
        <v>65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9" t="s">
        <v>12</v>
      </c>
      <c r="D32" s="70"/>
      <c r="E32" s="70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1"/>
      <c r="D34" s="97"/>
      <c r="E34" s="98"/>
      <c r="G34" s="99"/>
      <c r="H34" s="100"/>
      <c r="I34" s="100"/>
      <c r="J34" s="25"/>
    </row>
    <row r="35" spans="1:10" ht="12.75" customHeight="1" x14ac:dyDescent="0.25">
      <c r="A35" s="2"/>
      <c r="B35" s="2"/>
      <c r="D35" s="91" t="s">
        <v>2</v>
      </c>
      <c r="E35" s="91"/>
      <c r="H35" s="10" t="s">
        <v>3</v>
      </c>
      <c r="J35" s="9"/>
    </row>
    <row r="36" spans="1:10" ht="13.5" customHeight="1" thickBot="1" x14ac:dyDescent="0.3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 x14ac:dyDescent="0.25">
      <c r="B37" s="136" t="s">
        <v>17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5">
      <c r="A38" s="135" t="s">
        <v>39</v>
      </c>
      <c r="B38" s="140" t="s">
        <v>18</v>
      </c>
      <c r="C38" s="141" t="s">
        <v>6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19</v>
      </c>
      <c r="I38" s="143" t="s">
        <v>1</v>
      </c>
      <c r="J38" s="144" t="s">
        <v>0</v>
      </c>
    </row>
    <row r="39" spans="1:10" ht="25.5" hidden="1" customHeight="1" x14ac:dyDescent="0.25">
      <c r="A39" s="135">
        <v>1</v>
      </c>
      <c r="B39" s="145" t="s">
        <v>56</v>
      </c>
      <c r="C39" s="146"/>
      <c r="D39" s="146"/>
      <c r="E39" s="146"/>
      <c r="F39" s="147">
        <f>'00 VN + ON  Naklady'!AE48+'1 1 Pol'!AE282</f>
        <v>0</v>
      </c>
      <c r="G39" s="148">
        <f>'00 VN + ON  Naklady'!AF48+'1 1 Pol'!AF282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customHeight="1" x14ac:dyDescent="0.25">
      <c r="A40" s="135">
        <v>2</v>
      </c>
      <c r="B40" s="151" t="s">
        <v>57</v>
      </c>
      <c r="C40" s="152" t="s">
        <v>58</v>
      </c>
      <c r="D40" s="152"/>
      <c r="E40" s="152"/>
      <c r="F40" s="153">
        <f>'00 VN + ON  Naklady'!AE48</f>
        <v>0</v>
      </c>
      <c r="G40" s="154">
        <f>'00 VN + ON  Naklady'!AF48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5">
      <c r="A41" s="135">
        <v>3</v>
      </c>
      <c r="B41" s="156" t="s">
        <v>59</v>
      </c>
      <c r="C41" s="146" t="s">
        <v>60</v>
      </c>
      <c r="D41" s="146"/>
      <c r="E41" s="146"/>
      <c r="F41" s="157">
        <f>'00 VN + ON  Naklady'!AE48</f>
        <v>0</v>
      </c>
      <c r="G41" s="149">
        <f>'00 VN + ON  Naklady'!AF48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10" ht="25.5" customHeight="1" x14ac:dyDescent="0.25">
      <c r="A42" s="135">
        <v>2</v>
      </c>
      <c r="B42" s="151" t="s">
        <v>61</v>
      </c>
      <c r="C42" s="152" t="s">
        <v>62</v>
      </c>
      <c r="D42" s="152"/>
      <c r="E42" s="152"/>
      <c r="F42" s="153">
        <f>'1 1 Pol'!AE282</f>
        <v>0</v>
      </c>
      <c r="G42" s="154">
        <f>'1 1 Pol'!AF282</f>
        <v>0</v>
      </c>
      <c r="H42" s="154">
        <f>(F42*SazbaDPH1/100)+(G42*SazbaDPH2/100)</f>
        <v>0</v>
      </c>
      <c r="I42" s="154">
        <f>F42+G42+H42</f>
        <v>0</v>
      </c>
      <c r="J42" s="155" t="str">
        <f>IF(CenaCelkemVypocet=0,"",I42/CenaCelkemVypocet*100)</f>
        <v/>
      </c>
    </row>
    <row r="43" spans="1:10" ht="25.5" customHeight="1" x14ac:dyDescent="0.25">
      <c r="A43" s="135">
        <v>3</v>
      </c>
      <c r="B43" s="156" t="s">
        <v>61</v>
      </c>
      <c r="C43" s="146" t="s">
        <v>63</v>
      </c>
      <c r="D43" s="146"/>
      <c r="E43" s="146"/>
      <c r="F43" s="157">
        <f>'1 1 Pol'!AE282</f>
        <v>0</v>
      </c>
      <c r="G43" s="149">
        <f>'1 1 Pol'!AF282</f>
        <v>0</v>
      </c>
      <c r="H43" s="149">
        <f>(F43*SazbaDPH1/100)+(G43*SazbaDPH2/100)</f>
        <v>0</v>
      </c>
      <c r="I43" s="149">
        <f>F43+G43+H43</f>
        <v>0</v>
      </c>
      <c r="J43" s="150" t="str">
        <f>IF(CenaCelkemVypocet=0,"",I43/CenaCelkemVypocet*100)</f>
        <v/>
      </c>
    </row>
    <row r="44" spans="1:10" ht="25.5" customHeight="1" x14ac:dyDescent="0.25">
      <c r="A44" s="135"/>
      <c r="B44" s="158" t="s">
        <v>64</v>
      </c>
      <c r="C44" s="159"/>
      <c r="D44" s="159"/>
      <c r="E44" s="160"/>
      <c r="F44" s="161">
        <f>SUMIF(A39:A43,"=1",F39:F43)</f>
        <v>0</v>
      </c>
      <c r="G44" s="162">
        <f>SUMIF(A39:A43,"=1",G39:G43)</f>
        <v>0</v>
      </c>
      <c r="H44" s="162">
        <f>SUMIF(A39:A43,"=1",H39:H43)</f>
        <v>0</v>
      </c>
      <c r="I44" s="162">
        <f>SUMIF(A39:A43,"=1",I39:I43)</f>
        <v>0</v>
      </c>
      <c r="J44" s="163">
        <f>SUMIF(A39:A43,"=1",J39:J43)</f>
        <v>0</v>
      </c>
    </row>
    <row r="46" spans="1:10" x14ac:dyDescent="0.25">
      <c r="A46" t="s">
        <v>66</v>
      </c>
      <c r="B46" t="s">
        <v>67</v>
      </c>
    </row>
    <row r="47" spans="1:10" x14ac:dyDescent="0.25">
      <c r="A47" t="s">
        <v>68</v>
      </c>
      <c r="B47" t="s">
        <v>69</v>
      </c>
    </row>
    <row r="48" spans="1:10" x14ac:dyDescent="0.25">
      <c r="A48" t="s">
        <v>70</v>
      </c>
      <c r="B48" t="s">
        <v>71</v>
      </c>
    </row>
    <row r="49" spans="1:10" x14ac:dyDescent="0.25">
      <c r="A49" t="s">
        <v>68</v>
      </c>
      <c r="B49" t="s">
        <v>72</v>
      </c>
    </row>
    <row r="50" spans="1:10" x14ac:dyDescent="0.25">
      <c r="A50" t="s">
        <v>70</v>
      </c>
      <c r="B50" t="s">
        <v>73</v>
      </c>
    </row>
    <row r="53" spans="1:10" ht="15.6" x14ac:dyDescent="0.3">
      <c r="B53" s="174" t="s">
        <v>74</v>
      </c>
    </row>
    <row r="55" spans="1:10" ht="25.5" customHeight="1" x14ac:dyDescent="0.25">
      <c r="A55" s="176"/>
      <c r="B55" s="179" t="s">
        <v>18</v>
      </c>
      <c r="C55" s="179" t="s">
        <v>6</v>
      </c>
      <c r="D55" s="180"/>
      <c r="E55" s="180"/>
      <c r="F55" s="181" t="s">
        <v>75</v>
      </c>
      <c r="G55" s="181"/>
      <c r="H55" s="181"/>
      <c r="I55" s="181" t="s">
        <v>31</v>
      </c>
      <c r="J55" s="181" t="s">
        <v>0</v>
      </c>
    </row>
    <row r="56" spans="1:10" ht="36.75" customHeight="1" x14ac:dyDescent="0.25">
      <c r="A56" s="177"/>
      <c r="B56" s="182" t="s">
        <v>76</v>
      </c>
      <c r="C56" s="183" t="s">
        <v>77</v>
      </c>
      <c r="D56" s="184"/>
      <c r="E56" s="184"/>
      <c r="F56" s="191" t="s">
        <v>26</v>
      </c>
      <c r="G56" s="192"/>
      <c r="H56" s="192"/>
      <c r="I56" s="192">
        <f>'1 1 Pol'!G8+'1 1 Pol'!G83</f>
        <v>0</v>
      </c>
      <c r="J56" s="188" t="str">
        <f>IF(I82=0,"",I56/I82*100)</f>
        <v/>
      </c>
    </row>
    <row r="57" spans="1:10" ht="36.75" customHeight="1" x14ac:dyDescent="0.25">
      <c r="A57" s="177"/>
      <c r="B57" s="182" t="s">
        <v>78</v>
      </c>
      <c r="C57" s="183" t="s">
        <v>79</v>
      </c>
      <c r="D57" s="184"/>
      <c r="E57" s="184"/>
      <c r="F57" s="191" t="s">
        <v>26</v>
      </c>
      <c r="G57" s="192"/>
      <c r="H57" s="192"/>
      <c r="I57" s="192">
        <f>'1 1 Pol'!G13</f>
        <v>0</v>
      </c>
      <c r="J57" s="188" t="str">
        <f>IF(I82=0,"",I57/I82*100)</f>
        <v/>
      </c>
    </row>
    <row r="58" spans="1:10" ht="36.75" customHeight="1" x14ac:dyDescent="0.25">
      <c r="A58" s="177"/>
      <c r="B58" s="182" t="s">
        <v>80</v>
      </c>
      <c r="C58" s="183" t="s">
        <v>81</v>
      </c>
      <c r="D58" s="184"/>
      <c r="E58" s="184"/>
      <c r="F58" s="191" t="s">
        <v>26</v>
      </c>
      <c r="G58" s="192"/>
      <c r="H58" s="192"/>
      <c r="I58" s="192">
        <f>'1 1 Pol'!G23</f>
        <v>0</v>
      </c>
      <c r="J58" s="188" t="str">
        <f>IF(I82=0,"",I58/I82*100)</f>
        <v/>
      </c>
    </row>
    <row r="59" spans="1:10" ht="36.75" customHeight="1" x14ac:dyDescent="0.25">
      <c r="A59" s="177"/>
      <c r="B59" s="182" t="s">
        <v>82</v>
      </c>
      <c r="C59" s="183" t="s">
        <v>83</v>
      </c>
      <c r="D59" s="184"/>
      <c r="E59" s="184"/>
      <c r="F59" s="191" t="s">
        <v>26</v>
      </c>
      <c r="G59" s="192"/>
      <c r="H59" s="192"/>
      <c r="I59" s="192">
        <f>'1 1 Pol'!G30</f>
        <v>0</v>
      </c>
      <c r="J59" s="188" t="str">
        <f>IF(I82=0,"",I59/I82*100)</f>
        <v/>
      </c>
    </row>
    <row r="60" spans="1:10" ht="36.75" customHeight="1" x14ac:dyDescent="0.25">
      <c r="A60" s="177"/>
      <c r="B60" s="182" t="s">
        <v>84</v>
      </c>
      <c r="C60" s="183" t="s">
        <v>85</v>
      </c>
      <c r="D60" s="184"/>
      <c r="E60" s="184"/>
      <c r="F60" s="191" t="s">
        <v>26</v>
      </c>
      <c r="G60" s="192"/>
      <c r="H60" s="192"/>
      <c r="I60" s="192">
        <f>'1 1 Pol'!G39</f>
        <v>0</v>
      </c>
      <c r="J60" s="188" t="str">
        <f>IF(I82=0,"",I60/I82*100)</f>
        <v/>
      </c>
    </row>
    <row r="61" spans="1:10" ht="36.75" customHeight="1" x14ac:dyDescent="0.25">
      <c r="A61" s="177"/>
      <c r="B61" s="182" t="s">
        <v>86</v>
      </c>
      <c r="C61" s="183" t="s">
        <v>87</v>
      </c>
      <c r="D61" s="184"/>
      <c r="E61" s="184"/>
      <c r="F61" s="191" t="s">
        <v>26</v>
      </c>
      <c r="G61" s="192"/>
      <c r="H61" s="192"/>
      <c r="I61" s="192">
        <f>'1 1 Pol'!G47</f>
        <v>0</v>
      </c>
      <c r="J61" s="188" t="str">
        <f>IF(I82=0,"",I61/I82*100)</f>
        <v/>
      </c>
    </row>
    <row r="62" spans="1:10" ht="36.75" customHeight="1" x14ac:dyDescent="0.25">
      <c r="A62" s="177"/>
      <c r="B62" s="182" t="s">
        <v>88</v>
      </c>
      <c r="C62" s="183" t="s">
        <v>89</v>
      </c>
      <c r="D62" s="184"/>
      <c r="E62" s="184"/>
      <c r="F62" s="191" t="s">
        <v>26</v>
      </c>
      <c r="G62" s="192"/>
      <c r="H62" s="192"/>
      <c r="I62" s="192">
        <f>'1 1 Pol'!G57+'1 1 Pol'!G278</f>
        <v>0</v>
      </c>
      <c r="J62" s="188" t="str">
        <f>IF(I82=0,"",I62/I82*100)</f>
        <v/>
      </c>
    </row>
    <row r="63" spans="1:10" ht="36.75" customHeight="1" x14ac:dyDescent="0.25">
      <c r="A63" s="177"/>
      <c r="B63" s="182" t="s">
        <v>90</v>
      </c>
      <c r="C63" s="183" t="s">
        <v>91</v>
      </c>
      <c r="D63" s="184"/>
      <c r="E63" s="184"/>
      <c r="F63" s="191" t="s">
        <v>26</v>
      </c>
      <c r="G63" s="192"/>
      <c r="H63" s="192"/>
      <c r="I63" s="192">
        <f>'1 1 Pol'!G154</f>
        <v>0</v>
      </c>
      <c r="J63" s="188" t="str">
        <f>IF(I82=0,"",I63/I82*100)</f>
        <v/>
      </c>
    </row>
    <row r="64" spans="1:10" ht="36.75" customHeight="1" x14ac:dyDescent="0.25">
      <c r="A64" s="177"/>
      <c r="B64" s="182" t="s">
        <v>92</v>
      </c>
      <c r="C64" s="183" t="s">
        <v>93</v>
      </c>
      <c r="D64" s="184"/>
      <c r="E64" s="184"/>
      <c r="F64" s="191" t="s">
        <v>26</v>
      </c>
      <c r="G64" s="192"/>
      <c r="H64" s="192"/>
      <c r="I64" s="192">
        <f>'1 1 Pol'!G66</f>
        <v>0</v>
      </c>
      <c r="J64" s="188" t="str">
        <f>IF(I82=0,"",I64/I82*100)</f>
        <v/>
      </c>
    </row>
    <row r="65" spans="1:10" ht="36.75" customHeight="1" x14ac:dyDescent="0.25">
      <c r="A65" s="177"/>
      <c r="B65" s="182" t="s">
        <v>94</v>
      </c>
      <c r="C65" s="183" t="s">
        <v>95</v>
      </c>
      <c r="D65" s="184"/>
      <c r="E65" s="184"/>
      <c r="F65" s="191" t="s">
        <v>26</v>
      </c>
      <c r="G65" s="192"/>
      <c r="H65" s="192"/>
      <c r="I65" s="192">
        <f>'1 1 Pol'!G69</f>
        <v>0</v>
      </c>
      <c r="J65" s="188" t="str">
        <f>IF(I82=0,"",I65/I82*100)</f>
        <v/>
      </c>
    </row>
    <row r="66" spans="1:10" ht="36.75" customHeight="1" x14ac:dyDescent="0.25">
      <c r="A66" s="177"/>
      <c r="B66" s="182" t="s">
        <v>96</v>
      </c>
      <c r="C66" s="183" t="s">
        <v>97</v>
      </c>
      <c r="D66" s="184"/>
      <c r="E66" s="184"/>
      <c r="F66" s="191" t="s">
        <v>26</v>
      </c>
      <c r="G66" s="192"/>
      <c r="H66" s="192"/>
      <c r="I66" s="192">
        <f>'1 1 Pol'!G72</f>
        <v>0</v>
      </c>
      <c r="J66" s="188" t="str">
        <f>IF(I82=0,"",I66/I82*100)</f>
        <v/>
      </c>
    </row>
    <row r="67" spans="1:10" ht="36.75" customHeight="1" x14ac:dyDescent="0.25">
      <c r="A67" s="177"/>
      <c r="B67" s="182" t="s">
        <v>98</v>
      </c>
      <c r="C67" s="183" t="s">
        <v>99</v>
      </c>
      <c r="D67" s="184"/>
      <c r="E67" s="184"/>
      <c r="F67" s="191" t="s">
        <v>26</v>
      </c>
      <c r="G67" s="192"/>
      <c r="H67" s="192"/>
      <c r="I67" s="192">
        <f>'1 1 Pol'!G86</f>
        <v>0</v>
      </c>
      <c r="J67" s="188" t="str">
        <f>IF(I82=0,"",I67/I82*100)</f>
        <v/>
      </c>
    </row>
    <row r="68" spans="1:10" ht="36.75" customHeight="1" x14ac:dyDescent="0.25">
      <c r="A68" s="177"/>
      <c r="B68" s="182" t="s">
        <v>100</v>
      </c>
      <c r="C68" s="183" t="s">
        <v>101</v>
      </c>
      <c r="D68" s="184"/>
      <c r="E68" s="184"/>
      <c r="F68" s="191" t="s">
        <v>26</v>
      </c>
      <c r="G68" s="192"/>
      <c r="H68" s="192"/>
      <c r="I68" s="192">
        <f>'1 1 Pol'!G77+'1 1 Pol'!G95</f>
        <v>0</v>
      </c>
      <c r="J68" s="188" t="str">
        <f>IF(I82=0,"",I68/I82*100)</f>
        <v/>
      </c>
    </row>
    <row r="69" spans="1:10" ht="36.75" customHeight="1" x14ac:dyDescent="0.25">
      <c r="A69" s="177"/>
      <c r="B69" s="182" t="s">
        <v>102</v>
      </c>
      <c r="C69" s="183" t="s">
        <v>103</v>
      </c>
      <c r="D69" s="184"/>
      <c r="E69" s="184"/>
      <c r="F69" s="191" t="s">
        <v>26</v>
      </c>
      <c r="G69" s="192"/>
      <c r="H69" s="192"/>
      <c r="I69" s="192">
        <f>'1 1 Pol'!G104</f>
        <v>0</v>
      </c>
      <c r="J69" s="188" t="str">
        <f>IF(I82=0,"",I69/I82*100)</f>
        <v/>
      </c>
    </row>
    <row r="70" spans="1:10" ht="36.75" customHeight="1" x14ac:dyDescent="0.25">
      <c r="A70" s="177"/>
      <c r="B70" s="182" t="s">
        <v>104</v>
      </c>
      <c r="C70" s="183" t="s">
        <v>105</v>
      </c>
      <c r="D70" s="184"/>
      <c r="E70" s="184"/>
      <c r="F70" s="191" t="s">
        <v>26</v>
      </c>
      <c r="G70" s="192"/>
      <c r="H70" s="192"/>
      <c r="I70" s="192">
        <f>'1 1 Pol'!G106</f>
        <v>0</v>
      </c>
      <c r="J70" s="188" t="str">
        <f>IF(I82=0,"",I70/I82*100)</f>
        <v/>
      </c>
    </row>
    <row r="71" spans="1:10" ht="36.75" customHeight="1" x14ac:dyDescent="0.25">
      <c r="A71" s="177"/>
      <c r="B71" s="182" t="s">
        <v>106</v>
      </c>
      <c r="C71" s="183" t="s">
        <v>107</v>
      </c>
      <c r="D71" s="184"/>
      <c r="E71" s="184"/>
      <c r="F71" s="191" t="s">
        <v>26</v>
      </c>
      <c r="G71" s="192"/>
      <c r="H71" s="192"/>
      <c r="I71" s="192">
        <f>'1 1 Pol'!G125+'1 1 Pol'!G157+'1 1 Pol'!G189</f>
        <v>0</v>
      </c>
      <c r="J71" s="188" t="str">
        <f>IF(I82=0,"",I71/I82*100)</f>
        <v/>
      </c>
    </row>
    <row r="72" spans="1:10" ht="36.75" customHeight="1" x14ac:dyDescent="0.25">
      <c r="A72" s="177"/>
      <c r="B72" s="182" t="s">
        <v>108</v>
      </c>
      <c r="C72" s="183" t="s">
        <v>109</v>
      </c>
      <c r="D72" s="184"/>
      <c r="E72" s="184"/>
      <c r="F72" s="191" t="s">
        <v>26</v>
      </c>
      <c r="G72" s="192"/>
      <c r="H72" s="192"/>
      <c r="I72" s="192">
        <f>'1 1 Pol'!G179+'1 1 Pol'!G199</f>
        <v>0</v>
      </c>
      <c r="J72" s="188" t="str">
        <f>IF(I82=0,"",I72/I82*100)</f>
        <v/>
      </c>
    </row>
    <row r="73" spans="1:10" ht="36.75" customHeight="1" x14ac:dyDescent="0.25">
      <c r="A73" s="177"/>
      <c r="B73" s="182" t="s">
        <v>110</v>
      </c>
      <c r="C73" s="183" t="s">
        <v>111</v>
      </c>
      <c r="D73" s="184"/>
      <c r="E73" s="184"/>
      <c r="F73" s="191" t="s">
        <v>26</v>
      </c>
      <c r="G73" s="192"/>
      <c r="H73" s="192"/>
      <c r="I73" s="192">
        <f>'1 1 Pol'!G80</f>
        <v>0</v>
      </c>
      <c r="J73" s="188" t="str">
        <f>IF(I82=0,"",I73/I82*100)</f>
        <v/>
      </c>
    </row>
    <row r="74" spans="1:10" ht="36.75" customHeight="1" x14ac:dyDescent="0.25">
      <c r="A74" s="177"/>
      <c r="B74" s="182" t="s">
        <v>112</v>
      </c>
      <c r="C74" s="183" t="s">
        <v>113</v>
      </c>
      <c r="D74" s="184"/>
      <c r="E74" s="184"/>
      <c r="F74" s="191" t="s">
        <v>26</v>
      </c>
      <c r="G74" s="192"/>
      <c r="H74" s="192"/>
      <c r="I74" s="192">
        <f>'1 1 Pol'!G203</f>
        <v>0</v>
      </c>
      <c r="J74" s="188" t="str">
        <f>IF(I82=0,"",I74/I82*100)</f>
        <v/>
      </c>
    </row>
    <row r="75" spans="1:10" ht="36.75" customHeight="1" x14ac:dyDescent="0.25">
      <c r="A75" s="177"/>
      <c r="B75" s="182" t="s">
        <v>114</v>
      </c>
      <c r="C75" s="183" t="s">
        <v>115</v>
      </c>
      <c r="D75" s="184"/>
      <c r="E75" s="184"/>
      <c r="F75" s="191" t="s">
        <v>26</v>
      </c>
      <c r="G75" s="192"/>
      <c r="H75" s="192"/>
      <c r="I75" s="192">
        <f>'1 1 Pol'!G232</f>
        <v>0</v>
      </c>
      <c r="J75" s="188" t="str">
        <f>IF(I82=0,"",I75/I82*100)</f>
        <v/>
      </c>
    </row>
    <row r="76" spans="1:10" ht="36.75" customHeight="1" x14ac:dyDescent="0.25">
      <c r="A76" s="177"/>
      <c r="B76" s="182" t="s">
        <v>116</v>
      </c>
      <c r="C76" s="183" t="s">
        <v>117</v>
      </c>
      <c r="D76" s="184"/>
      <c r="E76" s="184"/>
      <c r="F76" s="191" t="s">
        <v>27</v>
      </c>
      <c r="G76" s="192"/>
      <c r="H76" s="192"/>
      <c r="I76" s="192">
        <f>'1 1 Pol'!G151</f>
        <v>0</v>
      </c>
      <c r="J76" s="188" t="str">
        <f>IF(I82=0,"",I76/I82*100)</f>
        <v/>
      </c>
    </row>
    <row r="77" spans="1:10" ht="36.75" customHeight="1" x14ac:dyDescent="0.25">
      <c r="A77" s="177"/>
      <c r="B77" s="182" t="s">
        <v>118</v>
      </c>
      <c r="C77" s="183" t="s">
        <v>119</v>
      </c>
      <c r="D77" s="184"/>
      <c r="E77" s="184"/>
      <c r="F77" s="191" t="s">
        <v>27</v>
      </c>
      <c r="G77" s="192"/>
      <c r="H77" s="192"/>
      <c r="I77" s="192">
        <f>'1 1 Pol'!G235</f>
        <v>0</v>
      </c>
      <c r="J77" s="188" t="str">
        <f>IF(I82=0,"",I77/I82*100)</f>
        <v/>
      </c>
    </row>
    <row r="78" spans="1:10" ht="36.75" customHeight="1" x14ac:dyDescent="0.25">
      <c r="A78" s="177"/>
      <c r="B78" s="182" t="s">
        <v>120</v>
      </c>
      <c r="C78" s="183" t="s">
        <v>121</v>
      </c>
      <c r="D78" s="184"/>
      <c r="E78" s="184"/>
      <c r="F78" s="191" t="s">
        <v>27</v>
      </c>
      <c r="G78" s="192"/>
      <c r="H78" s="192"/>
      <c r="I78" s="192">
        <f>'1 1 Pol'!G238</f>
        <v>0</v>
      </c>
      <c r="J78" s="188" t="str">
        <f>IF(I82=0,"",I78/I82*100)</f>
        <v/>
      </c>
    </row>
    <row r="79" spans="1:10" ht="36.75" customHeight="1" x14ac:dyDescent="0.25">
      <c r="A79" s="177"/>
      <c r="B79" s="182" t="s">
        <v>122</v>
      </c>
      <c r="C79" s="183" t="s">
        <v>123</v>
      </c>
      <c r="D79" s="184"/>
      <c r="E79" s="184"/>
      <c r="F79" s="191" t="s">
        <v>28</v>
      </c>
      <c r="G79" s="192"/>
      <c r="H79" s="192"/>
      <c r="I79" s="192">
        <f>'1 1 Pol'!G240</f>
        <v>0</v>
      </c>
      <c r="J79" s="188" t="str">
        <f>IF(I82=0,"",I79/I82*100)</f>
        <v/>
      </c>
    </row>
    <row r="80" spans="1:10" ht="36.75" customHeight="1" x14ac:dyDescent="0.25">
      <c r="A80" s="177"/>
      <c r="B80" s="182" t="s">
        <v>124</v>
      </c>
      <c r="C80" s="183" t="s">
        <v>29</v>
      </c>
      <c r="D80" s="184"/>
      <c r="E80" s="184"/>
      <c r="F80" s="191" t="s">
        <v>124</v>
      </c>
      <c r="G80" s="192"/>
      <c r="H80" s="192"/>
      <c r="I80" s="192">
        <f>'00 VN + ON  Naklady'!G8</f>
        <v>0</v>
      </c>
      <c r="J80" s="188" t="str">
        <f>IF(I82=0,"",I80/I82*100)</f>
        <v/>
      </c>
    </row>
    <row r="81" spans="1:10" ht="36.75" customHeight="1" x14ac:dyDescent="0.25">
      <c r="A81" s="177"/>
      <c r="B81" s="182" t="s">
        <v>125</v>
      </c>
      <c r="C81" s="183" t="s">
        <v>30</v>
      </c>
      <c r="D81" s="184"/>
      <c r="E81" s="184"/>
      <c r="F81" s="191" t="s">
        <v>125</v>
      </c>
      <c r="G81" s="192"/>
      <c r="H81" s="192"/>
      <c r="I81" s="192">
        <f>'00 VN + ON  Naklady'!G26</f>
        <v>0</v>
      </c>
      <c r="J81" s="188" t="str">
        <f>IF(I82=0,"",I81/I82*100)</f>
        <v/>
      </c>
    </row>
    <row r="82" spans="1:10" ht="25.5" customHeight="1" x14ac:dyDescent="0.25">
      <c r="A82" s="178"/>
      <c r="B82" s="185" t="s">
        <v>1</v>
      </c>
      <c r="C82" s="186"/>
      <c r="D82" s="187"/>
      <c r="E82" s="187"/>
      <c r="F82" s="193"/>
      <c r="G82" s="194"/>
      <c r="H82" s="194"/>
      <c r="I82" s="194">
        <f>SUM(I56:I81)</f>
        <v>0</v>
      </c>
      <c r="J82" s="189">
        <f>SUM(J56:J81)</f>
        <v>0</v>
      </c>
    </row>
    <row r="83" spans="1:10" x14ac:dyDescent="0.25">
      <c r="F83" s="134"/>
      <c r="G83" s="134"/>
      <c r="H83" s="134"/>
      <c r="I83" s="134"/>
      <c r="J83" s="190"/>
    </row>
    <row r="84" spans="1:10" x14ac:dyDescent="0.25">
      <c r="F84" s="134"/>
      <c r="G84" s="134"/>
      <c r="H84" s="134"/>
      <c r="I84" s="134"/>
      <c r="J84" s="190"/>
    </row>
    <row r="85" spans="1:10" x14ac:dyDescent="0.25">
      <c r="F85" s="134"/>
      <c r="G85" s="134"/>
      <c r="H85" s="134"/>
      <c r="I85" s="134"/>
      <c r="J85" s="19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C80:E80"/>
    <mergeCell ref="C81:E81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B44:E44"/>
    <mergeCell ref="C56:E56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1" t="s">
        <v>7</v>
      </c>
      <c r="B1" s="101"/>
      <c r="C1" s="102"/>
      <c r="D1" s="101"/>
      <c r="E1" s="101"/>
      <c r="F1" s="101"/>
      <c r="G1" s="101"/>
    </row>
    <row r="2" spans="1:7" ht="24.9" customHeight="1" x14ac:dyDescent="0.25">
      <c r="A2" s="50" t="s">
        <v>8</v>
      </c>
      <c r="B2" s="49"/>
      <c r="C2" s="103"/>
      <c r="D2" s="103"/>
      <c r="E2" s="103"/>
      <c r="F2" s="103"/>
      <c r="G2" s="104"/>
    </row>
    <row r="3" spans="1:7" ht="24.9" customHeight="1" x14ac:dyDescent="0.25">
      <c r="A3" s="50" t="s">
        <v>9</v>
      </c>
      <c r="B3" s="49"/>
      <c r="C3" s="103"/>
      <c r="D3" s="103"/>
      <c r="E3" s="103"/>
      <c r="F3" s="103"/>
      <c r="G3" s="104"/>
    </row>
    <row r="4" spans="1:7" ht="24.9" customHeight="1" x14ac:dyDescent="0.25">
      <c r="A4" s="50" t="s">
        <v>10</v>
      </c>
      <c r="B4" s="49"/>
      <c r="C4" s="103"/>
      <c r="D4" s="103"/>
      <c r="E4" s="103"/>
      <c r="F4" s="103"/>
      <c r="G4" s="104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48B0-39A3-4BF3-9FDF-65E4CF9EDC9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5" customWidth="1"/>
    <col min="3" max="3" width="38.33203125" style="17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6" t="s">
        <v>7</v>
      </c>
      <c r="B1" s="196"/>
      <c r="C1" s="196"/>
      <c r="D1" s="196"/>
      <c r="E1" s="196"/>
      <c r="F1" s="196"/>
      <c r="G1" s="196"/>
      <c r="AG1" t="s">
        <v>126</v>
      </c>
    </row>
    <row r="2" spans="1:60" ht="25.05" customHeight="1" x14ac:dyDescent="0.25">
      <c r="A2" s="197" t="s">
        <v>8</v>
      </c>
      <c r="B2" s="49" t="s">
        <v>43</v>
      </c>
      <c r="C2" s="200" t="s">
        <v>44</v>
      </c>
      <c r="D2" s="198"/>
      <c r="E2" s="198"/>
      <c r="F2" s="198"/>
      <c r="G2" s="199"/>
      <c r="AG2" t="s">
        <v>127</v>
      </c>
    </row>
    <row r="3" spans="1:60" ht="25.05" customHeight="1" x14ac:dyDescent="0.25">
      <c r="A3" s="197" t="s">
        <v>9</v>
      </c>
      <c r="B3" s="49" t="s">
        <v>57</v>
      </c>
      <c r="C3" s="200" t="s">
        <v>58</v>
      </c>
      <c r="D3" s="198"/>
      <c r="E3" s="198"/>
      <c r="F3" s="198"/>
      <c r="G3" s="199"/>
      <c r="AC3" s="175" t="s">
        <v>128</v>
      </c>
      <c r="AG3" t="s">
        <v>129</v>
      </c>
    </row>
    <row r="4" spans="1:60" ht="25.05" customHeight="1" x14ac:dyDescent="0.25">
      <c r="A4" s="201" t="s">
        <v>10</v>
      </c>
      <c r="B4" s="202" t="s">
        <v>59</v>
      </c>
      <c r="C4" s="203" t="s">
        <v>60</v>
      </c>
      <c r="D4" s="204"/>
      <c r="E4" s="204"/>
      <c r="F4" s="204"/>
      <c r="G4" s="205"/>
      <c r="AG4" t="s">
        <v>130</v>
      </c>
    </row>
    <row r="5" spans="1:60" x14ac:dyDescent="0.25">
      <c r="D5" s="10"/>
    </row>
    <row r="6" spans="1:60" ht="39.6" x14ac:dyDescent="0.25">
      <c r="A6" s="207" t="s">
        <v>131</v>
      </c>
      <c r="B6" s="209" t="s">
        <v>132</v>
      </c>
      <c r="C6" s="209" t="s">
        <v>133</v>
      </c>
      <c r="D6" s="208" t="s">
        <v>134</v>
      </c>
      <c r="E6" s="207" t="s">
        <v>135</v>
      </c>
      <c r="F6" s="206" t="s">
        <v>136</v>
      </c>
      <c r="G6" s="207" t="s">
        <v>31</v>
      </c>
      <c r="H6" s="210" t="s">
        <v>32</v>
      </c>
      <c r="I6" s="210" t="s">
        <v>137</v>
      </c>
      <c r="J6" s="210" t="s">
        <v>33</v>
      </c>
      <c r="K6" s="210" t="s">
        <v>138</v>
      </c>
      <c r="L6" s="210" t="s">
        <v>139</v>
      </c>
      <c r="M6" s="210" t="s">
        <v>140</v>
      </c>
      <c r="N6" s="210" t="s">
        <v>141</v>
      </c>
      <c r="O6" s="210" t="s">
        <v>142</v>
      </c>
      <c r="P6" s="210" t="s">
        <v>143</v>
      </c>
      <c r="Q6" s="210" t="s">
        <v>144</v>
      </c>
      <c r="R6" s="210" t="s">
        <v>145</v>
      </c>
      <c r="S6" s="210" t="s">
        <v>146</v>
      </c>
      <c r="T6" s="210" t="s">
        <v>147</v>
      </c>
      <c r="U6" s="210" t="s">
        <v>148</v>
      </c>
      <c r="V6" s="210" t="s">
        <v>149</v>
      </c>
      <c r="W6" s="210" t="s">
        <v>150</v>
      </c>
      <c r="X6" s="210" t="s">
        <v>151</v>
      </c>
      <c r="Y6" s="210" t="s">
        <v>152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5">
      <c r="A8" s="233" t="s">
        <v>153</v>
      </c>
      <c r="B8" s="234" t="s">
        <v>124</v>
      </c>
      <c r="C8" s="250" t="s">
        <v>29</v>
      </c>
      <c r="D8" s="235"/>
      <c r="E8" s="236"/>
      <c r="F8" s="237"/>
      <c r="G8" s="237">
        <f>SUMIF(AG9:AG25,"&lt;&gt;NOR",G9:G25)</f>
        <v>0</v>
      </c>
      <c r="H8" s="237"/>
      <c r="I8" s="237">
        <f>SUM(I9:I25)</f>
        <v>0</v>
      </c>
      <c r="J8" s="237"/>
      <c r="K8" s="237">
        <f>SUM(K9:K25)</f>
        <v>0</v>
      </c>
      <c r="L8" s="237"/>
      <c r="M8" s="237">
        <f>SUM(M9:M25)</f>
        <v>0</v>
      </c>
      <c r="N8" s="236"/>
      <c r="O8" s="236">
        <f>SUM(O9:O25)</f>
        <v>0</v>
      </c>
      <c r="P8" s="236"/>
      <c r="Q8" s="236">
        <f>SUM(Q9:Q25)</f>
        <v>0</v>
      </c>
      <c r="R8" s="237"/>
      <c r="S8" s="237"/>
      <c r="T8" s="238"/>
      <c r="U8" s="232"/>
      <c r="V8" s="232">
        <f>SUM(V9:V25)</f>
        <v>0</v>
      </c>
      <c r="W8" s="232"/>
      <c r="X8" s="232"/>
      <c r="Y8" s="232"/>
      <c r="AG8" t="s">
        <v>154</v>
      </c>
    </row>
    <row r="9" spans="1:60" outlineLevel="1" x14ac:dyDescent="0.25">
      <c r="A9" s="240">
        <v>1</v>
      </c>
      <c r="B9" s="241" t="s">
        <v>155</v>
      </c>
      <c r="C9" s="251" t="s">
        <v>156</v>
      </c>
      <c r="D9" s="242" t="s">
        <v>157</v>
      </c>
      <c r="E9" s="243">
        <v>1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0</v>
      </c>
      <c r="O9" s="243">
        <f>ROUND(E9*N9,2)</f>
        <v>0</v>
      </c>
      <c r="P9" s="243">
        <v>0</v>
      </c>
      <c r="Q9" s="243">
        <f>ROUND(E9*P9,2)</f>
        <v>0</v>
      </c>
      <c r="R9" s="245"/>
      <c r="S9" s="245" t="s">
        <v>158</v>
      </c>
      <c r="T9" s="246" t="s">
        <v>159</v>
      </c>
      <c r="U9" s="231">
        <v>0</v>
      </c>
      <c r="V9" s="231">
        <f>ROUND(E9*U9,2)</f>
        <v>0</v>
      </c>
      <c r="W9" s="231"/>
      <c r="X9" s="231" t="s">
        <v>160</v>
      </c>
      <c r="Y9" s="231" t="s">
        <v>161</v>
      </c>
      <c r="Z9" s="211"/>
      <c r="AA9" s="211"/>
      <c r="AB9" s="211"/>
      <c r="AC9" s="211"/>
      <c r="AD9" s="211"/>
      <c r="AE9" s="211"/>
      <c r="AF9" s="211"/>
      <c r="AG9" s="211" t="s">
        <v>162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2" x14ac:dyDescent="0.25">
      <c r="A10" s="228"/>
      <c r="B10" s="229"/>
      <c r="C10" s="252" t="s">
        <v>220</v>
      </c>
      <c r="D10" s="247"/>
      <c r="E10" s="247"/>
      <c r="F10" s="247"/>
      <c r="G10" s="247"/>
      <c r="H10" s="231"/>
      <c r="I10" s="231"/>
      <c r="J10" s="231"/>
      <c r="K10" s="231"/>
      <c r="L10" s="231"/>
      <c r="M10" s="231"/>
      <c r="N10" s="230"/>
      <c r="O10" s="230"/>
      <c r="P10" s="230"/>
      <c r="Q10" s="230"/>
      <c r="R10" s="231"/>
      <c r="S10" s="231"/>
      <c r="T10" s="231"/>
      <c r="U10" s="231"/>
      <c r="V10" s="231"/>
      <c r="W10" s="231"/>
      <c r="X10" s="231"/>
      <c r="Y10" s="231"/>
      <c r="Z10" s="211"/>
      <c r="AA10" s="211"/>
      <c r="AB10" s="211"/>
      <c r="AC10" s="211"/>
      <c r="AD10" s="211"/>
      <c r="AE10" s="211"/>
      <c r="AF10" s="211"/>
      <c r="AG10" s="211" t="s">
        <v>163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ht="21" outlineLevel="3" x14ac:dyDescent="0.25">
      <c r="A11" s="228"/>
      <c r="B11" s="229"/>
      <c r="C11" s="253" t="s">
        <v>164</v>
      </c>
      <c r="D11" s="249"/>
      <c r="E11" s="249"/>
      <c r="F11" s="249"/>
      <c r="G11" s="249"/>
      <c r="H11" s="231"/>
      <c r="I11" s="231"/>
      <c r="J11" s="231"/>
      <c r="K11" s="231"/>
      <c r="L11" s="231"/>
      <c r="M11" s="231"/>
      <c r="N11" s="230"/>
      <c r="O11" s="230"/>
      <c r="P11" s="230"/>
      <c r="Q11" s="230"/>
      <c r="R11" s="231"/>
      <c r="S11" s="231"/>
      <c r="T11" s="231"/>
      <c r="U11" s="231"/>
      <c r="V11" s="231"/>
      <c r="W11" s="231"/>
      <c r="X11" s="231"/>
      <c r="Y11" s="231"/>
      <c r="Z11" s="211"/>
      <c r="AA11" s="211"/>
      <c r="AB11" s="211"/>
      <c r="AC11" s="211"/>
      <c r="AD11" s="211"/>
      <c r="AE11" s="211"/>
      <c r="AF11" s="211"/>
      <c r="AG11" s="211" t="s">
        <v>163</v>
      </c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48" t="str">
        <f>C11</f>
        <v>Vyhotovení protokolu o vytyčení stavby se seznamem souřadnic vytyčených bodů a jejich polohopisnými (S-JTSK) a výškopisnými (Bpv) hodnotami.</v>
      </c>
      <c r="BB11" s="211"/>
      <c r="BC11" s="211"/>
      <c r="BD11" s="211"/>
      <c r="BE11" s="211"/>
      <c r="BF11" s="211"/>
      <c r="BG11" s="211"/>
      <c r="BH11" s="211"/>
    </row>
    <row r="12" spans="1:60" outlineLevel="1" x14ac:dyDescent="0.25">
      <c r="A12" s="240">
        <v>2</v>
      </c>
      <c r="B12" s="241" t="s">
        <v>165</v>
      </c>
      <c r="C12" s="251" t="s">
        <v>166</v>
      </c>
      <c r="D12" s="242" t="s">
        <v>157</v>
      </c>
      <c r="E12" s="243">
        <v>1</v>
      </c>
      <c r="F12" s="244"/>
      <c r="G12" s="245">
        <f>ROUND(E12*F12,2)</f>
        <v>0</v>
      </c>
      <c r="H12" s="244"/>
      <c r="I12" s="245">
        <f>ROUND(E12*H12,2)</f>
        <v>0</v>
      </c>
      <c r="J12" s="244"/>
      <c r="K12" s="245">
        <f>ROUND(E12*J12,2)</f>
        <v>0</v>
      </c>
      <c r="L12" s="245">
        <v>21</v>
      </c>
      <c r="M12" s="245">
        <f>G12*(1+L12/100)</f>
        <v>0</v>
      </c>
      <c r="N12" s="243">
        <v>0</v>
      </c>
      <c r="O12" s="243">
        <f>ROUND(E12*N12,2)</f>
        <v>0</v>
      </c>
      <c r="P12" s="243">
        <v>0</v>
      </c>
      <c r="Q12" s="243">
        <f>ROUND(E12*P12,2)</f>
        <v>0</v>
      </c>
      <c r="R12" s="245"/>
      <c r="S12" s="245" t="s">
        <v>158</v>
      </c>
      <c r="T12" s="246" t="s">
        <v>159</v>
      </c>
      <c r="U12" s="231">
        <v>0</v>
      </c>
      <c r="V12" s="231">
        <f>ROUND(E12*U12,2)</f>
        <v>0</v>
      </c>
      <c r="W12" s="231"/>
      <c r="X12" s="231" t="s">
        <v>160</v>
      </c>
      <c r="Y12" s="231" t="s">
        <v>161</v>
      </c>
      <c r="Z12" s="211"/>
      <c r="AA12" s="211"/>
      <c r="AB12" s="211"/>
      <c r="AC12" s="211"/>
      <c r="AD12" s="211"/>
      <c r="AE12" s="211"/>
      <c r="AF12" s="211"/>
      <c r="AG12" s="211" t="s">
        <v>162</v>
      </c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2" x14ac:dyDescent="0.25">
      <c r="A13" s="228"/>
      <c r="B13" s="229"/>
      <c r="C13" s="252" t="s">
        <v>167</v>
      </c>
      <c r="D13" s="247"/>
      <c r="E13" s="247"/>
      <c r="F13" s="247"/>
      <c r="G13" s="247"/>
      <c r="H13" s="231"/>
      <c r="I13" s="231"/>
      <c r="J13" s="231"/>
      <c r="K13" s="231"/>
      <c r="L13" s="231"/>
      <c r="M13" s="231"/>
      <c r="N13" s="230"/>
      <c r="O13" s="230"/>
      <c r="P13" s="230"/>
      <c r="Q13" s="230"/>
      <c r="R13" s="231"/>
      <c r="S13" s="231"/>
      <c r="T13" s="231"/>
      <c r="U13" s="231"/>
      <c r="V13" s="231"/>
      <c r="W13" s="231"/>
      <c r="X13" s="231"/>
      <c r="Y13" s="231"/>
      <c r="Z13" s="211"/>
      <c r="AA13" s="211"/>
      <c r="AB13" s="211"/>
      <c r="AC13" s="211"/>
      <c r="AD13" s="211"/>
      <c r="AE13" s="211"/>
      <c r="AF13" s="211"/>
      <c r="AG13" s="211" t="s">
        <v>163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48" t="str">
        <f>C13</f>
        <v>Zaměření a vytýčení stávajících inženýrských sítí v místě stavby z hlediska jejich ochrany při provádění stavby.</v>
      </c>
      <c r="BB13" s="211"/>
      <c r="BC13" s="211"/>
      <c r="BD13" s="211"/>
      <c r="BE13" s="211"/>
      <c r="BF13" s="211"/>
      <c r="BG13" s="211"/>
      <c r="BH13" s="211"/>
    </row>
    <row r="14" spans="1:60" outlineLevel="1" x14ac:dyDescent="0.25">
      <c r="A14" s="240">
        <v>3</v>
      </c>
      <c r="B14" s="241" t="s">
        <v>168</v>
      </c>
      <c r="C14" s="251" t="s">
        <v>169</v>
      </c>
      <c r="D14" s="242" t="s">
        <v>170</v>
      </c>
      <c r="E14" s="243">
        <v>1</v>
      </c>
      <c r="F14" s="244"/>
      <c r="G14" s="245">
        <f>ROUND(E14*F14,2)</f>
        <v>0</v>
      </c>
      <c r="H14" s="244"/>
      <c r="I14" s="245">
        <f>ROUND(E14*H14,2)</f>
        <v>0</v>
      </c>
      <c r="J14" s="244"/>
      <c r="K14" s="245">
        <f>ROUND(E14*J14,2)</f>
        <v>0</v>
      </c>
      <c r="L14" s="245">
        <v>21</v>
      </c>
      <c r="M14" s="245">
        <f>G14*(1+L14/100)</f>
        <v>0</v>
      </c>
      <c r="N14" s="243">
        <v>0</v>
      </c>
      <c r="O14" s="243">
        <f>ROUND(E14*N14,2)</f>
        <v>0</v>
      </c>
      <c r="P14" s="243">
        <v>0</v>
      </c>
      <c r="Q14" s="243">
        <f>ROUND(E14*P14,2)</f>
        <v>0</v>
      </c>
      <c r="R14" s="245"/>
      <c r="S14" s="245" t="s">
        <v>158</v>
      </c>
      <c r="T14" s="246" t="s">
        <v>159</v>
      </c>
      <c r="U14" s="231">
        <v>0</v>
      </c>
      <c r="V14" s="231">
        <f>ROUND(E14*U14,2)</f>
        <v>0</v>
      </c>
      <c r="W14" s="231"/>
      <c r="X14" s="231" t="s">
        <v>160</v>
      </c>
      <c r="Y14" s="231" t="s">
        <v>161</v>
      </c>
      <c r="Z14" s="211"/>
      <c r="AA14" s="211"/>
      <c r="AB14" s="211"/>
      <c r="AC14" s="211"/>
      <c r="AD14" s="211"/>
      <c r="AE14" s="211"/>
      <c r="AF14" s="211"/>
      <c r="AG14" s="211" t="s">
        <v>162</v>
      </c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2" x14ac:dyDescent="0.25">
      <c r="A15" s="228"/>
      <c r="B15" s="229"/>
      <c r="C15" s="252" t="s">
        <v>171</v>
      </c>
      <c r="D15" s="247"/>
      <c r="E15" s="247"/>
      <c r="F15" s="247"/>
      <c r="G15" s="247"/>
      <c r="H15" s="231"/>
      <c r="I15" s="231"/>
      <c r="J15" s="231"/>
      <c r="K15" s="231"/>
      <c r="L15" s="231"/>
      <c r="M15" s="231"/>
      <c r="N15" s="230"/>
      <c r="O15" s="230"/>
      <c r="P15" s="230"/>
      <c r="Q15" s="230"/>
      <c r="R15" s="231"/>
      <c r="S15" s="231"/>
      <c r="T15" s="231"/>
      <c r="U15" s="231"/>
      <c r="V15" s="231"/>
      <c r="W15" s="231"/>
      <c r="X15" s="231"/>
      <c r="Y15" s="231"/>
      <c r="Z15" s="211"/>
      <c r="AA15" s="211"/>
      <c r="AB15" s="211"/>
      <c r="AC15" s="211"/>
      <c r="AD15" s="211"/>
      <c r="AE15" s="211"/>
      <c r="AF15" s="211"/>
      <c r="AG15" s="211" t="s">
        <v>163</v>
      </c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5">
      <c r="A16" s="240">
        <v>4</v>
      </c>
      <c r="B16" s="241" t="s">
        <v>172</v>
      </c>
      <c r="C16" s="251" t="s">
        <v>173</v>
      </c>
      <c r="D16" s="242" t="s">
        <v>157</v>
      </c>
      <c r="E16" s="243">
        <v>1</v>
      </c>
      <c r="F16" s="244"/>
      <c r="G16" s="245">
        <f>ROUND(E16*F16,2)</f>
        <v>0</v>
      </c>
      <c r="H16" s="244"/>
      <c r="I16" s="245">
        <f>ROUND(E16*H16,2)</f>
        <v>0</v>
      </c>
      <c r="J16" s="244"/>
      <c r="K16" s="245">
        <f>ROUND(E16*J16,2)</f>
        <v>0</v>
      </c>
      <c r="L16" s="245">
        <v>21</v>
      </c>
      <c r="M16" s="245">
        <f>G16*(1+L16/100)</f>
        <v>0</v>
      </c>
      <c r="N16" s="243">
        <v>0</v>
      </c>
      <c r="O16" s="243">
        <f>ROUND(E16*N16,2)</f>
        <v>0</v>
      </c>
      <c r="P16" s="243">
        <v>0</v>
      </c>
      <c r="Q16" s="243">
        <f>ROUND(E16*P16,2)</f>
        <v>0</v>
      </c>
      <c r="R16" s="245"/>
      <c r="S16" s="245" t="s">
        <v>158</v>
      </c>
      <c r="T16" s="246" t="s">
        <v>159</v>
      </c>
      <c r="U16" s="231">
        <v>0</v>
      </c>
      <c r="V16" s="231">
        <f>ROUND(E16*U16,2)</f>
        <v>0</v>
      </c>
      <c r="W16" s="231"/>
      <c r="X16" s="231" t="s">
        <v>160</v>
      </c>
      <c r="Y16" s="231" t="s">
        <v>161</v>
      </c>
      <c r="Z16" s="211"/>
      <c r="AA16" s="211"/>
      <c r="AB16" s="211"/>
      <c r="AC16" s="211"/>
      <c r="AD16" s="211"/>
      <c r="AE16" s="211"/>
      <c r="AF16" s="211"/>
      <c r="AG16" s="211" t="s">
        <v>162</v>
      </c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ht="51.6" outlineLevel="2" x14ac:dyDescent="0.25">
      <c r="A17" s="228"/>
      <c r="B17" s="229"/>
      <c r="C17" s="252" t="s">
        <v>174</v>
      </c>
      <c r="D17" s="247"/>
      <c r="E17" s="247"/>
      <c r="F17" s="247"/>
      <c r="G17" s="247"/>
      <c r="H17" s="231"/>
      <c r="I17" s="231"/>
      <c r="J17" s="231"/>
      <c r="K17" s="231"/>
      <c r="L17" s="231"/>
      <c r="M17" s="231"/>
      <c r="N17" s="230"/>
      <c r="O17" s="230"/>
      <c r="P17" s="230"/>
      <c r="Q17" s="230"/>
      <c r="R17" s="231"/>
      <c r="S17" s="231"/>
      <c r="T17" s="231"/>
      <c r="U17" s="231"/>
      <c r="V17" s="231"/>
      <c r="W17" s="231"/>
      <c r="X17" s="231"/>
      <c r="Y17" s="231"/>
      <c r="Z17" s="211"/>
      <c r="AA17" s="211"/>
      <c r="AB17" s="211"/>
      <c r="AC17" s="211"/>
      <c r="AD17" s="211"/>
      <c r="AE17" s="211"/>
      <c r="AF17" s="211"/>
      <c r="AG17" s="211" t="s">
        <v>163</v>
      </c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48" t="str">
        <f>C17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 Zajištění přístupu do nemovitostí, vjezdu vozidlům záchranného systému, vjezdu vozidel na sběr komunálního odpadu (příp. sběr popelnic od nemovitostí k vozidlu),  provizorní přemostění přes výkop.</v>
      </c>
      <c r="BB17" s="211"/>
      <c r="BC17" s="211"/>
      <c r="BD17" s="211"/>
      <c r="BE17" s="211"/>
      <c r="BF17" s="211"/>
      <c r="BG17" s="211"/>
      <c r="BH17" s="211"/>
    </row>
    <row r="18" spans="1:60" outlineLevel="1" x14ac:dyDescent="0.25">
      <c r="A18" s="240">
        <v>5</v>
      </c>
      <c r="B18" s="241" t="s">
        <v>175</v>
      </c>
      <c r="C18" s="251" t="s">
        <v>176</v>
      </c>
      <c r="D18" s="242" t="s">
        <v>157</v>
      </c>
      <c r="E18" s="243">
        <v>1</v>
      </c>
      <c r="F18" s="244"/>
      <c r="G18" s="245">
        <f>ROUND(E18*F18,2)</f>
        <v>0</v>
      </c>
      <c r="H18" s="244"/>
      <c r="I18" s="245">
        <f>ROUND(E18*H18,2)</f>
        <v>0</v>
      </c>
      <c r="J18" s="244"/>
      <c r="K18" s="245">
        <f>ROUND(E18*J18,2)</f>
        <v>0</v>
      </c>
      <c r="L18" s="245">
        <v>21</v>
      </c>
      <c r="M18" s="245">
        <f>G18*(1+L18/100)</f>
        <v>0</v>
      </c>
      <c r="N18" s="243">
        <v>0</v>
      </c>
      <c r="O18" s="243">
        <f>ROUND(E18*N18,2)</f>
        <v>0</v>
      </c>
      <c r="P18" s="243">
        <v>0</v>
      </c>
      <c r="Q18" s="243">
        <f>ROUND(E18*P18,2)</f>
        <v>0</v>
      </c>
      <c r="R18" s="245"/>
      <c r="S18" s="245" t="s">
        <v>158</v>
      </c>
      <c r="T18" s="246" t="s">
        <v>159</v>
      </c>
      <c r="U18" s="231">
        <v>0</v>
      </c>
      <c r="V18" s="231">
        <f>ROUND(E18*U18,2)</f>
        <v>0</v>
      </c>
      <c r="W18" s="231"/>
      <c r="X18" s="231" t="s">
        <v>160</v>
      </c>
      <c r="Y18" s="231" t="s">
        <v>161</v>
      </c>
      <c r="Z18" s="211"/>
      <c r="AA18" s="211"/>
      <c r="AB18" s="211"/>
      <c r="AC18" s="211"/>
      <c r="AD18" s="211"/>
      <c r="AE18" s="211"/>
      <c r="AF18" s="211"/>
      <c r="AG18" s="211" t="s">
        <v>162</v>
      </c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ht="41.4" outlineLevel="2" x14ac:dyDescent="0.25">
      <c r="A19" s="228"/>
      <c r="B19" s="229"/>
      <c r="C19" s="252" t="s">
        <v>177</v>
      </c>
      <c r="D19" s="247"/>
      <c r="E19" s="247"/>
      <c r="F19" s="247"/>
      <c r="G19" s="247"/>
      <c r="H19" s="231"/>
      <c r="I19" s="231"/>
      <c r="J19" s="231"/>
      <c r="K19" s="231"/>
      <c r="L19" s="231"/>
      <c r="M19" s="231"/>
      <c r="N19" s="230"/>
      <c r="O19" s="230"/>
      <c r="P19" s="230"/>
      <c r="Q19" s="230"/>
      <c r="R19" s="231"/>
      <c r="S19" s="231"/>
      <c r="T19" s="231"/>
      <c r="U19" s="231"/>
      <c r="V19" s="231"/>
      <c r="W19" s="231"/>
      <c r="X19" s="231"/>
      <c r="Y19" s="231"/>
      <c r="Z19" s="211"/>
      <c r="AA19" s="211"/>
      <c r="AB19" s="211"/>
      <c r="AC19" s="211"/>
      <c r="AD19" s="211"/>
      <c r="AE19" s="211"/>
      <c r="AF19" s="211"/>
      <c r="AG19" s="211" t="s">
        <v>163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48" t="str">
        <f>C19</f>
        <v>Náklady na ztížené provádění stavebních prací v důsledku nepřerušeného provozu na staveništi nebo v případech nepřerušeného provozu v objektech v nichž se stavební práce provádí. Náklady v souvislosti s odstavením vody a náhradním zásobováním - zajištění cisteren, zajištění odtoku OV, projednání s majiteli přípojek.</v>
      </c>
      <c r="BB19" s="211"/>
      <c r="BC19" s="211"/>
      <c r="BD19" s="211"/>
      <c r="BE19" s="211"/>
      <c r="BF19" s="211"/>
      <c r="BG19" s="211"/>
      <c r="BH19" s="211"/>
    </row>
    <row r="20" spans="1:60" outlineLevel="1" x14ac:dyDescent="0.25">
      <c r="A20" s="240">
        <v>6</v>
      </c>
      <c r="B20" s="241" t="s">
        <v>178</v>
      </c>
      <c r="C20" s="251" t="s">
        <v>179</v>
      </c>
      <c r="D20" s="242" t="s">
        <v>157</v>
      </c>
      <c r="E20" s="243">
        <v>1</v>
      </c>
      <c r="F20" s="244"/>
      <c r="G20" s="245">
        <f>ROUND(E20*F20,2)</f>
        <v>0</v>
      </c>
      <c r="H20" s="244"/>
      <c r="I20" s="245">
        <f>ROUND(E20*H20,2)</f>
        <v>0</v>
      </c>
      <c r="J20" s="244"/>
      <c r="K20" s="245">
        <f>ROUND(E20*J20,2)</f>
        <v>0</v>
      </c>
      <c r="L20" s="245">
        <v>21</v>
      </c>
      <c r="M20" s="245">
        <f>G20*(1+L20/100)</f>
        <v>0</v>
      </c>
      <c r="N20" s="243">
        <v>0</v>
      </c>
      <c r="O20" s="243">
        <f>ROUND(E20*N20,2)</f>
        <v>0</v>
      </c>
      <c r="P20" s="243">
        <v>0</v>
      </c>
      <c r="Q20" s="243">
        <f>ROUND(E20*P20,2)</f>
        <v>0</v>
      </c>
      <c r="R20" s="245"/>
      <c r="S20" s="245" t="s">
        <v>158</v>
      </c>
      <c r="T20" s="246" t="s">
        <v>159</v>
      </c>
      <c r="U20" s="231">
        <v>0</v>
      </c>
      <c r="V20" s="231">
        <f>ROUND(E20*U20,2)</f>
        <v>0</v>
      </c>
      <c r="W20" s="231"/>
      <c r="X20" s="231" t="s">
        <v>160</v>
      </c>
      <c r="Y20" s="231" t="s">
        <v>161</v>
      </c>
      <c r="Z20" s="211"/>
      <c r="AA20" s="211"/>
      <c r="AB20" s="211"/>
      <c r="AC20" s="211"/>
      <c r="AD20" s="211"/>
      <c r="AE20" s="211"/>
      <c r="AF20" s="211"/>
      <c r="AG20" s="211" t="s">
        <v>162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ht="21" outlineLevel="2" x14ac:dyDescent="0.25">
      <c r="A21" s="228"/>
      <c r="B21" s="229"/>
      <c r="C21" s="252" t="s">
        <v>180</v>
      </c>
      <c r="D21" s="247"/>
      <c r="E21" s="247"/>
      <c r="F21" s="247"/>
      <c r="G21" s="247"/>
      <c r="H21" s="231"/>
      <c r="I21" s="231"/>
      <c r="J21" s="231"/>
      <c r="K21" s="231"/>
      <c r="L21" s="231"/>
      <c r="M21" s="231"/>
      <c r="N21" s="230"/>
      <c r="O21" s="230"/>
      <c r="P21" s="230"/>
      <c r="Q21" s="230"/>
      <c r="R21" s="231"/>
      <c r="S21" s="231"/>
      <c r="T21" s="231"/>
      <c r="U21" s="231"/>
      <c r="V21" s="231"/>
      <c r="W21" s="231"/>
      <c r="X21" s="231"/>
      <c r="Y21" s="231"/>
      <c r="Z21" s="211"/>
      <c r="AA21" s="211"/>
      <c r="AB21" s="211"/>
      <c r="AC21" s="211"/>
      <c r="AD21" s="211"/>
      <c r="AE21" s="211"/>
      <c r="AF21" s="211"/>
      <c r="AG21" s="211" t="s">
        <v>163</v>
      </c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48" t="str">
        <f>C21</f>
        <v>Náklady na ztížené provádění stavebních prací v důsledku nepřerušeného dopravního provozu na staveništi nebo v jeho bezprostředním okolí.</v>
      </c>
      <c r="BB21" s="211"/>
      <c r="BC21" s="211"/>
      <c r="BD21" s="211"/>
      <c r="BE21" s="211"/>
      <c r="BF21" s="211"/>
      <c r="BG21" s="211"/>
      <c r="BH21" s="211"/>
    </row>
    <row r="22" spans="1:60" outlineLevel="1" x14ac:dyDescent="0.25">
      <c r="A22" s="240">
        <v>7</v>
      </c>
      <c r="B22" s="241" t="s">
        <v>181</v>
      </c>
      <c r="C22" s="251" t="s">
        <v>182</v>
      </c>
      <c r="D22" s="242" t="s">
        <v>157</v>
      </c>
      <c r="E22" s="243">
        <v>1</v>
      </c>
      <c r="F22" s="244"/>
      <c r="G22" s="245">
        <f>ROUND(E22*F22,2)</f>
        <v>0</v>
      </c>
      <c r="H22" s="244"/>
      <c r="I22" s="245">
        <f>ROUND(E22*H22,2)</f>
        <v>0</v>
      </c>
      <c r="J22" s="244"/>
      <c r="K22" s="245">
        <f>ROUND(E22*J22,2)</f>
        <v>0</v>
      </c>
      <c r="L22" s="245">
        <v>21</v>
      </c>
      <c r="M22" s="245">
        <f>G22*(1+L22/100)</f>
        <v>0</v>
      </c>
      <c r="N22" s="243">
        <v>0</v>
      </c>
      <c r="O22" s="243">
        <f>ROUND(E22*N22,2)</f>
        <v>0</v>
      </c>
      <c r="P22" s="243">
        <v>0</v>
      </c>
      <c r="Q22" s="243">
        <f>ROUND(E22*P22,2)</f>
        <v>0</v>
      </c>
      <c r="R22" s="245"/>
      <c r="S22" s="245" t="s">
        <v>158</v>
      </c>
      <c r="T22" s="246" t="s">
        <v>159</v>
      </c>
      <c r="U22" s="231">
        <v>0</v>
      </c>
      <c r="V22" s="231">
        <f>ROUND(E22*U22,2)</f>
        <v>0</v>
      </c>
      <c r="W22" s="231"/>
      <c r="X22" s="231" t="s">
        <v>160</v>
      </c>
      <c r="Y22" s="231" t="s">
        <v>161</v>
      </c>
      <c r="Z22" s="211"/>
      <c r="AA22" s="211"/>
      <c r="AB22" s="211"/>
      <c r="AC22" s="211"/>
      <c r="AD22" s="211"/>
      <c r="AE22" s="211"/>
      <c r="AF22" s="211"/>
      <c r="AG22" s="211" t="s">
        <v>162</v>
      </c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ht="41.4" outlineLevel="2" x14ac:dyDescent="0.25">
      <c r="A23" s="228"/>
      <c r="B23" s="229"/>
      <c r="C23" s="252" t="s">
        <v>183</v>
      </c>
      <c r="D23" s="247"/>
      <c r="E23" s="247"/>
      <c r="F23" s="247"/>
      <c r="G23" s="247"/>
      <c r="H23" s="231"/>
      <c r="I23" s="231"/>
      <c r="J23" s="231"/>
      <c r="K23" s="231"/>
      <c r="L23" s="231"/>
      <c r="M23" s="231"/>
      <c r="N23" s="230"/>
      <c r="O23" s="230"/>
      <c r="P23" s="230"/>
      <c r="Q23" s="230"/>
      <c r="R23" s="231"/>
      <c r="S23" s="231"/>
      <c r="T23" s="231"/>
      <c r="U23" s="231"/>
      <c r="V23" s="231"/>
      <c r="W23" s="231"/>
      <c r="X23" s="231"/>
      <c r="Y23" s="231"/>
      <c r="Z23" s="211"/>
      <c r="AA23" s="211"/>
      <c r="AB23" s="211"/>
      <c r="AC23" s="211"/>
      <c r="AD23" s="211"/>
      <c r="AE23" s="211"/>
      <c r="AF23" s="211"/>
      <c r="AG23" s="211" t="s">
        <v>163</v>
      </c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48" t="str">
        <f>C23</f>
        <v>Náklady na ztížené podmínky provádění tam, kde se vyskytují omezující vlivy konkrétního prostředí, které mají prokazatelný vliv na provádění stavebních prací, Jedná se zejména o náklady související s extrémními podmínkami místa provádění (např. zúžená místa, ruční výkop, použití lehké techniky kvůli podmínkám uložení, práce v kořenovém prostoru stromů atd.)</v>
      </c>
      <c r="BB23" s="211"/>
      <c r="BC23" s="211"/>
      <c r="BD23" s="211"/>
      <c r="BE23" s="211"/>
      <c r="BF23" s="211"/>
      <c r="BG23" s="211"/>
      <c r="BH23" s="211"/>
    </row>
    <row r="24" spans="1:60" outlineLevel="1" x14ac:dyDescent="0.25">
      <c r="A24" s="240">
        <v>8</v>
      </c>
      <c r="B24" s="241" t="s">
        <v>184</v>
      </c>
      <c r="C24" s="251" t="s">
        <v>185</v>
      </c>
      <c r="D24" s="242" t="s">
        <v>157</v>
      </c>
      <c r="E24" s="243">
        <v>1</v>
      </c>
      <c r="F24" s="244"/>
      <c r="G24" s="245">
        <f>ROUND(E24*F24,2)</f>
        <v>0</v>
      </c>
      <c r="H24" s="244"/>
      <c r="I24" s="245">
        <f>ROUND(E24*H24,2)</f>
        <v>0</v>
      </c>
      <c r="J24" s="244"/>
      <c r="K24" s="245">
        <f>ROUND(E24*J24,2)</f>
        <v>0</v>
      </c>
      <c r="L24" s="245">
        <v>21</v>
      </c>
      <c r="M24" s="245">
        <f>G24*(1+L24/100)</f>
        <v>0</v>
      </c>
      <c r="N24" s="243">
        <v>0</v>
      </c>
      <c r="O24" s="243">
        <f>ROUND(E24*N24,2)</f>
        <v>0</v>
      </c>
      <c r="P24" s="243">
        <v>0</v>
      </c>
      <c r="Q24" s="243">
        <f>ROUND(E24*P24,2)</f>
        <v>0</v>
      </c>
      <c r="R24" s="245"/>
      <c r="S24" s="245" t="s">
        <v>158</v>
      </c>
      <c r="T24" s="246" t="s">
        <v>159</v>
      </c>
      <c r="U24" s="231">
        <v>0</v>
      </c>
      <c r="V24" s="231">
        <f>ROUND(E24*U24,2)</f>
        <v>0</v>
      </c>
      <c r="W24" s="231"/>
      <c r="X24" s="231" t="s">
        <v>160</v>
      </c>
      <c r="Y24" s="231" t="s">
        <v>161</v>
      </c>
      <c r="Z24" s="211"/>
      <c r="AA24" s="211"/>
      <c r="AB24" s="211"/>
      <c r="AC24" s="211"/>
      <c r="AD24" s="211"/>
      <c r="AE24" s="211"/>
      <c r="AF24" s="211"/>
      <c r="AG24" s="211" t="s">
        <v>162</v>
      </c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2" x14ac:dyDescent="0.25">
      <c r="A25" s="228"/>
      <c r="B25" s="229"/>
      <c r="C25" s="252" t="s">
        <v>186</v>
      </c>
      <c r="D25" s="247"/>
      <c r="E25" s="247"/>
      <c r="F25" s="247"/>
      <c r="G25" s="247"/>
      <c r="H25" s="231"/>
      <c r="I25" s="231"/>
      <c r="J25" s="231"/>
      <c r="K25" s="231"/>
      <c r="L25" s="231"/>
      <c r="M25" s="231"/>
      <c r="N25" s="230"/>
      <c r="O25" s="230"/>
      <c r="P25" s="230"/>
      <c r="Q25" s="230"/>
      <c r="R25" s="231"/>
      <c r="S25" s="231"/>
      <c r="T25" s="231"/>
      <c r="U25" s="231"/>
      <c r="V25" s="231"/>
      <c r="W25" s="231"/>
      <c r="X25" s="231"/>
      <c r="Y25" s="231"/>
      <c r="Z25" s="211"/>
      <c r="AA25" s="211"/>
      <c r="AB25" s="211"/>
      <c r="AC25" s="211"/>
      <c r="AD25" s="211"/>
      <c r="AE25" s="211"/>
      <c r="AF25" s="211"/>
      <c r="AG25" s="211" t="s">
        <v>163</v>
      </c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x14ac:dyDescent="0.25">
      <c r="A26" s="233" t="s">
        <v>153</v>
      </c>
      <c r="B26" s="234" t="s">
        <v>125</v>
      </c>
      <c r="C26" s="250" t="s">
        <v>30</v>
      </c>
      <c r="D26" s="235"/>
      <c r="E26" s="236"/>
      <c r="F26" s="237"/>
      <c r="G26" s="237">
        <f>SUMIF(AG27:AG46,"&lt;&gt;NOR",G27:G46)</f>
        <v>0</v>
      </c>
      <c r="H26" s="237"/>
      <c r="I26" s="237">
        <f>SUM(I27:I46)</f>
        <v>0</v>
      </c>
      <c r="J26" s="237"/>
      <c r="K26" s="237">
        <f>SUM(K27:K46)</f>
        <v>0</v>
      </c>
      <c r="L26" s="237"/>
      <c r="M26" s="237">
        <f>SUM(M27:M46)</f>
        <v>0</v>
      </c>
      <c r="N26" s="236"/>
      <c r="O26" s="236">
        <f>SUM(O27:O46)</f>
        <v>0</v>
      </c>
      <c r="P26" s="236"/>
      <c r="Q26" s="236">
        <f>SUM(Q27:Q46)</f>
        <v>0</v>
      </c>
      <c r="R26" s="237"/>
      <c r="S26" s="237"/>
      <c r="T26" s="238"/>
      <c r="U26" s="232"/>
      <c r="V26" s="232">
        <f>SUM(V27:V46)</f>
        <v>0</v>
      </c>
      <c r="W26" s="232"/>
      <c r="X26" s="232"/>
      <c r="Y26" s="232"/>
      <c r="AG26" t="s">
        <v>154</v>
      </c>
    </row>
    <row r="27" spans="1:60" outlineLevel="1" x14ac:dyDescent="0.25">
      <c r="A27" s="240">
        <v>9</v>
      </c>
      <c r="B27" s="241" t="s">
        <v>187</v>
      </c>
      <c r="C27" s="251" t="s">
        <v>188</v>
      </c>
      <c r="D27" s="242" t="s">
        <v>170</v>
      </c>
      <c r="E27" s="243">
        <v>1</v>
      </c>
      <c r="F27" s="244"/>
      <c r="G27" s="245">
        <f>ROUND(E27*F27,2)</f>
        <v>0</v>
      </c>
      <c r="H27" s="244"/>
      <c r="I27" s="245">
        <f>ROUND(E27*H27,2)</f>
        <v>0</v>
      </c>
      <c r="J27" s="244"/>
      <c r="K27" s="245">
        <f>ROUND(E27*J27,2)</f>
        <v>0</v>
      </c>
      <c r="L27" s="245">
        <v>21</v>
      </c>
      <c r="M27" s="245">
        <f>G27*(1+L27/100)</f>
        <v>0</v>
      </c>
      <c r="N27" s="243">
        <v>0</v>
      </c>
      <c r="O27" s="243">
        <f>ROUND(E27*N27,2)</f>
        <v>0</v>
      </c>
      <c r="P27" s="243">
        <v>0</v>
      </c>
      <c r="Q27" s="243">
        <f>ROUND(E27*P27,2)</f>
        <v>0</v>
      </c>
      <c r="R27" s="245"/>
      <c r="S27" s="245" t="s">
        <v>158</v>
      </c>
      <c r="T27" s="246" t="s">
        <v>159</v>
      </c>
      <c r="U27" s="231">
        <v>0</v>
      </c>
      <c r="V27" s="231">
        <f>ROUND(E27*U27,2)</f>
        <v>0</v>
      </c>
      <c r="W27" s="231"/>
      <c r="X27" s="231" t="s">
        <v>160</v>
      </c>
      <c r="Y27" s="231" t="s">
        <v>161</v>
      </c>
      <c r="Z27" s="211"/>
      <c r="AA27" s="211"/>
      <c r="AB27" s="211"/>
      <c r="AC27" s="211"/>
      <c r="AD27" s="211"/>
      <c r="AE27" s="211"/>
      <c r="AF27" s="211"/>
      <c r="AG27" s="211" t="s">
        <v>162</v>
      </c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ht="41.4" outlineLevel="2" x14ac:dyDescent="0.25">
      <c r="A28" s="228"/>
      <c r="B28" s="229"/>
      <c r="C28" s="252" t="s">
        <v>189</v>
      </c>
      <c r="D28" s="247"/>
      <c r="E28" s="247"/>
      <c r="F28" s="247"/>
      <c r="G28" s="247"/>
      <c r="H28" s="231"/>
      <c r="I28" s="231"/>
      <c r="J28" s="231"/>
      <c r="K28" s="231"/>
      <c r="L28" s="231"/>
      <c r="M28" s="231"/>
      <c r="N28" s="230"/>
      <c r="O28" s="230"/>
      <c r="P28" s="230"/>
      <c r="Q28" s="230"/>
      <c r="R28" s="231"/>
      <c r="S28" s="231"/>
      <c r="T28" s="231"/>
      <c r="U28" s="231"/>
      <c r="V28" s="231"/>
      <c r="W28" s="231"/>
      <c r="X28" s="231"/>
      <c r="Y28" s="231"/>
      <c r="Z28" s="211"/>
      <c r="AA28" s="211"/>
      <c r="AB28" s="211"/>
      <c r="AC28" s="211"/>
      <c r="AD28" s="211"/>
      <c r="AE28" s="211"/>
      <c r="AF28" s="211"/>
      <c r="AG28" s="211" t="s">
        <v>163</v>
      </c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48" t="str">
        <f>C28</f>
        <v>Náklady spojené s provozem staveniště, které vzniknou dodavateli podle podmínek smlouvy. Zahrnuje zejména náklady na přípravné činnosti zejména pasportizace objektů a zařízení v blízkosti výkopů a stavby, provedení kopaných sond pro ověření polohy podzemních sítí, lokalizace přepojovaných přípojek příp. ostatních vedení na pozemku s majiteli a sondování, zajištění povolení kácení stromů.</v>
      </c>
      <c r="BB28" s="211"/>
      <c r="BC28" s="211"/>
      <c r="BD28" s="211"/>
      <c r="BE28" s="211"/>
      <c r="BF28" s="211"/>
      <c r="BG28" s="211"/>
      <c r="BH28" s="211"/>
    </row>
    <row r="29" spans="1:60" outlineLevel="1" x14ac:dyDescent="0.25">
      <c r="A29" s="240">
        <v>10</v>
      </c>
      <c r="B29" s="241" t="s">
        <v>190</v>
      </c>
      <c r="C29" s="251" t="s">
        <v>191</v>
      </c>
      <c r="D29" s="242" t="s">
        <v>157</v>
      </c>
      <c r="E29" s="243">
        <v>1</v>
      </c>
      <c r="F29" s="244"/>
      <c r="G29" s="245">
        <f>ROUND(E29*F29,2)</f>
        <v>0</v>
      </c>
      <c r="H29" s="244"/>
      <c r="I29" s="245">
        <f>ROUND(E29*H29,2)</f>
        <v>0</v>
      </c>
      <c r="J29" s="244"/>
      <c r="K29" s="245">
        <f>ROUND(E29*J29,2)</f>
        <v>0</v>
      </c>
      <c r="L29" s="245">
        <v>21</v>
      </c>
      <c r="M29" s="245">
        <f>G29*(1+L29/100)</f>
        <v>0</v>
      </c>
      <c r="N29" s="243">
        <v>0</v>
      </c>
      <c r="O29" s="243">
        <f>ROUND(E29*N29,2)</f>
        <v>0</v>
      </c>
      <c r="P29" s="243">
        <v>0</v>
      </c>
      <c r="Q29" s="243">
        <f>ROUND(E29*P29,2)</f>
        <v>0</v>
      </c>
      <c r="R29" s="245"/>
      <c r="S29" s="245" t="s">
        <v>158</v>
      </c>
      <c r="T29" s="246" t="s">
        <v>159</v>
      </c>
      <c r="U29" s="231">
        <v>0</v>
      </c>
      <c r="V29" s="231">
        <f>ROUND(E29*U29,2)</f>
        <v>0</v>
      </c>
      <c r="W29" s="231"/>
      <c r="X29" s="231" t="s">
        <v>160</v>
      </c>
      <c r="Y29" s="231" t="s">
        <v>161</v>
      </c>
      <c r="Z29" s="211"/>
      <c r="AA29" s="211"/>
      <c r="AB29" s="211"/>
      <c r="AC29" s="211"/>
      <c r="AD29" s="211"/>
      <c r="AE29" s="211"/>
      <c r="AF29" s="211"/>
      <c r="AG29" s="211" t="s">
        <v>162</v>
      </c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2" x14ac:dyDescent="0.25">
      <c r="A30" s="228"/>
      <c r="B30" s="229"/>
      <c r="C30" s="252" t="s">
        <v>192</v>
      </c>
      <c r="D30" s="247"/>
      <c r="E30" s="247"/>
      <c r="F30" s="247"/>
      <c r="G30" s="247"/>
      <c r="H30" s="231"/>
      <c r="I30" s="231"/>
      <c r="J30" s="231"/>
      <c r="K30" s="231"/>
      <c r="L30" s="231"/>
      <c r="M30" s="231"/>
      <c r="N30" s="230"/>
      <c r="O30" s="230"/>
      <c r="P30" s="230"/>
      <c r="Q30" s="230"/>
      <c r="R30" s="231"/>
      <c r="S30" s="231"/>
      <c r="T30" s="231"/>
      <c r="U30" s="231"/>
      <c r="V30" s="231"/>
      <c r="W30" s="231"/>
      <c r="X30" s="231"/>
      <c r="Y30" s="231"/>
      <c r="Z30" s="211"/>
      <c r="AA30" s="211"/>
      <c r="AB30" s="211"/>
      <c r="AC30" s="211"/>
      <c r="AD30" s="211"/>
      <c r="AE30" s="211"/>
      <c r="AF30" s="211"/>
      <c r="AG30" s="211" t="s">
        <v>163</v>
      </c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5">
      <c r="A31" s="240">
        <v>11</v>
      </c>
      <c r="B31" s="241" t="s">
        <v>193</v>
      </c>
      <c r="C31" s="251" t="s">
        <v>194</v>
      </c>
      <c r="D31" s="242" t="s">
        <v>157</v>
      </c>
      <c r="E31" s="243">
        <v>1</v>
      </c>
      <c r="F31" s="244"/>
      <c r="G31" s="245">
        <f>ROUND(E31*F31,2)</f>
        <v>0</v>
      </c>
      <c r="H31" s="244"/>
      <c r="I31" s="245">
        <f>ROUND(E31*H31,2)</f>
        <v>0</v>
      </c>
      <c r="J31" s="244"/>
      <c r="K31" s="245">
        <f>ROUND(E31*J31,2)</f>
        <v>0</v>
      </c>
      <c r="L31" s="245">
        <v>21</v>
      </c>
      <c r="M31" s="245">
        <f>G31*(1+L31/100)</f>
        <v>0</v>
      </c>
      <c r="N31" s="243">
        <v>0</v>
      </c>
      <c r="O31" s="243">
        <f>ROUND(E31*N31,2)</f>
        <v>0</v>
      </c>
      <c r="P31" s="243">
        <v>0</v>
      </c>
      <c r="Q31" s="243">
        <f>ROUND(E31*P31,2)</f>
        <v>0</v>
      </c>
      <c r="R31" s="245"/>
      <c r="S31" s="245" t="s">
        <v>158</v>
      </c>
      <c r="T31" s="246" t="s">
        <v>159</v>
      </c>
      <c r="U31" s="231">
        <v>0</v>
      </c>
      <c r="V31" s="231">
        <f>ROUND(E31*U31,2)</f>
        <v>0</v>
      </c>
      <c r="W31" s="231"/>
      <c r="X31" s="231" t="s">
        <v>160</v>
      </c>
      <c r="Y31" s="231" t="s">
        <v>161</v>
      </c>
      <c r="Z31" s="211"/>
      <c r="AA31" s="211"/>
      <c r="AB31" s="211"/>
      <c r="AC31" s="211"/>
      <c r="AD31" s="211"/>
      <c r="AE31" s="211"/>
      <c r="AF31" s="211"/>
      <c r="AG31" s="211" t="s">
        <v>162</v>
      </c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ht="31.2" outlineLevel="2" x14ac:dyDescent="0.25">
      <c r="A32" s="228"/>
      <c r="B32" s="229"/>
      <c r="C32" s="252" t="s">
        <v>195</v>
      </c>
      <c r="D32" s="247"/>
      <c r="E32" s="247"/>
      <c r="F32" s="247"/>
      <c r="G32" s="247"/>
      <c r="H32" s="231"/>
      <c r="I32" s="231"/>
      <c r="J32" s="231"/>
      <c r="K32" s="231"/>
      <c r="L32" s="231"/>
      <c r="M32" s="231"/>
      <c r="N32" s="230"/>
      <c r="O32" s="230"/>
      <c r="P32" s="230"/>
      <c r="Q32" s="230"/>
      <c r="R32" s="231"/>
      <c r="S32" s="231"/>
      <c r="T32" s="231"/>
      <c r="U32" s="231"/>
      <c r="V32" s="231"/>
      <c r="W32" s="231"/>
      <c r="X32" s="231"/>
      <c r="Y32" s="231"/>
      <c r="Z32" s="211"/>
      <c r="AA32" s="211"/>
      <c r="AB32" s="211"/>
      <c r="AC32" s="211"/>
      <c r="AD32" s="211"/>
      <c r="AE32" s="211"/>
      <c r="AF32" s="211"/>
      <c r="AG32" s="211" t="s">
        <v>163</v>
      </c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48" t="str">
        <f>C32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32" s="211"/>
      <c r="BC32" s="211"/>
      <c r="BD32" s="211"/>
      <c r="BE32" s="211"/>
      <c r="BF32" s="211"/>
      <c r="BG32" s="211"/>
      <c r="BH32" s="211"/>
    </row>
    <row r="33" spans="1:60" outlineLevel="1" x14ac:dyDescent="0.25">
      <c r="A33" s="240">
        <v>12</v>
      </c>
      <c r="B33" s="241" t="s">
        <v>196</v>
      </c>
      <c r="C33" s="251" t="s">
        <v>197</v>
      </c>
      <c r="D33" s="242" t="s">
        <v>157</v>
      </c>
      <c r="E33" s="243">
        <v>1</v>
      </c>
      <c r="F33" s="244"/>
      <c r="G33" s="245">
        <f>ROUND(E33*F33,2)</f>
        <v>0</v>
      </c>
      <c r="H33" s="244"/>
      <c r="I33" s="245">
        <f>ROUND(E33*H33,2)</f>
        <v>0</v>
      </c>
      <c r="J33" s="244"/>
      <c r="K33" s="245">
        <f>ROUND(E33*J33,2)</f>
        <v>0</v>
      </c>
      <c r="L33" s="245">
        <v>21</v>
      </c>
      <c r="M33" s="245">
        <f>G33*(1+L33/100)</f>
        <v>0</v>
      </c>
      <c r="N33" s="243">
        <v>0</v>
      </c>
      <c r="O33" s="243">
        <f>ROUND(E33*N33,2)</f>
        <v>0</v>
      </c>
      <c r="P33" s="243">
        <v>0</v>
      </c>
      <c r="Q33" s="243">
        <f>ROUND(E33*P33,2)</f>
        <v>0</v>
      </c>
      <c r="R33" s="245"/>
      <c r="S33" s="245" t="s">
        <v>158</v>
      </c>
      <c r="T33" s="246" t="s">
        <v>159</v>
      </c>
      <c r="U33" s="231">
        <v>0</v>
      </c>
      <c r="V33" s="231">
        <f>ROUND(E33*U33,2)</f>
        <v>0</v>
      </c>
      <c r="W33" s="231"/>
      <c r="X33" s="231" t="s">
        <v>160</v>
      </c>
      <c r="Y33" s="231" t="s">
        <v>161</v>
      </c>
      <c r="Z33" s="211"/>
      <c r="AA33" s="211"/>
      <c r="AB33" s="211"/>
      <c r="AC33" s="211"/>
      <c r="AD33" s="211"/>
      <c r="AE33" s="211"/>
      <c r="AF33" s="211"/>
      <c r="AG33" s="211" t="s">
        <v>162</v>
      </c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ht="31.2" outlineLevel="2" x14ac:dyDescent="0.25">
      <c r="A34" s="228"/>
      <c r="B34" s="229"/>
      <c r="C34" s="252" t="s">
        <v>198</v>
      </c>
      <c r="D34" s="247"/>
      <c r="E34" s="247"/>
      <c r="F34" s="247"/>
      <c r="G34" s="247"/>
      <c r="H34" s="231"/>
      <c r="I34" s="231"/>
      <c r="J34" s="231"/>
      <c r="K34" s="231"/>
      <c r="L34" s="231"/>
      <c r="M34" s="231"/>
      <c r="N34" s="230"/>
      <c r="O34" s="230"/>
      <c r="P34" s="230"/>
      <c r="Q34" s="230"/>
      <c r="R34" s="231"/>
      <c r="S34" s="231"/>
      <c r="T34" s="231"/>
      <c r="U34" s="231"/>
      <c r="V34" s="231"/>
      <c r="W34" s="231"/>
      <c r="X34" s="231"/>
      <c r="Y34" s="231"/>
      <c r="Z34" s="211"/>
      <c r="AA34" s="211"/>
      <c r="AB34" s="211"/>
      <c r="AC34" s="211"/>
      <c r="AD34" s="211"/>
      <c r="AE34" s="211"/>
      <c r="AF34" s="211"/>
      <c r="AG34" s="211" t="s">
        <v>163</v>
      </c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48" t="str">
        <f>C34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4" s="211"/>
      <c r="BC34" s="211"/>
      <c r="BD34" s="211"/>
      <c r="BE34" s="211"/>
      <c r="BF34" s="211"/>
      <c r="BG34" s="211"/>
      <c r="BH34" s="211"/>
    </row>
    <row r="35" spans="1:60" outlineLevel="1" x14ac:dyDescent="0.25">
      <c r="A35" s="240">
        <v>13</v>
      </c>
      <c r="B35" s="241" t="s">
        <v>199</v>
      </c>
      <c r="C35" s="251" t="s">
        <v>200</v>
      </c>
      <c r="D35" s="242" t="s">
        <v>157</v>
      </c>
      <c r="E35" s="243">
        <v>1</v>
      </c>
      <c r="F35" s="244"/>
      <c r="G35" s="245">
        <f>ROUND(E35*F35,2)</f>
        <v>0</v>
      </c>
      <c r="H35" s="244"/>
      <c r="I35" s="245">
        <f>ROUND(E35*H35,2)</f>
        <v>0</v>
      </c>
      <c r="J35" s="244"/>
      <c r="K35" s="245">
        <f>ROUND(E35*J35,2)</f>
        <v>0</v>
      </c>
      <c r="L35" s="245">
        <v>21</v>
      </c>
      <c r="M35" s="245">
        <f>G35*(1+L35/100)</f>
        <v>0</v>
      </c>
      <c r="N35" s="243">
        <v>0</v>
      </c>
      <c r="O35" s="243">
        <f>ROUND(E35*N35,2)</f>
        <v>0</v>
      </c>
      <c r="P35" s="243">
        <v>0</v>
      </c>
      <c r="Q35" s="243">
        <f>ROUND(E35*P35,2)</f>
        <v>0</v>
      </c>
      <c r="R35" s="245"/>
      <c r="S35" s="245" t="s">
        <v>158</v>
      </c>
      <c r="T35" s="246" t="s">
        <v>159</v>
      </c>
      <c r="U35" s="231">
        <v>0</v>
      </c>
      <c r="V35" s="231">
        <f>ROUND(E35*U35,2)</f>
        <v>0</v>
      </c>
      <c r="W35" s="231"/>
      <c r="X35" s="231" t="s">
        <v>160</v>
      </c>
      <c r="Y35" s="231" t="s">
        <v>161</v>
      </c>
      <c r="Z35" s="211"/>
      <c r="AA35" s="211"/>
      <c r="AB35" s="211"/>
      <c r="AC35" s="211"/>
      <c r="AD35" s="211"/>
      <c r="AE35" s="211"/>
      <c r="AF35" s="211"/>
      <c r="AG35" s="211" t="s">
        <v>162</v>
      </c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ht="31.2" outlineLevel="2" x14ac:dyDescent="0.25">
      <c r="A36" s="228"/>
      <c r="B36" s="229"/>
      <c r="C36" s="252" t="s">
        <v>201</v>
      </c>
      <c r="D36" s="247"/>
      <c r="E36" s="247"/>
      <c r="F36" s="247"/>
      <c r="G36" s="247"/>
      <c r="H36" s="231"/>
      <c r="I36" s="231"/>
      <c r="J36" s="231"/>
      <c r="K36" s="231"/>
      <c r="L36" s="231"/>
      <c r="M36" s="231"/>
      <c r="N36" s="230"/>
      <c r="O36" s="230"/>
      <c r="P36" s="230"/>
      <c r="Q36" s="230"/>
      <c r="R36" s="231"/>
      <c r="S36" s="231"/>
      <c r="T36" s="231"/>
      <c r="U36" s="231"/>
      <c r="V36" s="231"/>
      <c r="W36" s="231"/>
      <c r="X36" s="231"/>
      <c r="Y36" s="231"/>
      <c r="Z36" s="211"/>
      <c r="AA36" s="211"/>
      <c r="AB36" s="211"/>
      <c r="AC36" s="211"/>
      <c r="AD36" s="211"/>
      <c r="AE36" s="211"/>
      <c r="AF36" s="211"/>
      <c r="AG36" s="211" t="s">
        <v>163</v>
      </c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48" t="str">
        <f>C36</f>
        <v>Náklady a poplatky spojené s užíváním veřejných ploch a prostranství, pokud jsou stavebními pracemi nebo souvisejícími činnostmi dotčeny, a to včetně užívání ploch v souvislosti s uložením stavebního materiálu nebo stavebního odpadu. Úpravy stavbou poškozených ploch.</v>
      </c>
      <c r="BB36" s="211"/>
      <c r="BC36" s="211"/>
      <c r="BD36" s="211"/>
      <c r="BE36" s="211"/>
      <c r="BF36" s="211"/>
      <c r="BG36" s="211"/>
      <c r="BH36" s="211"/>
    </row>
    <row r="37" spans="1:60" outlineLevel="1" x14ac:dyDescent="0.25">
      <c r="A37" s="240">
        <v>14</v>
      </c>
      <c r="B37" s="241" t="s">
        <v>202</v>
      </c>
      <c r="C37" s="251" t="s">
        <v>203</v>
      </c>
      <c r="D37" s="242" t="s">
        <v>157</v>
      </c>
      <c r="E37" s="243">
        <v>1</v>
      </c>
      <c r="F37" s="244"/>
      <c r="G37" s="245">
        <f>ROUND(E37*F37,2)</f>
        <v>0</v>
      </c>
      <c r="H37" s="244"/>
      <c r="I37" s="245">
        <f>ROUND(E37*H37,2)</f>
        <v>0</v>
      </c>
      <c r="J37" s="244"/>
      <c r="K37" s="245">
        <f>ROUND(E37*J37,2)</f>
        <v>0</v>
      </c>
      <c r="L37" s="245">
        <v>21</v>
      </c>
      <c r="M37" s="245">
        <f>G37*(1+L37/100)</f>
        <v>0</v>
      </c>
      <c r="N37" s="243">
        <v>0</v>
      </c>
      <c r="O37" s="243">
        <f>ROUND(E37*N37,2)</f>
        <v>0</v>
      </c>
      <c r="P37" s="243">
        <v>0</v>
      </c>
      <c r="Q37" s="243">
        <f>ROUND(E37*P37,2)</f>
        <v>0</v>
      </c>
      <c r="R37" s="245"/>
      <c r="S37" s="245" t="s">
        <v>158</v>
      </c>
      <c r="T37" s="246" t="s">
        <v>159</v>
      </c>
      <c r="U37" s="231">
        <v>0</v>
      </c>
      <c r="V37" s="231">
        <f>ROUND(E37*U37,2)</f>
        <v>0</v>
      </c>
      <c r="W37" s="231"/>
      <c r="X37" s="231" t="s">
        <v>160</v>
      </c>
      <c r="Y37" s="231" t="s">
        <v>161</v>
      </c>
      <c r="Z37" s="211"/>
      <c r="AA37" s="211"/>
      <c r="AB37" s="211"/>
      <c r="AC37" s="211"/>
      <c r="AD37" s="211"/>
      <c r="AE37" s="211"/>
      <c r="AF37" s="211"/>
      <c r="AG37" s="211" t="s">
        <v>162</v>
      </c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ht="31.2" outlineLevel="2" x14ac:dyDescent="0.25">
      <c r="A38" s="228"/>
      <c r="B38" s="229"/>
      <c r="C38" s="252" t="s">
        <v>204</v>
      </c>
      <c r="D38" s="247"/>
      <c r="E38" s="247"/>
      <c r="F38" s="247"/>
      <c r="G38" s="247"/>
      <c r="H38" s="231"/>
      <c r="I38" s="231"/>
      <c r="J38" s="231"/>
      <c r="K38" s="231"/>
      <c r="L38" s="231"/>
      <c r="M38" s="231"/>
      <c r="N38" s="230"/>
      <c r="O38" s="230"/>
      <c r="P38" s="230"/>
      <c r="Q38" s="230"/>
      <c r="R38" s="231"/>
      <c r="S38" s="231"/>
      <c r="T38" s="231"/>
      <c r="U38" s="231"/>
      <c r="V38" s="231"/>
      <c r="W38" s="231"/>
      <c r="X38" s="231"/>
      <c r="Y38" s="231"/>
      <c r="Z38" s="211"/>
      <c r="AA38" s="211"/>
      <c r="AB38" s="211"/>
      <c r="AC38" s="211"/>
      <c r="AD38" s="211"/>
      <c r="AE38" s="211"/>
      <c r="AF38" s="211"/>
      <c r="AG38" s="211" t="s">
        <v>163</v>
      </c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48" t="str">
        <f>C38</f>
        <v>Náklady na ochranu staveniště před vstupem nepovolaných osob, včetně příslušného značení, náklady na osvětlení staveniště, náklady na vypracování potřebné dokumentace pro provoz staveniště z hlediska BOZP,  požární ochrany (požární řád a poplachová směrnice) a z hlediska provozu staveniště (provozně dopravní řád).</v>
      </c>
      <c r="BB38" s="211"/>
      <c r="BC38" s="211"/>
      <c r="BD38" s="211"/>
      <c r="BE38" s="211"/>
      <c r="BF38" s="211"/>
      <c r="BG38" s="211"/>
      <c r="BH38" s="211"/>
    </row>
    <row r="39" spans="1:60" outlineLevel="1" x14ac:dyDescent="0.25">
      <c r="A39" s="240">
        <v>15</v>
      </c>
      <c r="B39" s="241" t="s">
        <v>205</v>
      </c>
      <c r="C39" s="251" t="s">
        <v>206</v>
      </c>
      <c r="D39" s="242" t="s">
        <v>157</v>
      </c>
      <c r="E39" s="243">
        <v>1</v>
      </c>
      <c r="F39" s="244"/>
      <c r="G39" s="245">
        <f>ROUND(E39*F39,2)</f>
        <v>0</v>
      </c>
      <c r="H39" s="244"/>
      <c r="I39" s="245">
        <f>ROUND(E39*H39,2)</f>
        <v>0</v>
      </c>
      <c r="J39" s="244"/>
      <c r="K39" s="245">
        <f>ROUND(E39*J39,2)</f>
        <v>0</v>
      </c>
      <c r="L39" s="245">
        <v>21</v>
      </c>
      <c r="M39" s="245">
        <f>G39*(1+L39/100)</f>
        <v>0</v>
      </c>
      <c r="N39" s="243">
        <v>0</v>
      </c>
      <c r="O39" s="243">
        <f>ROUND(E39*N39,2)</f>
        <v>0</v>
      </c>
      <c r="P39" s="243">
        <v>0</v>
      </c>
      <c r="Q39" s="243">
        <f>ROUND(E39*P39,2)</f>
        <v>0</v>
      </c>
      <c r="R39" s="245"/>
      <c r="S39" s="245" t="s">
        <v>158</v>
      </c>
      <c r="T39" s="246" t="s">
        <v>159</v>
      </c>
      <c r="U39" s="231">
        <v>0</v>
      </c>
      <c r="V39" s="231">
        <f>ROUND(E39*U39,2)</f>
        <v>0</v>
      </c>
      <c r="W39" s="231"/>
      <c r="X39" s="231" t="s">
        <v>160</v>
      </c>
      <c r="Y39" s="231" t="s">
        <v>161</v>
      </c>
      <c r="Z39" s="211"/>
      <c r="AA39" s="211"/>
      <c r="AB39" s="211"/>
      <c r="AC39" s="211"/>
      <c r="AD39" s="211"/>
      <c r="AE39" s="211"/>
      <c r="AF39" s="211"/>
      <c r="AG39" s="211" t="s">
        <v>162</v>
      </c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ht="21" outlineLevel="2" x14ac:dyDescent="0.25">
      <c r="A40" s="228"/>
      <c r="B40" s="229"/>
      <c r="C40" s="252" t="s">
        <v>207</v>
      </c>
      <c r="D40" s="247"/>
      <c r="E40" s="247"/>
      <c r="F40" s="247"/>
      <c r="G40" s="247"/>
      <c r="H40" s="231"/>
      <c r="I40" s="231"/>
      <c r="J40" s="231"/>
      <c r="K40" s="231"/>
      <c r="L40" s="231"/>
      <c r="M40" s="231"/>
      <c r="N40" s="230"/>
      <c r="O40" s="230"/>
      <c r="P40" s="230"/>
      <c r="Q40" s="230"/>
      <c r="R40" s="231"/>
      <c r="S40" s="231"/>
      <c r="T40" s="231"/>
      <c r="U40" s="231"/>
      <c r="V40" s="231"/>
      <c r="W40" s="231"/>
      <c r="X40" s="231"/>
      <c r="Y40" s="231"/>
      <c r="Z40" s="211"/>
      <c r="AA40" s="211"/>
      <c r="AB40" s="211"/>
      <c r="AC40" s="211"/>
      <c r="AD40" s="211"/>
      <c r="AE40" s="211"/>
      <c r="AF40" s="211"/>
      <c r="AG40" s="211" t="s">
        <v>163</v>
      </c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48" t="str">
        <f>C40</f>
        <v>Náklady zhotovitele, související s prováděním zkoušek a revizí předepsaných technickými normami nebo objednatelem a které jsou pro provedení díla nezbytné.</v>
      </c>
      <c r="BB40" s="211"/>
      <c r="BC40" s="211"/>
      <c r="BD40" s="211"/>
      <c r="BE40" s="211"/>
      <c r="BF40" s="211"/>
      <c r="BG40" s="211"/>
      <c r="BH40" s="211"/>
    </row>
    <row r="41" spans="1:60" outlineLevel="1" x14ac:dyDescent="0.25">
      <c r="A41" s="240">
        <v>16</v>
      </c>
      <c r="B41" s="241" t="s">
        <v>208</v>
      </c>
      <c r="C41" s="251" t="s">
        <v>209</v>
      </c>
      <c r="D41" s="242" t="s">
        <v>157</v>
      </c>
      <c r="E41" s="243">
        <v>1</v>
      </c>
      <c r="F41" s="244"/>
      <c r="G41" s="245">
        <f>ROUND(E41*F41,2)</f>
        <v>0</v>
      </c>
      <c r="H41" s="244"/>
      <c r="I41" s="245">
        <f>ROUND(E41*H41,2)</f>
        <v>0</v>
      </c>
      <c r="J41" s="244"/>
      <c r="K41" s="245">
        <f>ROUND(E41*J41,2)</f>
        <v>0</v>
      </c>
      <c r="L41" s="245">
        <v>21</v>
      </c>
      <c r="M41" s="245">
        <f>G41*(1+L41/100)</f>
        <v>0</v>
      </c>
      <c r="N41" s="243">
        <v>0</v>
      </c>
      <c r="O41" s="243">
        <f>ROUND(E41*N41,2)</f>
        <v>0</v>
      </c>
      <c r="P41" s="243">
        <v>0</v>
      </c>
      <c r="Q41" s="243">
        <f>ROUND(E41*P41,2)</f>
        <v>0</v>
      </c>
      <c r="R41" s="245"/>
      <c r="S41" s="245" t="s">
        <v>158</v>
      </c>
      <c r="T41" s="246" t="s">
        <v>159</v>
      </c>
      <c r="U41" s="231">
        <v>0</v>
      </c>
      <c r="V41" s="231">
        <f>ROUND(E41*U41,2)</f>
        <v>0</v>
      </c>
      <c r="W41" s="231"/>
      <c r="X41" s="231" t="s">
        <v>160</v>
      </c>
      <c r="Y41" s="231" t="s">
        <v>161</v>
      </c>
      <c r="Z41" s="211"/>
      <c r="AA41" s="211"/>
      <c r="AB41" s="211"/>
      <c r="AC41" s="211"/>
      <c r="AD41" s="211"/>
      <c r="AE41" s="211"/>
      <c r="AF41" s="211"/>
      <c r="AG41" s="211" t="s">
        <v>162</v>
      </c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2" x14ac:dyDescent="0.25">
      <c r="A42" s="228"/>
      <c r="B42" s="229"/>
      <c r="C42" s="252" t="s">
        <v>210</v>
      </c>
      <c r="D42" s="247"/>
      <c r="E42" s="247"/>
      <c r="F42" s="247"/>
      <c r="G42" s="247"/>
      <c r="H42" s="231"/>
      <c r="I42" s="231"/>
      <c r="J42" s="231"/>
      <c r="K42" s="231"/>
      <c r="L42" s="231"/>
      <c r="M42" s="231"/>
      <c r="N42" s="230"/>
      <c r="O42" s="230"/>
      <c r="P42" s="230"/>
      <c r="Q42" s="230"/>
      <c r="R42" s="231"/>
      <c r="S42" s="231"/>
      <c r="T42" s="231"/>
      <c r="U42" s="231"/>
      <c r="V42" s="231"/>
      <c r="W42" s="231"/>
      <c r="X42" s="231"/>
      <c r="Y42" s="231"/>
      <c r="Z42" s="211"/>
      <c r="AA42" s="211"/>
      <c r="AB42" s="211"/>
      <c r="AC42" s="211"/>
      <c r="AD42" s="211"/>
      <c r="AE42" s="211"/>
      <c r="AF42" s="211"/>
      <c r="AG42" s="211" t="s">
        <v>163</v>
      </c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48" t="str">
        <f>C42</f>
        <v>Náklady zhotovitele, které vzniknou v souvislosti s povinnostmi zhotovitele při předání a převzetí díla.</v>
      </c>
      <c r="BB42" s="211"/>
      <c r="BC42" s="211"/>
      <c r="BD42" s="211"/>
      <c r="BE42" s="211"/>
      <c r="BF42" s="211"/>
      <c r="BG42" s="211"/>
      <c r="BH42" s="211"/>
    </row>
    <row r="43" spans="1:60" outlineLevel="1" x14ac:dyDescent="0.25">
      <c r="A43" s="240">
        <v>17</v>
      </c>
      <c r="B43" s="241" t="s">
        <v>211</v>
      </c>
      <c r="C43" s="251" t="s">
        <v>212</v>
      </c>
      <c r="D43" s="242" t="s">
        <v>157</v>
      </c>
      <c r="E43" s="243">
        <v>1</v>
      </c>
      <c r="F43" s="244"/>
      <c r="G43" s="245">
        <f>ROUND(E43*F43,2)</f>
        <v>0</v>
      </c>
      <c r="H43" s="244"/>
      <c r="I43" s="245">
        <f>ROUND(E43*H43,2)</f>
        <v>0</v>
      </c>
      <c r="J43" s="244"/>
      <c r="K43" s="245">
        <f>ROUND(E43*J43,2)</f>
        <v>0</v>
      </c>
      <c r="L43" s="245">
        <v>21</v>
      </c>
      <c r="M43" s="245">
        <f>G43*(1+L43/100)</f>
        <v>0</v>
      </c>
      <c r="N43" s="243">
        <v>0</v>
      </c>
      <c r="O43" s="243">
        <f>ROUND(E43*N43,2)</f>
        <v>0</v>
      </c>
      <c r="P43" s="243">
        <v>0</v>
      </c>
      <c r="Q43" s="243">
        <f>ROUND(E43*P43,2)</f>
        <v>0</v>
      </c>
      <c r="R43" s="245"/>
      <c r="S43" s="245" t="s">
        <v>158</v>
      </c>
      <c r="T43" s="246" t="s">
        <v>159</v>
      </c>
      <c r="U43" s="231">
        <v>0</v>
      </c>
      <c r="V43" s="231">
        <f>ROUND(E43*U43,2)</f>
        <v>0</v>
      </c>
      <c r="W43" s="231"/>
      <c r="X43" s="231" t="s">
        <v>160</v>
      </c>
      <c r="Y43" s="231" t="s">
        <v>161</v>
      </c>
      <c r="Z43" s="211"/>
      <c r="AA43" s="211"/>
      <c r="AB43" s="211"/>
      <c r="AC43" s="211"/>
      <c r="AD43" s="211"/>
      <c r="AE43" s="211"/>
      <c r="AF43" s="211"/>
      <c r="AG43" s="211" t="s">
        <v>162</v>
      </c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ht="21" outlineLevel="2" x14ac:dyDescent="0.25">
      <c r="A44" s="228"/>
      <c r="B44" s="229"/>
      <c r="C44" s="252" t="s">
        <v>213</v>
      </c>
      <c r="D44" s="247"/>
      <c r="E44" s="247"/>
      <c r="F44" s="247"/>
      <c r="G44" s="247"/>
      <c r="H44" s="231"/>
      <c r="I44" s="231"/>
      <c r="J44" s="231"/>
      <c r="K44" s="231"/>
      <c r="L44" s="231"/>
      <c r="M44" s="231"/>
      <c r="N44" s="230"/>
      <c r="O44" s="230"/>
      <c r="P44" s="230"/>
      <c r="Q44" s="230"/>
      <c r="R44" s="231"/>
      <c r="S44" s="231"/>
      <c r="T44" s="231"/>
      <c r="U44" s="231"/>
      <c r="V44" s="231"/>
      <c r="W44" s="231"/>
      <c r="X44" s="231"/>
      <c r="Y44" s="231"/>
      <c r="Z44" s="211"/>
      <c r="AA44" s="211"/>
      <c r="AB44" s="211"/>
      <c r="AC44" s="211"/>
      <c r="AD44" s="211"/>
      <c r="AE44" s="211"/>
      <c r="AF44" s="211"/>
      <c r="AG44" s="211" t="s">
        <v>163</v>
      </c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48" t="str">
        <f>C44</f>
        <v>Náklady na vyhotovení dokumentace skutečného provedení stavby a její předání objednateli v požadované formě a požadovaném počtu.</v>
      </c>
      <c r="BB44" s="211"/>
      <c r="BC44" s="211"/>
      <c r="BD44" s="211"/>
      <c r="BE44" s="211"/>
      <c r="BF44" s="211"/>
      <c r="BG44" s="211"/>
      <c r="BH44" s="211"/>
    </row>
    <row r="45" spans="1:60" outlineLevel="1" x14ac:dyDescent="0.25">
      <c r="A45" s="240">
        <v>18</v>
      </c>
      <c r="B45" s="241" t="s">
        <v>214</v>
      </c>
      <c r="C45" s="251" t="s">
        <v>215</v>
      </c>
      <c r="D45" s="242" t="s">
        <v>157</v>
      </c>
      <c r="E45" s="243">
        <v>1</v>
      </c>
      <c r="F45" s="244"/>
      <c r="G45" s="245">
        <f>ROUND(E45*F45,2)</f>
        <v>0</v>
      </c>
      <c r="H45" s="244"/>
      <c r="I45" s="245">
        <f>ROUND(E45*H45,2)</f>
        <v>0</v>
      </c>
      <c r="J45" s="244"/>
      <c r="K45" s="245">
        <f>ROUND(E45*J45,2)</f>
        <v>0</v>
      </c>
      <c r="L45" s="245">
        <v>21</v>
      </c>
      <c r="M45" s="245">
        <f>G45*(1+L45/100)</f>
        <v>0</v>
      </c>
      <c r="N45" s="243">
        <v>0</v>
      </c>
      <c r="O45" s="243">
        <f>ROUND(E45*N45,2)</f>
        <v>0</v>
      </c>
      <c r="P45" s="243">
        <v>0</v>
      </c>
      <c r="Q45" s="243">
        <f>ROUND(E45*P45,2)</f>
        <v>0</v>
      </c>
      <c r="R45" s="245"/>
      <c r="S45" s="245" t="s">
        <v>158</v>
      </c>
      <c r="T45" s="246" t="s">
        <v>159</v>
      </c>
      <c r="U45" s="231">
        <v>0</v>
      </c>
      <c r="V45" s="231">
        <f>ROUND(E45*U45,2)</f>
        <v>0</v>
      </c>
      <c r="W45" s="231"/>
      <c r="X45" s="231" t="s">
        <v>160</v>
      </c>
      <c r="Y45" s="231" t="s">
        <v>161</v>
      </c>
      <c r="Z45" s="211"/>
      <c r="AA45" s="211"/>
      <c r="AB45" s="211"/>
      <c r="AC45" s="211"/>
      <c r="AD45" s="211"/>
      <c r="AE45" s="211"/>
      <c r="AF45" s="211"/>
      <c r="AG45" s="211" t="s">
        <v>162</v>
      </c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ht="21" outlineLevel="2" x14ac:dyDescent="0.25">
      <c r="A46" s="228"/>
      <c r="B46" s="229"/>
      <c r="C46" s="252" t="s">
        <v>216</v>
      </c>
      <c r="D46" s="247"/>
      <c r="E46" s="247"/>
      <c r="F46" s="247"/>
      <c r="G46" s="247"/>
      <c r="H46" s="231"/>
      <c r="I46" s="231"/>
      <c r="J46" s="231"/>
      <c r="K46" s="231"/>
      <c r="L46" s="231"/>
      <c r="M46" s="231"/>
      <c r="N46" s="230"/>
      <c r="O46" s="230"/>
      <c r="P46" s="230"/>
      <c r="Q46" s="230"/>
      <c r="R46" s="231"/>
      <c r="S46" s="231"/>
      <c r="T46" s="231"/>
      <c r="U46" s="231"/>
      <c r="V46" s="231"/>
      <c r="W46" s="231"/>
      <c r="X46" s="231"/>
      <c r="Y46" s="231"/>
      <c r="Z46" s="211"/>
      <c r="AA46" s="211"/>
      <c r="AB46" s="211"/>
      <c r="AC46" s="211"/>
      <c r="AD46" s="211"/>
      <c r="AE46" s="211"/>
      <c r="AF46" s="211"/>
      <c r="AG46" s="211" t="s">
        <v>163</v>
      </c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48" t="str">
        <f>C46</f>
        <v>Náklady na provedení skutečného zaměření stavby v rozsahu nezbytném pro zápis změny do katastru nemovitostí.</v>
      </c>
      <c r="BB46" s="211"/>
      <c r="BC46" s="211"/>
      <c r="BD46" s="211"/>
      <c r="BE46" s="211"/>
      <c r="BF46" s="211"/>
      <c r="BG46" s="211"/>
      <c r="BH46" s="211"/>
    </row>
    <row r="47" spans="1:60" x14ac:dyDescent="0.25">
      <c r="A47" s="3"/>
      <c r="B47" s="4"/>
      <c r="C47" s="254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v>15</v>
      </c>
      <c r="AF47">
        <v>21</v>
      </c>
      <c r="AG47" t="s">
        <v>139</v>
      </c>
    </row>
    <row r="48" spans="1:60" x14ac:dyDescent="0.25">
      <c r="A48" s="214"/>
      <c r="B48" s="215" t="s">
        <v>31</v>
      </c>
      <c r="C48" s="255"/>
      <c r="D48" s="216"/>
      <c r="E48" s="217"/>
      <c r="F48" s="217"/>
      <c r="G48" s="239">
        <f>G8+G26</f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f>SUMIF(L7:L46,AE47,G7:G46)</f>
        <v>0</v>
      </c>
      <c r="AF48">
        <f>SUMIF(L7:L46,AF47,G7:G46)</f>
        <v>0</v>
      </c>
      <c r="AG48" t="s">
        <v>217</v>
      </c>
    </row>
    <row r="49" spans="1:33" x14ac:dyDescent="0.25">
      <c r="A49" s="3"/>
      <c r="B49" s="4"/>
      <c r="C49" s="254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5">
      <c r="A50" s="3"/>
      <c r="B50" s="4"/>
      <c r="C50" s="254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5">
      <c r="A51" s="218" t="s">
        <v>218</v>
      </c>
      <c r="B51" s="218"/>
      <c r="C51" s="256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5">
      <c r="A52" s="219"/>
      <c r="B52" s="220"/>
      <c r="C52" s="257"/>
      <c r="D52" s="220"/>
      <c r="E52" s="220"/>
      <c r="F52" s="220"/>
      <c r="G52" s="22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G52" t="s">
        <v>219</v>
      </c>
    </row>
    <row r="53" spans="1:33" x14ac:dyDescent="0.25">
      <c r="A53" s="222"/>
      <c r="B53" s="223"/>
      <c r="C53" s="258"/>
      <c r="D53" s="223"/>
      <c r="E53" s="223"/>
      <c r="F53" s="223"/>
      <c r="G53" s="22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5">
      <c r="A54" s="222"/>
      <c r="B54" s="223"/>
      <c r="C54" s="258"/>
      <c r="D54" s="223"/>
      <c r="E54" s="223"/>
      <c r="F54" s="223"/>
      <c r="G54" s="22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5">
      <c r="A55" s="222"/>
      <c r="B55" s="223"/>
      <c r="C55" s="258"/>
      <c r="D55" s="223"/>
      <c r="E55" s="223"/>
      <c r="F55" s="223"/>
      <c r="G55" s="22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5">
      <c r="A56" s="225"/>
      <c r="B56" s="226"/>
      <c r="C56" s="259"/>
      <c r="D56" s="226"/>
      <c r="E56" s="226"/>
      <c r="F56" s="226"/>
      <c r="G56" s="22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 x14ac:dyDescent="0.25">
      <c r="A57" s="3"/>
      <c r="B57" s="4"/>
      <c r="C57" s="254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33" x14ac:dyDescent="0.25">
      <c r="C58" s="260"/>
      <c r="D58" s="10"/>
      <c r="AG58" t="s">
        <v>221</v>
      </c>
    </row>
    <row r="59" spans="1:33" x14ac:dyDescent="0.25">
      <c r="D59" s="10"/>
    </row>
    <row r="60" spans="1:33" x14ac:dyDescent="0.25">
      <c r="D60" s="10"/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25">
    <mergeCell ref="C42:G42"/>
    <mergeCell ref="C44:G44"/>
    <mergeCell ref="C46:G46"/>
    <mergeCell ref="C30:G30"/>
    <mergeCell ref="C32:G32"/>
    <mergeCell ref="C34:G34"/>
    <mergeCell ref="C36:G36"/>
    <mergeCell ref="C38:G38"/>
    <mergeCell ref="C40:G40"/>
    <mergeCell ref="C17:G17"/>
    <mergeCell ref="C19:G19"/>
    <mergeCell ref="C21:G21"/>
    <mergeCell ref="C23:G23"/>
    <mergeCell ref="C25:G25"/>
    <mergeCell ref="C28:G28"/>
    <mergeCell ref="A1:G1"/>
    <mergeCell ref="C2:G2"/>
    <mergeCell ref="C3:G3"/>
    <mergeCell ref="C4:G4"/>
    <mergeCell ref="A51:C51"/>
    <mergeCell ref="A52:G56"/>
    <mergeCell ref="C10:G10"/>
    <mergeCell ref="C11:G11"/>
    <mergeCell ref="C13:G13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6B66-9CDC-44BD-B310-BD9388A0B82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5" customWidth="1"/>
    <col min="3" max="3" width="38.33203125" style="17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6" t="s">
        <v>7</v>
      </c>
      <c r="B1" s="196"/>
      <c r="C1" s="196"/>
      <c r="D1" s="196"/>
      <c r="E1" s="196"/>
      <c r="F1" s="196"/>
      <c r="G1" s="196"/>
      <c r="AG1" t="s">
        <v>126</v>
      </c>
    </row>
    <row r="2" spans="1:60" ht="25.05" customHeight="1" x14ac:dyDescent="0.25">
      <c r="A2" s="197" t="s">
        <v>8</v>
      </c>
      <c r="B2" s="49" t="s">
        <v>43</v>
      </c>
      <c r="C2" s="200" t="s">
        <v>44</v>
      </c>
      <c r="D2" s="198"/>
      <c r="E2" s="198"/>
      <c r="F2" s="198"/>
      <c r="G2" s="199"/>
      <c r="AG2" t="s">
        <v>127</v>
      </c>
    </row>
    <row r="3" spans="1:60" ht="25.05" customHeight="1" x14ac:dyDescent="0.25">
      <c r="A3" s="197" t="s">
        <v>9</v>
      </c>
      <c r="B3" s="49" t="s">
        <v>61</v>
      </c>
      <c r="C3" s="200" t="s">
        <v>62</v>
      </c>
      <c r="D3" s="198"/>
      <c r="E3" s="198"/>
      <c r="F3" s="198"/>
      <c r="G3" s="199"/>
      <c r="AC3" s="175" t="s">
        <v>127</v>
      </c>
      <c r="AG3" t="s">
        <v>129</v>
      </c>
    </row>
    <row r="4" spans="1:60" ht="25.05" customHeight="1" x14ac:dyDescent="0.25">
      <c r="A4" s="201" t="s">
        <v>10</v>
      </c>
      <c r="B4" s="202" t="s">
        <v>61</v>
      </c>
      <c r="C4" s="203" t="s">
        <v>63</v>
      </c>
      <c r="D4" s="204"/>
      <c r="E4" s="204"/>
      <c r="F4" s="204"/>
      <c r="G4" s="205"/>
      <c r="AG4" t="s">
        <v>130</v>
      </c>
    </row>
    <row r="5" spans="1:60" x14ac:dyDescent="0.25">
      <c r="D5" s="10"/>
    </row>
    <row r="6" spans="1:60" ht="39.6" x14ac:dyDescent="0.25">
      <c r="A6" s="207" t="s">
        <v>131</v>
      </c>
      <c r="B6" s="209" t="s">
        <v>132</v>
      </c>
      <c r="C6" s="209" t="s">
        <v>133</v>
      </c>
      <c r="D6" s="208" t="s">
        <v>134</v>
      </c>
      <c r="E6" s="207" t="s">
        <v>135</v>
      </c>
      <c r="F6" s="206" t="s">
        <v>136</v>
      </c>
      <c r="G6" s="207" t="s">
        <v>31</v>
      </c>
      <c r="H6" s="210" t="s">
        <v>32</v>
      </c>
      <c r="I6" s="210" t="s">
        <v>137</v>
      </c>
      <c r="J6" s="210" t="s">
        <v>33</v>
      </c>
      <c r="K6" s="210" t="s">
        <v>138</v>
      </c>
      <c r="L6" s="210" t="s">
        <v>139</v>
      </c>
      <c r="M6" s="210" t="s">
        <v>140</v>
      </c>
      <c r="N6" s="210" t="s">
        <v>141</v>
      </c>
      <c r="O6" s="210" t="s">
        <v>142</v>
      </c>
      <c r="P6" s="210" t="s">
        <v>143</v>
      </c>
      <c r="Q6" s="210" t="s">
        <v>144</v>
      </c>
      <c r="R6" s="210" t="s">
        <v>145</v>
      </c>
      <c r="S6" s="210" t="s">
        <v>146</v>
      </c>
      <c r="T6" s="210" t="s">
        <v>147</v>
      </c>
      <c r="U6" s="210" t="s">
        <v>148</v>
      </c>
      <c r="V6" s="210" t="s">
        <v>149</v>
      </c>
      <c r="W6" s="210" t="s">
        <v>150</v>
      </c>
      <c r="X6" s="210" t="s">
        <v>151</v>
      </c>
      <c r="Y6" s="210" t="s">
        <v>152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5">
      <c r="A8" s="233" t="s">
        <v>153</v>
      </c>
      <c r="B8" s="234" t="s">
        <v>76</v>
      </c>
      <c r="C8" s="250" t="s">
        <v>77</v>
      </c>
      <c r="D8" s="235"/>
      <c r="E8" s="236"/>
      <c r="F8" s="237"/>
      <c r="G8" s="237">
        <f>SUMIF(AG9:AG12,"&lt;&gt;NOR",G9:G12)</f>
        <v>0</v>
      </c>
      <c r="H8" s="237"/>
      <c r="I8" s="237">
        <f>SUM(I9:I12)</f>
        <v>0</v>
      </c>
      <c r="J8" s="237"/>
      <c r="K8" s="237">
        <f>SUM(K9:K12)</f>
        <v>0</v>
      </c>
      <c r="L8" s="237"/>
      <c r="M8" s="237">
        <f>SUM(M9:M12)</f>
        <v>0</v>
      </c>
      <c r="N8" s="236"/>
      <c r="O8" s="236">
        <f>SUM(O9:O12)</f>
        <v>0</v>
      </c>
      <c r="P8" s="236"/>
      <c r="Q8" s="236">
        <f>SUM(Q9:Q12)</f>
        <v>0</v>
      </c>
      <c r="R8" s="237"/>
      <c r="S8" s="237"/>
      <c r="T8" s="238"/>
      <c r="U8" s="232"/>
      <c r="V8" s="232">
        <f>SUM(V9:V12)</f>
        <v>8.1199999999999992</v>
      </c>
      <c r="W8" s="232"/>
      <c r="X8" s="232"/>
      <c r="Y8" s="232"/>
      <c r="AG8" t="s">
        <v>154</v>
      </c>
    </row>
    <row r="9" spans="1:60" outlineLevel="1" x14ac:dyDescent="0.25">
      <c r="A9" s="263">
        <v>1</v>
      </c>
      <c r="B9" s="264" t="s">
        <v>222</v>
      </c>
      <c r="C9" s="270" t="s">
        <v>223</v>
      </c>
      <c r="D9" s="265" t="s">
        <v>224</v>
      </c>
      <c r="E9" s="266">
        <v>20</v>
      </c>
      <c r="F9" s="267"/>
      <c r="G9" s="268">
        <f>ROUND(E9*F9,2)</f>
        <v>0</v>
      </c>
      <c r="H9" s="267"/>
      <c r="I9" s="268">
        <f>ROUND(E9*H9,2)</f>
        <v>0</v>
      </c>
      <c r="J9" s="267"/>
      <c r="K9" s="268">
        <f>ROUND(E9*J9,2)</f>
        <v>0</v>
      </c>
      <c r="L9" s="268">
        <v>21</v>
      </c>
      <c r="M9" s="268">
        <f>G9*(1+L9/100)</f>
        <v>0</v>
      </c>
      <c r="N9" s="266">
        <v>0</v>
      </c>
      <c r="O9" s="266">
        <f>ROUND(E9*N9,2)</f>
        <v>0</v>
      </c>
      <c r="P9" s="266">
        <v>0</v>
      </c>
      <c r="Q9" s="266">
        <f>ROUND(E9*P9,2)</f>
        <v>0</v>
      </c>
      <c r="R9" s="268"/>
      <c r="S9" s="268" t="s">
        <v>158</v>
      </c>
      <c r="T9" s="269" t="s">
        <v>158</v>
      </c>
      <c r="U9" s="231">
        <v>0</v>
      </c>
      <c r="V9" s="231">
        <f>ROUND(E9*U9,2)</f>
        <v>0</v>
      </c>
      <c r="W9" s="231"/>
      <c r="X9" s="231" t="s">
        <v>225</v>
      </c>
      <c r="Y9" s="231" t="s">
        <v>161</v>
      </c>
      <c r="Z9" s="211"/>
      <c r="AA9" s="211"/>
      <c r="AB9" s="211"/>
      <c r="AC9" s="211"/>
      <c r="AD9" s="211"/>
      <c r="AE9" s="211"/>
      <c r="AF9" s="211"/>
      <c r="AG9" s="211" t="s">
        <v>226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5">
      <c r="A10" s="240">
        <v>2</v>
      </c>
      <c r="B10" s="241" t="s">
        <v>227</v>
      </c>
      <c r="C10" s="251" t="s">
        <v>228</v>
      </c>
      <c r="D10" s="242" t="s">
        <v>229</v>
      </c>
      <c r="E10" s="243">
        <v>40</v>
      </c>
      <c r="F10" s="244"/>
      <c r="G10" s="245">
        <f>ROUND(E10*F10,2)</f>
        <v>0</v>
      </c>
      <c r="H10" s="244"/>
      <c r="I10" s="245">
        <f>ROUND(E10*H10,2)</f>
        <v>0</v>
      </c>
      <c r="J10" s="244"/>
      <c r="K10" s="245">
        <f>ROUND(E10*J10,2)</f>
        <v>0</v>
      </c>
      <c r="L10" s="245">
        <v>21</v>
      </c>
      <c r="M10" s="245">
        <f>G10*(1+L10/100)</f>
        <v>0</v>
      </c>
      <c r="N10" s="243">
        <v>0</v>
      </c>
      <c r="O10" s="243">
        <f>ROUND(E10*N10,2)</f>
        <v>0</v>
      </c>
      <c r="P10" s="243">
        <v>0</v>
      </c>
      <c r="Q10" s="243">
        <f>ROUND(E10*P10,2)</f>
        <v>0</v>
      </c>
      <c r="R10" s="245"/>
      <c r="S10" s="245" t="s">
        <v>158</v>
      </c>
      <c r="T10" s="246" t="s">
        <v>158</v>
      </c>
      <c r="U10" s="231">
        <v>0.20300000000000001</v>
      </c>
      <c r="V10" s="231">
        <f>ROUND(E10*U10,2)</f>
        <v>8.1199999999999992</v>
      </c>
      <c r="W10" s="231"/>
      <c r="X10" s="231" t="s">
        <v>225</v>
      </c>
      <c r="Y10" s="231" t="s">
        <v>161</v>
      </c>
      <c r="Z10" s="211"/>
      <c r="AA10" s="211"/>
      <c r="AB10" s="211"/>
      <c r="AC10" s="211"/>
      <c r="AD10" s="211"/>
      <c r="AE10" s="211"/>
      <c r="AF10" s="211"/>
      <c r="AG10" s="211" t="s">
        <v>230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2" x14ac:dyDescent="0.25">
      <c r="A11" s="228"/>
      <c r="B11" s="229"/>
      <c r="C11" s="271" t="s">
        <v>231</v>
      </c>
      <c r="D11" s="261"/>
      <c r="E11" s="262">
        <v>30</v>
      </c>
      <c r="F11" s="231"/>
      <c r="G11" s="231"/>
      <c r="H11" s="231"/>
      <c r="I11" s="231"/>
      <c r="J11" s="231"/>
      <c r="K11" s="231"/>
      <c r="L11" s="231"/>
      <c r="M11" s="231"/>
      <c r="N11" s="230"/>
      <c r="O11" s="230"/>
      <c r="P11" s="230"/>
      <c r="Q11" s="230"/>
      <c r="R11" s="231"/>
      <c r="S11" s="231"/>
      <c r="T11" s="231"/>
      <c r="U11" s="231"/>
      <c r="V11" s="231"/>
      <c r="W11" s="231"/>
      <c r="X11" s="231"/>
      <c r="Y11" s="231"/>
      <c r="Z11" s="211"/>
      <c r="AA11" s="211"/>
      <c r="AB11" s="211"/>
      <c r="AC11" s="211"/>
      <c r="AD11" s="211"/>
      <c r="AE11" s="211"/>
      <c r="AF11" s="211"/>
      <c r="AG11" s="211" t="s">
        <v>232</v>
      </c>
      <c r="AH11" s="211">
        <v>0</v>
      </c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ht="20.399999999999999" outlineLevel="3" x14ac:dyDescent="0.25">
      <c r="A12" s="228"/>
      <c r="B12" s="229"/>
      <c r="C12" s="271" t="s">
        <v>233</v>
      </c>
      <c r="D12" s="261"/>
      <c r="E12" s="262">
        <v>10</v>
      </c>
      <c r="F12" s="231"/>
      <c r="G12" s="231"/>
      <c r="H12" s="231"/>
      <c r="I12" s="231"/>
      <c r="J12" s="231"/>
      <c r="K12" s="231"/>
      <c r="L12" s="231"/>
      <c r="M12" s="231"/>
      <c r="N12" s="230"/>
      <c r="O12" s="230"/>
      <c r="P12" s="230"/>
      <c r="Q12" s="230"/>
      <c r="R12" s="231"/>
      <c r="S12" s="231"/>
      <c r="T12" s="231"/>
      <c r="U12" s="231"/>
      <c r="V12" s="231"/>
      <c r="W12" s="231"/>
      <c r="X12" s="231"/>
      <c r="Y12" s="231"/>
      <c r="Z12" s="211"/>
      <c r="AA12" s="211"/>
      <c r="AB12" s="211"/>
      <c r="AC12" s="211"/>
      <c r="AD12" s="211"/>
      <c r="AE12" s="211"/>
      <c r="AF12" s="211"/>
      <c r="AG12" s="211" t="s">
        <v>232</v>
      </c>
      <c r="AH12" s="211">
        <v>0</v>
      </c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x14ac:dyDescent="0.25">
      <c r="A13" s="233" t="s">
        <v>153</v>
      </c>
      <c r="B13" s="234" t="s">
        <v>78</v>
      </c>
      <c r="C13" s="250" t="s">
        <v>79</v>
      </c>
      <c r="D13" s="235"/>
      <c r="E13" s="236"/>
      <c r="F13" s="237"/>
      <c r="G13" s="237">
        <f>SUMIF(AG14:AG22,"&lt;&gt;NOR",G14:G22)</f>
        <v>0</v>
      </c>
      <c r="H13" s="237"/>
      <c r="I13" s="237">
        <f>SUM(I14:I22)</f>
        <v>0</v>
      </c>
      <c r="J13" s="237"/>
      <c r="K13" s="237">
        <f>SUM(K14:K22)</f>
        <v>0</v>
      </c>
      <c r="L13" s="237"/>
      <c r="M13" s="237">
        <f>SUM(M14:M22)</f>
        <v>0</v>
      </c>
      <c r="N13" s="236"/>
      <c r="O13" s="236">
        <f>SUM(O14:O22)</f>
        <v>0</v>
      </c>
      <c r="P13" s="236"/>
      <c r="Q13" s="236">
        <f>SUM(Q14:Q22)</f>
        <v>0</v>
      </c>
      <c r="R13" s="237"/>
      <c r="S13" s="237"/>
      <c r="T13" s="238"/>
      <c r="U13" s="232"/>
      <c r="V13" s="232">
        <f>SUM(V14:V22)</f>
        <v>28.09</v>
      </c>
      <c r="W13" s="232"/>
      <c r="X13" s="232"/>
      <c r="Y13" s="232"/>
      <c r="AG13" t="s">
        <v>154</v>
      </c>
    </row>
    <row r="14" spans="1:60" ht="20.399999999999999" outlineLevel="1" x14ac:dyDescent="0.25">
      <c r="A14" s="240">
        <v>3</v>
      </c>
      <c r="B14" s="241" t="s">
        <v>234</v>
      </c>
      <c r="C14" s="251" t="s">
        <v>235</v>
      </c>
      <c r="D14" s="242" t="s">
        <v>236</v>
      </c>
      <c r="E14" s="243">
        <v>2.0041600000000002</v>
      </c>
      <c r="F14" s="244"/>
      <c r="G14" s="245">
        <f>ROUND(E14*F14,2)</f>
        <v>0</v>
      </c>
      <c r="H14" s="244"/>
      <c r="I14" s="245">
        <f>ROUND(E14*H14,2)</f>
        <v>0</v>
      </c>
      <c r="J14" s="244"/>
      <c r="K14" s="245">
        <f>ROUND(E14*J14,2)</f>
        <v>0</v>
      </c>
      <c r="L14" s="245">
        <v>21</v>
      </c>
      <c r="M14" s="245">
        <f>G14*(1+L14/100)</f>
        <v>0</v>
      </c>
      <c r="N14" s="243">
        <v>0</v>
      </c>
      <c r="O14" s="243">
        <f>ROUND(E14*N14,2)</f>
        <v>0</v>
      </c>
      <c r="P14" s="243">
        <v>0</v>
      </c>
      <c r="Q14" s="243">
        <f>ROUND(E14*P14,2)</f>
        <v>0</v>
      </c>
      <c r="R14" s="245"/>
      <c r="S14" s="245" t="s">
        <v>158</v>
      </c>
      <c r="T14" s="246" t="s">
        <v>158</v>
      </c>
      <c r="U14" s="231">
        <v>13.824999999999999</v>
      </c>
      <c r="V14" s="231">
        <f>ROUND(E14*U14,2)</f>
        <v>27.71</v>
      </c>
      <c r="W14" s="231"/>
      <c r="X14" s="231" t="s">
        <v>225</v>
      </c>
      <c r="Y14" s="231" t="s">
        <v>161</v>
      </c>
      <c r="Z14" s="211"/>
      <c r="AA14" s="211"/>
      <c r="AB14" s="211"/>
      <c r="AC14" s="211"/>
      <c r="AD14" s="211"/>
      <c r="AE14" s="211"/>
      <c r="AF14" s="211"/>
      <c r="AG14" s="211" t="s">
        <v>230</v>
      </c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2" x14ac:dyDescent="0.25">
      <c r="A15" s="228"/>
      <c r="B15" s="229"/>
      <c r="C15" s="271" t="s">
        <v>237</v>
      </c>
      <c r="D15" s="261"/>
      <c r="E15" s="262"/>
      <c r="F15" s="231"/>
      <c r="G15" s="231"/>
      <c r="H15" s="231"/>
      <c r="I15" s="231"/>
      <c r="J15" s="231"/>
      <c r="K15" s="231"/>
      <c r="L15" s="231"/>
      <c r="M15" s="231"/>
      <c r="N15" s="230"/>
      <c r="O15" s="230"/>
      <c r="P15" s="230"/>
      <c r="Q15" s="230"/>
      <c r="R15" s="231"/>
      <c r="S15" s="231"/>
      <c r="T15" s="231"/>
      <c r="U15" s="231"/>
      <c r="V15" s="231"/>
      <c r="W15" s="231"/>
      <c r="X15" s="231"/>
      <c r="Y15" s="231"/>
      <c r="Z15" s="211"/>
      <c r="AA15" s="211"/>
      <c r="AB15" s="211"/>
      <c r="AC15" s="211"/>
      <c r="AD15" s="211"/>
      <c r="AE15" s="211"/>
      <c r="AF15" s="211"/>
      <c r="AG15" s="211" t="s">
        <v>232</v>
      </c>
      <c r="AH15" s="211">
        <v>0</v>
      </c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3" x14ac:dyDescent="0.25">
      <c r="A16" s="228"/>
      <c r="B16" s="229"/>
      <c r="C16" s="271" t="s">
        <v>238</v>
      </c>
      <c r="D16" s="261"/>
      <c r="E16" s="262">
        <v>0.44500000000000001</v>
      </c>
      <c r="F16" s="231"/>
      <c r="G16" s="231"/>
      <c r="H16" s="231"/>
      <c r="I16" s="231"/>
      <c r="J16" s="231"/>
      <c r="K16" s="231"/>
      <c r="L16" s="231"/>
      <c r="M16" s="231"/>
      <c r="N16" s="230"/>
      <c r="O16" s="230"/>
      <c r="P16" s="230"/>
      <c r="Q16" s="230"/>
      <c r="R16" s="231"/>
      <c r="S16" s="231"/>
      <c r="T16" s="231"/>
      <c r="U16" s="231"/>
      <c r="V16" s="231"/>
      <c r="W16" s="231"/>
      <c r="X16" s="231"/>
      <c r="Y16" s="231"/>
      <c r="Z16" s="211"/>
      <c r="AA16" s="211"/>
      <c r="AB16" s="211"/>
      <c r="AC16" s="211"/>
      <c r="AD16" s="211"/>
      <c r="AE16" s="211"/>
      <c r="AF16" s="211"/>
      <c r="AG16" s="211" t="s">
        <v>232</v>
      </c>
      <c r="AH16" s="211">
        <v>5</v>
      </c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3" x14ac:dyDescent="0.25">
      <c r="A17" s="228"/>
      <c r="B17" s="229"/>
      <c r="C17" s="271" t="s">
        <v>239</v>
      </c>
      <c r="D17" s="261"/>
      <c r="E17" s="262"/>
      <c r="F17" s="231"/>
      <c r="G17" s="231"/>
      <c r="H17" s="231"/>
      <c r="I17" s="231"/>
      <c r="J17" s="231"/>
      <c r="K17" s="231"/>
      <c r="L17" s="231"/>
      <c r="M17" s="231"/>
      <c r="N17" s="230"/>
      <c r="O17" s="230"/>
      <c r="P17" s="230"/>
      <c r="Q17" s="230"/>
      <c r="R17" s="231"/>
      <c r="S17" s="231"/>
      <c r="T17" s="231"/>
      <c r="U17" s="231"/>
      <c r="V17" s="231"/>
      <c r="W17" s="231"/>
      <c r="X17" s="231"/>
      <c r="Y17" s="231"/>
      <c r="Z17" s="211"/>
      <c r="AA17" s="211"/>
      <c r="AB17" s="211"/>
      <c r="AC17" s="211"/>
      <c r="AD17" s="211"/>
      <c r="AE17" s="211"/>
      <c r="AF17" s="211"/>
      <c r="AG17" s="211" t="s">
        <v>232</v>
      </c>
      <c r="AH17" s="211">
        <v>0</v>
      </c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3" x14ac:dyDescent="0.25">
      <c r="A18" s="228"/>
      <c r="B18" s="229"/>
      <c r="C18" s="271" t="s">
        <v>240</v>
      </c>
      <c r="D18" s="261"/>
      <c r="E18" s="262">
        <v>1.3656600000000001</v>
      </c>
      <c r="F18" s="231"/>
      <c r="G18" s="231"/>
      <c r="H18" s="231"/>
      <c r="I18" s="231"/>
      <c r="J18" s="231"/>
      <c r="K18" s="231"/>
      <c r="L18" s="231"/>
      <c r="M18" s="231"/>
      <c r="N18" s="230"/>
      <c r="O18" s="230"/>
      <c r="P18" s="230"/>
      <c r="Q18" s="230"/>
      <c r="R18" s="231"/>
      <c r="S18" s="231"/>
      <c r="T18" s="231"/>
      <c r="U18" s="231"/>
      <c r="V18" s="231"/>
      <c r="W18" s="231"/>
      <c r="X18" s="231"/>
      <c r="Y18" s="231"/>
      <c r="Z18" s="211"/>
      <c r="AA18" s="211"/>
      <c r="AB18" s="211"/>
      <c r="AC18" s="211"/>
      <c r="AD18" s="211"/>
      <c r="AE18" s="211"/>
      <c r="AF18" s="211"/>
      <c r="AG18" s="211" t="s">
        <v>232</v>
      </c>
      <c r="AH18" s="211">
        <v>5</v>
      </c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3" x14ac:dyDescent="0.25">
      <c r="A19" s="228"/>
      <c r="B19" s="229"/>
      <c r="C19" s="271" t="s">
        <v>241</v>
      </c>
      <c r="D19" s="261"/>
      <c r="E19" s="262"/>
      <c r="F19" s="231"/>
      <c r="G19" s="231"/>
      <c r="H19" s="231"/>
      <c r="I19" s="231"/>
      <c r="J19" s="231"/>
      <c r="K19" s="231"/>
      <c r="L19" s="231"/>
      <c r="M19" s="231"/>
      <c r="N19" s="230"/>
      <c r="O19" s="230"/>
      <c r="P19" s="230"/>
      <c r="Q19" s="230"/>
      <c r="R19" s="231"/>
      <c r="S19" s="231"/>
      <c r="T19" s="231"/>
      <c r="U19" s="231"/>
      <c r="V19" s="231"/>
      <c r="W19" s="231"/>
      <c r="X19" s="231"/>
      <c r="Y19" s="231"/>
      <c r="Z19" s="211"/>
      <c r="AA19" s="211"/>
      <c r="AB19" s="211"/>
      <c r="AC19" s="211"/>
      <c r="AD19" s="211"/>
      <c r="AE19" s="211"/>
      <c r="AF19" s="211"/>
      <c r="AG19" s="211" t="s">
        <v>232</v>
      </c>
      <c r="AH19" s="211">
        <v>0</v>
      </c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3" x14ac:dyDescent="0.25">
      <c r="A20" s="228"/>
      <c r="B20" s="229"/>
      <c r="C20" s="271" t="s">
        <v>242</v>
      </c>
      <c r="D20" s="261"/>
      <c r="E20" s="262">
        <v>0.19350000000000001</v>
      </c>
      <c r="F20" s="231"/>
      <c r="G20" s="231"/>
      <c r="H20" s="231"/>
      <c r="I20" s="231"/>
      <c r="J20" s="231"/>
      <c r="K20" s="231"/>
      <c r="L20" s="231"/>
      <c r="M20" s="231"/>
      <c r="N20" s="230"/>
      <c r="O20" s="230"/>
      <c r="P20" s="230"/>
      <c r="Q20" s="230"/>
      <c r="R20" s="231"/>
      <c r="S20" s="231"/>
      <c r="T20" s="231"/>
      <c r="U20" s="231"/>
      <c r="V20" s="231"/>
      <c r="W20" s="231"/>
      <c r="X20" s="231"/>
      <c r="Y20" s="231"/>
      <c r="Z20" s="211"/>
      <c r="AA20" s="211"/>
      <c r="AB20" s="211"/>
      <c r="AC20" s="211"/>
      <c r="AD20" s="211"/>
      <c r="AE20" s="211"/>
      <c r="AF20" s="211"/>
      <c r="AG20" s="211" t="s">
        <v>232</v>
      </c>
      <c r="AH20" s="211">
        <v>5</v>
      </c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5">
      <c r="A21" s="240">
        <v>4</v>
      </c>
      <c r="B21" s="241" t="s">
        <v>243</v>
      </c>
      <c r="C21" s="251" t="s">
        <v>244</v>
      </c>
      <c r="D21" s="242" t="s">
        <v>236</v>
      </c>
      <c r="E21" s="243">
        <v>3.96</v>
      </c>
      <c r="F21" s="244"/>
      <c r="G21" s="245">
        <f>ROUND(E21*F21,2)</f>
        <v>0</v>
      </c>
      <c r="H21" s="244"/>
      <c r="I21" s="245">
        <f>ROUND(E21*H21,2)</f>
        <v>0</v>
      </c>
      <c r="J21" s="244"/>
      <c r="K21" s="245">
        <f>ROUND(E21*J21,2)</f>
        <v>0</v>
      </c>
      <c r="L21" s="245">
        <v>21</v>
      </c>
      <c r="M21" s="245">
        <f>G21*(1+L21/100)</f>
        <v>0</v>
      </c>
      <c r="N21" s="243">
        <v>0</v>
      </c>
      <c r="O21" s="243">
        <f>ROUND(E21*N21,2)</f>
        <v>0</v>
      </c>
      <c r="P21" s="243">
        <v>0</v>
      </c>
      <c r="Q21" s="243">
        <f>ROUND(E21*P21,2)</f>
        <v>0</v>
      </c>
      <c r="R21" s="245"/>
      <c r="S21" s="245" t="s">
        <v>158</v>
      </c>
      <c r="T21" s="246" t="s">
        <v>158</v>
      </c>
      <c r="U21" s="231">
        <v>9.7000000000000003E-2</v>
      </c>
      <c r="V21" s="231">
        <f>ROUND(E21*U21,2)</f>
        <v>0.38</v>
      </c>
      <c r="W21" s="231"/>
      <c r="X21" s="231" t="s">
        <v>225</v>
      </c>
      <c r="Y21" s="231" t="s">
        <v>161</v>
      </c>
      <c r="Z21" s="211"/>
      <c r="AA21" s="211"/>
      <c r="AB21" s="211"/>
      <c r="AC21" s="211"/>
      <c r="AD21" s="211"/>
      <c r="AE21" s="211"/>
      <c r="AF21" s="211"/>
      <c r="AG21" s="211" t="s">
        <v>230</v>
      </c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2" x14ac:dyDescent="0.25">
      <c r="A22" s="228"/>
      <c r="B22" s="229"/>
      <c r="C22" s="271" t="s">
        <v>245</v>
      </c>
      <c r="D22" s="261"/>
      <c r="E22" s="262">
        <v>3.96</v>
      </c>
      <c r="F22" s="231"/>
      <c r="G22" s="231"/>
      <c r="H22" s="231"/>
      <c r="I22" s="231"/>
      <c r="J22" s="231"/>
      <c r="K22" s="231"/>
      <c r="L22" s="231"/>
      <c r="M22" s="231"/>
      <c r="N22" s="230"/>
      <c r="O22" s="230"/>
      <c r="P22" s="230"/>
      <c r="Q22" s="230"/>
      <c r="R22" s="231"/>
      <c r="S22" s="231"/>
      <c r="T22" s="231"/>
      <c r="U22" s="231"/>
      <c r="V22" s="231"/>
      <c r="W22" s="231"/>
      <c r="X22" s="231"/>
      <c r="Y22" s="231"/>
      <c r="Z22" s="211"/>
      <c r="AA22" s="211"/>
      <c r="AB22" s="211"/>
      <c r="AC22" s="211"/>
      <c r="AD22" s="211"/>
      <c r="AE22" s="211"/>
      <c r="AF22" s="211"/>
      <c r="AG22" s="211" t="s">
        <v>232</v>
      </c>
      <c r="AH22" s="211">
        <v>0</v>
      </c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x14ac:dyDescent="0.25">
      <c r="A23" s="233" t="s">
        <v>153</v>
      </c>
      <c r="B23" s="234" t="s">
        <v>80</v>
      </c>
      <c r="C23" s="250" t="s">
        <v>81</v>
      </c>
      <c r="D23" s="235"/>
      <c r="E23" s="236"/>
      <c r="F23" s="237"/>
      <c r="G23" s="237">
        <f>SUMIF(AG24:AG29,"&lt;&gt;NOR",G24:G29)</f>
        <v>0</v>
      </c>
      <c r="H23" s="237"/>
      <c r="I23" s="237">
        <f>SUM(I24:I29)</f>
        <v>0</v>
      </c>
      <c r="J23" s="237"/>
      <c r="K23" s="237">
        <f>SUM(K24:K29)</f>
        <v>0</v>
      </c>
      <c r="L23" s="237"/>
      <c r="M23" s="237">
        <f>SUM(M24:M29)</f>
        <v>0</v>
      </c>
      <c r="N23" s="236"/>
      <c r="O23" s="236">
        <f>SUM(O24:O29)</f>
        <v>0</v>
      </c>
      <c r="P23" s="236"/>
      <c r="Q23" s="236">
        <f>SUM(Q24:Q29)</f>
        <v>0</v>
      </c>
      <c r="R23" s="237"/>
      <c r="S23" s="237"/>
      <c r="T23" s="238"/>
      <c r="U23" s="232"/>
      <c r="V23" s="232">
        <f>SUM(V24:V29)</f>
        <v>16.829999999999998</v>
      </c>
      <c r="W23" s="232"/>
      <c r="X23" s="232"/>
      <c r="Y23" s="232"/>
      <c r="AG23" t="s">
        <v>154</v>
      </c>
    </row>
    <row r="24" spans="1:60" outlineLevel="1" x14ac:dyDescent="0.25">
      <c r="A24" s="240">
        <v>5</v>
      </c>
      <c r="B24" s="241" t="s">
        <v>246</v>
      </c>
      <c r="C24" s="251" t="s">
        <v>247</v>
      </c>
      <c r="D24" s="242" t="s">
        <v>236</v>
      </c>
      <c r="E24" s="243">
        <v>35.795999999999999</v>
      </c>
      <c r="F24" s="244"/>
      <c r="G24" s="245">
        <f>ROUND(E24*F24,2)</f>
        <v>0</v>
      </c>
      <c r="H24" s="244"/>
      <c r="I24" s="245">
        <f>ROUND(E24*H24,2)</f>
        <v>0</v>
      </c>
      <c r="J24" s="244"/>
      <c r="K24" s="245">
        <f>ROUND(E24*J24,2)</f>
        <v>0</v>
      </c>
      <c r="L24" s="245">
        <v>21</v>
      </c>
      <c r="M24" s="245">
        <f>G24*(1+L24/100)</f>
        <v>0</v>
      </c>
      <c r="N24" s="243">
        <v>0</v>
      </c>
      <c r="O24" s="243">
        <f>ROUND(E24*N24,2)</f>
        <v>0</v>
      </c>
      <c r="P24" s="243">
        <v>0</v>
      </c>
      <c r="Q24" s="243">
        <f>ROUND(E24*P24,2)</f>
        <v>0</v>
      </c>
      <c r="R24" s="245"/>
      <c r="S24" s="245" t="s">
        <v>158</v>
      </c>
      <c r="T24" s="246" t="s">
        <v>158</v>
      </c>
      <c r="U24" s="231">
        <v>0.2</v>
      </c>
      <c r="V24" s="231">
        <f>ROUND(E24*U24,2)</f>
        <v>7.16</v>
      </c>
      <c r="W24" s="231"/>
      <c r="X24" s="231" t="s">
        <v>225</v>
      </c>
      <c r="Y24" s="231" t="s">
        <v>161</v>
      </c>
      <c r="Z24" s="211"/>
      <c r="AA24" s="211"/>
      <c r="AB24" s="211"/>
      <c r="AC24" s="211"/>
      <c r="AD24" s="211"/>
      <c r="AE24" s="211"/>
      <c r="AF24" s="211"/>
      <c r="AG24" s="211" t="s">
        <v>230</v>
      </c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2" x14ac:dyDescent="0.25">
      <c r="A25" s="228"/>
      <c r="B25" s="229"/>
      <c r="C25" s="271" t="s">
        <v>248</v>
      </c>
      <c r="D25" s="261"/>
      <c r="E25" s="262">
        <v>35.795999999999999</v>
      </c>
      <c r="F25" s="231"/>
      <c r="G25" s="231"/>
      <c r="H25" s="231"/>
      <c r="I25" s="231"/>
      <c r="J25" s="231"/>
      <c r="K25" s="231"/>
      <c r="L25" s="231"/>
      <c r="M25" s="231"/>
      <c r="N25" s="230"/>
      <c r="O25" s="230"/>
      <c r="P25" s="230"/>
      <c r="Q25" s="230"/>
      <c r="R25" s="231"/>
      <c r="S25" s="231"/>
      <c r="T25" s="231"/>
      <c r="U25" s="231"/>
      <c r="V25" s="231"/>
      <c r="W25" s="231"/>
      <c r="X25" s="231"/>
      <c r="Y25" s="231"/>
      <c r="Z25" s="211"/>
      <c r="AA25" s="211"/>
      <c r="AB25" s="211"/>
      <c r="AC25" s="211"/>
      <c r="AD25" s="211"/>
      <c r="AE25" s="211"/>
      <c r="AF25" s="211"/>
      <c r="AG25" s="211" t="s">
        <v>232</v>
      </c>
      <c r="AH25" s="211">
        <v>0</v>
      </c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5">
      <c r="A26" s="240">
        <v>6</v>
      </c>
      <c r="B26" s="241" t="s">
        <v>249</v>
      </c>
      <c r="C26" s="251" t="s">
        <v>250</v>
      </c>
      <c r="D26" s="242" t="s">
        <v>236</v>
      </c>
      <c r="E26" s="243">
        <v>35.795999999999999</v>
      </c>
      <c r="F26" s="244"/>
      <c r="G26" s="245">
        <f>ROUND(E26*F26,2)</f>
        <v>0</v>
      </c>
      <c r="H26" s="244"/>
      <c r="I26" s="245">
        <f>ROUND(E26*H26,2)</f>
        <v>0</v>
      </c>
      <c r="J26" s="244"/>
      <c r="K26" s="245">
        <f>ROUND(E26*J26,2)</f>
        <v>0</v>
      </c>
      <c r="L26" s="245">
        <v>21</v>
      </c>
      <c r="M26" s="245">
        <f>G26*(1+L26/100)</f>
        <v>0</v>
      </c>
      <c r="N26" s="243">
        <v>0</v>
      </c>
      <c r="O26" s="243">
        <f>ROUND(E26*N26,2)</f>
        <v>0</v>
      </c>
      <c r="P26" s="243">
        <v>0</v>
      </c>
      <c r="Q26" s="243">
        <f>ROUND(E26*P26,2)</f>
        <v>0</v>
      </c>
      <c r="R26" s="245"/>
      <c r="S26" s="245" t="s">
        <v>158</v>
      </c>
      <c r="T26" s="246" t="s">
        <v>158</v>
      </c>
      <c r="U26" s="231">
        <v>8.4000000000000005E-2</v>
      </c>
      <c r="V26" s="231">
        <f>ROUND(E26*U26,2)</f>
        <v>3.01</v>
      </c>
      <c r="W26" s="231"/>
      <c r="X26" s="231" t="s">
        <v>225</v>
      </c>
      <c r="Y26" s="231" t="s">
        <v>161</v>
      </c>
      <c r="Z26" s="211"/>
      <c r="AA26" s="211"/>
      <c r="AB26" s="211"/>
      <c r="AC26" s="211"/>
      <c r="AD26" s="211"/>
      <c r="AE26" s="211"/>
      <c r="AF26" s="211"/>
      <c r="AG26" s="211" t="s">
        <v>230</v>
      </c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2" x14ac:dyDescent="0.25">
      <c r="A27" s="228"/>
      <c r="B27" s="229"/>
      <c r="C27" s="271" t="s">
        <v>251</v>
      </c>
      <c r="D27" s="261"/>
      <c r="E27" s="262">
        <v>35.795999999999999</v>
      </c>
      <c r="F27" s="231"/>
      <c r="G27" s="231"/>
      <c r="H27" s="231"/>
      <c r="I27" s="231"/>
      <c r="J27" s="231"/>
      <c r="K27" s="231"/>
      <c r="L27" s="231"/>
      <c r="M27" s="231"/>
      <c r="N27" s="230"/>
      <c r="O27" s="230"/>
      <c r="P27" s="230"/>
      <c r="Q27" s="230"/>
      <c r="R27" s="231"/>
      <c r="S27" s="231"/>
      <c r="T27" s="231"/>
      <c r="U27" s="231"/>
      <c r="V27" s="231"/>
      <c r="W27" s="231"/>
      <c r="X27" s="231"/>
      <c r="Y27" s="231"/>
      <c r="Z27" s="211"/>
      <c r="AA27" s="211"/>
      <c r="AB27" s="211"/>
      <c r="AC27" s="211"/>
      <c r="AD27" s="211"/>
      <c r="AE27" s="211"/>
      <c r="AF27" s="211"/>
      <c r="AG27" s="211" t="s">
        <v>232</v>
      </c>
      <c r="AH27" s="211">
        <v>5</v>
      </c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5">
      <c r="A28" s="240">
        <v>7</v>
      </c>
      <c r="B28" s="241" t="s">
        <v>252</v>
      </c>
      <c r="C28" s="251" t="s">
        <v>253</v>
      </c>
      <c r="D28" s="242" t="s">
        <v>236</v>
      </c>
      <c r="E28" s="243">
        <v>1.8839999999999999</v>
      </c>
      <c r="F28" s="244"/>
      <c r="G28" s="245">
        <f>ROUND(E28*F28,2)</f>
        <v>0</v>
      </c>
      <c r="H28" s="244"/>
      <c r="I28" s="245">
        <f>ROUND(E28*H28,2)</f>
        <v>0</v>
      </c>
      <c r="J28" s="244"/>
      <c r="K28" s="245">
        <f>ROUND(E28*J28,2)</f>
        <v>0</v>
      </c>
      <c r="L28" s="245">
        <v>21</v>
      </c>
      <c r="M28" s="245">
        <f>G28*(1+L28/100)</f>
        <v>0</v>
      </c>
      <c r="N28" s="243">
        <v>0</v>
      </c>
      <c r="O28" s="243">
        <f>ROUND(E28*N28,2)</f>
        <v>0</v>
      </c>
      <c r="P28" s="243">
        <v>0</v>
      </c>
      <c r="Q28" s="243">
        <f>ROUND(E28*P28,2)</f>
        <v>0</v>
      </c>
      <c r="R28" s="245"/>
      <c r="S28" s="245" t="s">
        <v>158</v>
      </c>
      <c r="T28" s="246" t="s">
        <v>158</v>
      </c>
      <c r="U28" s="231">
        <v>3.5329999999999999</v>
      </c>
      <c r="V28" s="231">
        <f>ROUND(E28*U28,2)</f>
        <v>6.66</v>
      </c>
      <c r="W28" s="231"/>
      <c r="X28" s="231" t="s">
        <v>225</v>
      </c>
      <c r="Y28" s="231" t="s">
        <v>161</v>
      </c>
      <c r="Z28" s="211"/>
      <c r="AA28" s="211"/>
      <c r="AB28" s="211"/>
      <c r="AC28" s="211"/>
      <c r="AD28" s="211"/>
      <c r="AE28" s="211"/>
      <c r="AF28" s="211"/>
      <c r="AG28" s="211" t="s">
        <v>230</v>
      </c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2" x14ac:dyDescent="0.25">
      <c r="A29" s="228"/>
      <c r="B29" s="229"/>
      <c r="C29" s="271" t="s">
        <v>254</v>
      </c>
      <c r="D29" s="261"/>
      <c r="E29" s="262">
        <v>1.8839999999999999</v>
      </c>
      <c r="F29" s="231"/>
      <c r="G29" s="231"/>
      <c r="H29" s="231"/>
      <c r="I29" s="231"/>
      <c r="J29" s="231"/>
      <c r="K29" s="231"/>
      <c r="L29" s="231"/>
      <c r="M29" s="231"/>
      <c r="N29" s="230"/>
      <c r="O29" s="230"/>
      <c r="P29" s="230"/>
      <c r="Q29" s="230"/>
      <c r="R29" s="231"/>
      <c r="S29" s="231"/>
      <c r="T29" s="231"/>
      <c r="U29" s="231"/>
      <c r="V29" s="231"/>
      <c r="W29" s="231"/>
      <c r="X29" s="231"/>
      <c r="Y29" s="231"/>
      <c r="Z29" s="211"/>
      <c r="AA29" s="211"/>
      <c r="AB29" s="211"/>
      <c r="AC29" s="211"/>
      <c r="AD29" s="211"/>
      <c r="AE29" s="211"/>
      <c r="AF29" s="211"/>
      <c r="AG29" s="211" t="s">
        <v>232</v>
      </c>
      <c r="AH29" s="211">
        <v>0</v>
      </c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x14ac:dyDescent="0.25">
      <c r="A30" s="233" t="s">
        <v>153</v>
      </c>
      <c r="B30" s="234" t="s">
        <v>82</v>
      </c>
      <c r="C30" s="250" t="s">
        <v>83</v>
      </c>
      <c r="D30" s="235"/>
      <c r="E30" s="236"/>
      <c r="F30" s="237"/>
      <c r="G30" s="237">
        <f>SUMIF(AG31:AG38,"&lt;&gt;NOR",G31:G38)</f>
        <v>0</v>
      </c>
      <c r="H30" s="237"/>
      <c r="I30" s="237">
        <f>SUM(I31:I38)</f>
        <v>0</v>
      </c>
      <c r="J30" s="237"/>
      <c r="K30" s="237">
        <f>SUM(K31:K38)</f>
        <v>0</v>
      </c>
      <c r="L30" s="237"/>
      <c r="M30" s="237">
        <f>SUM(M31:M38)</f>
        <v>0</v>
      </c>
      <c r="N30" s="236"/>
      <c r="O30" s="236">
        <f>SUM(O31:O38)</f>
        <v>0.14000000000000001</v>
      </c>
      <c r="P30" s="236"/>
      <c r="Q30" s="236">
        <f>SUM(Q31:Q38)</f>
        <v>0</v>
      </c>
      <c r="R30" s="237"/>
      <c r="S30" s="237"/>
      <c r="T30" s="238"/>
      <c r="U30" s="232"/>
      <c r="V30" s="232">
        <f>SUM(V31:V38)</f>
        <v>54.8</v>
      </c>
      <c r="W30" s="232"/>
      <c r="X30" s="232"/>
      <c r="Y30" s="232"/>
      <c r="AG30" t="s">
        <v>154</v>
      </c>
    </row>
    <row r="31" spans="1:60" outlineLevel="1" x14ac:dyDescent="0.25">
      <c r="A31" s="240">
        <v>8</v>
      </c>
      <c r="B31" s="241" t="s">
        <v>255</v>
      </c>
      <c r="C31" s="251" t="s">
        <v>256</v>
      </c>
      <c r="D31" s="242" t="s">
        <v>257</v>
      </c>
      <c r="E31" s="243">
        <v>24.64</v>
      </c>
      <c r="F31" s="244"/>
      <c r="G31" s="245">
        <f>ROUND(E31*F31,2)</f>
        <v>0</v>
      </c>
      <c r="H31" s="244"/>
      <c r="I31" s="245">
        <f>ROUND(E31*H31,2)</f>
        <v>0</v>
      </c>
      <c r="J31" s="244"/>
      <c r="K31" s="245">
        <f>ROUND(E31*J31,2)</f>
        <v>0</v>
      </c>
      <c r="L31" s="245">
        <v>21</v>
      </c>
      <c r="M31" s="245">
        <f>G31*(1+L31/100)</f>
        <v>0</v>
      </c>
      <c r="N31" s="243">
        <v>2.0200000000000001E-3</v>
      </c>
      <c r="O31" s="243">
        <f>ROUND(E31*N31,2)</f>
        <v>0.05</v>
      </c>
      <c r="P31" s="243">
        <v>0</v>
      </c>
      <c r="Q31" s="243">
        <f>ROUND(E31*P31,2)</f>
        <v>0</v>
      </c>
      <c r="R31" s="245"/>
      <c r="S31" s="245" t="s">
        <v>158</v>
      </c>
      <c r="T31" s="246" t="s">
        <v>158</v>
      </c>
      <c r="U31" s="231">
        <v>0.45800000000000002</v>
      </c>
      <c r="V31" s="231">
        <f>ROUND(E31*U31,2)</f>
        <v>11.29</v>
      </c>
      <c r="W31" s="231"/>
      <c r="X31" s="231" t="s">
        <v>225</v>
      </c>
      <c r="Y31" s="231" t="s">
        <v>161</v>
      </c>
      <c r="Z31" s="211"/>
      <c r="AA31" s="211"/>
      <c r="AB31" s="211"/>
      <c r="AC31" s="211"/>
      <c r="AD31" s="211"/>
      <c r="AE31" s="211"/>
      <c r="AF31" s="211"/>
      <c r="AG31" s="211" t="s">
        <v>230</v>
      </c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2" x14ac:dyDescent="0.25">
      <c r="A32" s="228"/>
      <c r="B32" s="229"/>
      <c r="C32" s="271" t="s">
        <v>258</v>
      </c>
      <c r="D32" s="261"/>
      <c r="E32" s="262">
        <v>24.64</v>
      </c>
      <c r="F32" s="231"/>
      <c r="G32" s="231"/>
      <c r="H32" s="231"/>
      <c r="I32" s="231"/>
      <c r="J32" s="231"/>
      <c r="K32" s="231"/>
      <c r="L32" s="231"/>
      <c r="M32" s="231"/>
      <c r="N32" s="230"/>
      <c r="O32" s="230"/>
      <c r="P32" s="230"/>
      <c r="Q32" s="230"/>
      <c r="R32" s="231"/>
      <c r="S32" s="231"/>
      <c r="T32" s="231"/>
      <c r="U32" s="231"/>
      <c r="V32" s="231"/>
      <c r="W32" s="231"/>
      <c r="X32" s="231"/>
      <c r="Y32" s="231"/>
      <c r="Z32" s="211"/>
      <c r="AA32" s="211"/>
      <c r="AB32" s="211"/>
      <c r="AC32" s="211"/>
      <c r="AD32" s="211"/>
      <c r="AE32" s="211"/>
      <c r="AF32" s="211"/>
      <c r="AG32" s="211" t="s">
        <v>232</v>
      </c>
      <c r="AH32" s="211">
        <v>0</v>
      </c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1" x14ac:dyDescent="0.25">
      <c r="A33" s="240">
        <v>9</v>
      </c>
      <c r="B33" s="241" t="s">
        <v>259</v>
      </c>
      <c r="C33" s="251" t="s">
        <v>260</v>
      </c>
      <c r="D33" s="242" t="s">
        <v>257</v>
      </c>
      <c r="E33" s="243">
        <v>24.64</v>
      </c>
      <c r="F33" s="244"/>
      <c r="G33" s="245">
        <f>ROUND(E33*F33,2)</f>
        <v>0</v>
      </c>
      <c r="H33" s="244"/>
      <c r="I33" s="245">
        <f>ROUND(E33*H33,2)</f>
        <v>0</v>
      </c>
      <c r="J33" s="244"/>
      <c r="K33" s="245">
        <f>ROUND(E33*J33,2)</f>
        <v>0</v>
      </c>
      <c r="L33" s="245">
        <v>21</v>
      </c>
      <c r="M33" s="245">
        <f>G33*(1+L33/100)</f>
        <v>0</v>
      </c>
      <c r="N33" s="243">
        <v>0</v>
      </c>
      <c r="O33" s="243">
        <f>ROUND(E33*N33,2)</f>
        <v>0</v>
      </c>
      <c r="P33" s="243">
        <v>0</v>
      </c>
      <c r="Q33" s="243">
        <f>ROUND(E33*P33,2)</f>
        <v>0</v>
      </c>
      <c r="R33" s="245"/>
      <c r="S33" s="245" t="s">
        <v>158</v>
      </c>
      <c r="T33" s="246" t="s">
        <v>158</v>
      </c>
      <c r="U33" s="231">
        <v>0.218</v>
      </c>
      <c r="V33" s="231">
        <f>ROUND(E33*U33,2)</f>
        <v>5.37</v>
      </c>
      <c r="W33" s="231"/>
      <c r="X33" s="231" t="s">
        <v>225</v>
      </c>
      <c r="Y33" s="231" t="s">
        <v>161</v>
      </c>
      <c r="Z33" s="211"/>
      <c r="AA33" s="211"/>
      <c r="AB33" s="211"/>
      <c r="AC33" s="211"/>
      <c r="AD33" s="211"/>
      <c r="AE33" s="211"/>
      <c r="AF33" s="211"/>
      <c r="AG33" s="211" t="s">
        <v>230</v>
      </c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2" x14ac:dyDescent="0.25">
      <c r="A34" s="228"/>
      <c r="B34" s="229"/>
      <c r="C34" s="271" t="s">
        <v>261</v>
      </c>
      <c r="D34" s="261"/>
      <c r="E34" s="262">
        <v>24.64</v>
      </c>
      <c r="F34" s="231"/>
      <c r="G34" s="231"/>
      <c r="H34" s="231"/>
      <c r="I34" s="231"/>
      <c r="J34" s="231"/>
      <c r="K34" s="231"/>
      <c r="L34" s="231"/>
      <c r="M34" s="231"/>
      <c r="N34" s="230"/>
      <c r="O34" s="230"/>
      <c r="P34" s="230"/>
      <c r="Q34" s="230"/>
      <c r="R34" s="231"/>
      <c r="S34" s="231"/>
      <c r="T34" s="231"/>
      <c r="U34" s="231"/>
      <c r="V34" s="231"/>
      <c r="W34" s="231"/>
      <c r="X34" s="231"/>
      <c r="Y34" s="231"/>
      <c r="Z34" s="211"/>
      <c r="AA34" s="211"/>
      <c r="AB34" s="211"/>
      <c r="AC34" s="211"/>
      <c r="AD34" s="211"/>
      <c r="AE34" s="211"/>
      <c r="AF34" s="211"/>
      <c r="AG34" s="211" t="s">
        <v>232</v>
      </c>
      <c r="AH34" s="211">
        <v>5</v>
      </c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5">
      <c r="A35" s="240">
        <v>10</v>
      </c>
      <c r="B35" s="241" t="s">
        <v>262</v>
      </c>
      <c r="C35" s="251" t="s">
        <v>263</v>
      </c>
      <c r="D35" s="242" t="s">
        <v>257</v>
      </c>
      <c r="E35" s="243">
        <v>43</v>
      </c>
      <c r="F35" s="244"/>
      <c r="G35" s="245">
        <f>ROUND(E35*F35,2)</f>
        <v>0</v>
      </c>
      <c r="H35" s="244"/>
      <c r="I35" s="245">
        <f>ROUND(E35*H35,2)</f>
        <v>0</v>
      </c>
      <c r="J35" s="244"/>
      <c r="K35" s="245">
        <f>ROUND(E35*J35,2)</f>
        <v>0</v>
      </c>
      <c r="L35" s="245">
        <v>21</v>
      </c>
      <c r="M35" s="245">
        <f>G35*(1+L35/100)</f>
        <v>0</v>
      </c>
      <c r="N35" s="243">
        <v>2.0799999999999998E-3</v>
      </c>
      <c r="O35" s="243">
        <f>ROUND(E35*N35,2)</f>
        <v>0.09</v>
      </c>
      <c r="P35" s="243">
        <v>0</v>
      </c>
      <c r="Q35" s="243">
        <f>ROUND(E35*P35,2)</f>
        <v>0</v>
      </c>
      <c r="R35" s="245"/>
      <c r="S35" s="245" t="s">
        <v>158</v>
      </c>
      <c r="T35" s="246" t="s">
        <v>158</v>
      </c>
      <c r="U35" s="231">
        <v>0.55600000000000005</v>
      </c>
      <c r="V35" s="231">
        <f>ROUND(E35*U35,2)</f>
        <v>23.91</v>
      </c>
      <c r="W35" s="231"/>
      <c r="X35" s="231" t="s">
        <v>225</v>
      </c>
      <c r="Y35" s="231" t="s">
        <v>161</v>
      </c>
      <c r="Z35" s="211"/>
      <c r="AA35" s="211"/>
      <c r="AB35" s="211"/>
      <c r="AC35" s="211"/>
      <c r="AD35" s="211"/>
      <c r="AE35" s="211"/>
      <c r="AF35" s="211"/>
      <c r="AG35" s="211" t="s">
        <v>230</v>
      </c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2" x14ac:dyDescent="0.25">
      <c r="A36" s="228"/>
      <c r="B36" s="229"/>
      <c r="C36" s="271" t="s">
        <v>264</v>
      </c>
      <c r="D36" s="261"/>
      <c r="E36" s="262">
        <v>43</v>
      </c>
      <c r="F36" s="231"/>
      <c r="G36" s="231"/>
      <c r="H36" s="231"/>
      <c r="I36" s="231"/>
      <c r="J36" s="231"/>
      <c r="K36" s="231"/>
      <c r="L36" s="231"/>
      <c r="M36" s="231"/>
      <c r="N36" s="230"/>
      <c r="O36" s="230"/>
      <c r="P36" s="230"/>
      <c r="Q36" s="230"/>
      <c r="R36" s="231"/>
      <c r="S36" s="231"/>
      <c r="T36" s="231"/>
      <c r="U36" s="231"/>
      <c r="V36" s="231"/>
      <c r="W36" s="231"/>
      <c r="X36" s="231"/>
      <c r="Y36" s="231"/>
      <c r="Z36" s="211"/>
      <c r="AA36" s="211"/>
      <c r="AB36" s="211"/>
      <c r="AC36" s="211"/>
      <c r="AD36" s="211"/>
      <c r="AE36" s="211"/>
      <c r="AF36" s="211"/>
      <c r="AG36" s="211" t="s">
        <v>232</v>
      </c>
      <c r="AH36" s="211">
        <v>0</v>
      </c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5">
      <c r="A37" s="240">
        <v>11</v>
      </c>
      <c r="B37" s="241" t="s">
        <v>265</v>
      </c>
      <c r="C37" s="251" t="s">
        <v>266</v>
      </c>
      <c r="D37" s="242" t="s">
        <v>257</v>
      </c>
      <c r="E37" s="243">
        <v>43</v>
      </c>
      <c r="F37" s="244"/>
      <c r="G37" s="245">
        <f>ROUND(E37*F37,2)</f>
        <v>0</v>
      </c>
      <c r="H37" s="244"/>
      <c r="I37" s="245">
        <f>ROUND(E37*H37,2)</f>
        <v>0</v>
      </c>
      <c r="J37" s="244"/>
      <c r="K37" s="245">
        <f>ROUND(E37*J37,2)</f>
        <v>0</v>
      </c>
      <c r="L37" s="245">
        <v>21</v>
      </c>
      <c r="M37" s="245">
        <f>G37*(1+L37/100)</f>
        <v>0</v>
      </c>
      <c r="N37" s="243">
        <v>0</v>
      </c>
      <c r="O37" s="243">
        <f>ROUND(E37*N37,2)</f>
        <v>0</v>
      </c>
      <c r="P37" s="243">
        <v>0</v>
      </c>
      <c r="Q37" s="243">
        <f>ROUND(E37*P37,2)</f>
        <v>0</v>
      </c>
      <c r="R37" s="245"/>
      <c r="S37" s="245" t="s">
        <v>158</v>
      </c>
      <c r="T37" s="246" t="s">
        <v>158</v>
      </c>
      <c r="U37" s="231">
        <v>0.33100000000000002</v>
      </c>
      <c r="V37" s="231">
        <f>ROUND(E37*U37,2)</f>
        <v>14.23</v>
      </c>
      <c r="W37" s="231"/>
      <c r="X37" s="231" t="s">
        <v>225</v>
      </c>
      <c r="Y37" s="231" t="s">
        <v>161</v>
      </c>
      <c r="Z37" s="211"/>
      <c r="AA37" s="211"/>
      <c r="AB37" s="211"/>
      <c r="AC37" s="211"/>
      <c r="AD37" s="211"/>
      <c r="AE37" s="211"/>
      <c r="AF37" s="211"/>
      <c r="AG37" s="211" t="s">
        <v>230</v>
      </c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2" x14ac:dyDescent="0.25">
      <c r="A38" s="228"/>
      <c r="B38" s="229"/>
      <c r="C38" s="271" t="s">
        <v>267</v>
      </c>
      <c r="D38" s="261"/>
      <c r="E38" s="262">
        <v>43</v>
      </c>
      <c r="F38" s="231"/>
      <c r="G38" s="231"/>
      <c r="H38" s="231"/>
      <c r="I38" s="231"/>
      <c r="J38" s="231"/>
      <c r="K38" s="231"/>
      <c r="L38" s="231"/>
      <c r="M38" s="231"/>
      <c r="N38" s="230"/>
      <c r="O38" s="230"/>
      <c r="P38" s="230"/>
      <c r="Q38" s="230"/>
      <c r="R38" s="231"/>
      <c r="S38" s="231"/>
      <c r="T38" s="231"/>
      <c r="U38" s="231"/>
      <c r="V38" s="231"/>
      <c r="W38" s="231"/>
      <c r="X38" s="231"/>
      <c r="Y38" s="231"/>
      <c r="Z38" s="211"/>
      <c r="AA38" s="211"/>
      <c r="AB38" s="211"/>
      <c r="AC38" s="211"/>
      <c r="AD38" s="211"/>
      <c r="AE38" s="211"/>
      <c r="AF38" s="211"/>
      <c r="AG38" s="211" t="s">
        <v>232</v>
      </c>
      <c r="AH38" s="211">
        <v>5</v>
      </c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x14ac:dyDescent="0.25">
      <c r="A39" s="233" t="s">
        <v>153</v>
      </c>
      <c r="B39" s="234" t="s">
        <v>84</v>
      </c>
      <c r="C39" s="250" t="s">
        <v>85</v>
      </c>
      <c r="D39" s="235"/>
      <c r="E39" s="236"/>
      <c r="F39" s="237"/>
      <c r="G39" s="237">
        <f>SUMIF(AG40:AG46,"&lt;&gt;NOR",G40:G46)</f>
        <v>0</v>
      </c>
      <c r="H39" s="237"/>
      <c r="I39" s="237">
        <f>SUM(I40:I46)</f>
        <v>0</v>
      </c>
      <c r="J39" s="237"/>
      <c r="K39" s="237">
        <f>SUM(K40:K46)</f>
        <v>0</v>
      </c>
      <c r="L39" s="237"/>
      <c r="M39" s="237">
        <f>SUM(M40:M46)</f>
        <v>0</v>
      </c>
      <c r="N39" s="236"/>
      <c r="O39" s="236">
        <f>SUM(O40:O46)</f>
        <v>0</v>
      </c>
      <c r="P39" s="236"/>
      <c r="Q39" s="236">
        <f>SUM(Q40:Q46)</f>
        <v>0</v>
      </c>
      <c r="R39" s="237"/>
      <c r="S39" s="237"/>
      <c r="T39" s="238"/>
      <c r="U39" s="232"/>
      <c r="V39" s="232">
        <f>SUM(V40:V46)</f>
        <v>0.02</v>
      </c>
      <c r="W39" s="232"/>
      <c r="X39" s="232"/>
      <c r="Y39" s="232"/>
      <c r="AG39" t="s">
        <v>154</v>
      </c>
    </row>
    <row r="40" spans="1:60" outlineLevel="1" x14ac:dyDescent="0.25">
      <c r="A40" s="240">
        <v>12</v>
      </c>
      <c r="B40" s="241" t="s">
        <v>268</v>
      </c>
      <c r="C40" s="251" t="s">
        <v>269</v>
      </c>
      <c r="D40" s="242" t="s">
        <v>236</v>
      </c>
      <c r="E40" s="243">
        <v>1.96</v>
      </c>
      <c r="F40" s="244"/>
      <c r="G40" s="245">
        <f>ROUND(E40*F40,2)</f>
        <v>0</v>
      </c>
      <c r="H40" s="244"/>
      <c r="I40" s="245">
        <f>ROUND(E40*H40,2)</f>
        <v>0</v>
      </c>
      <c r="J40" s="244"/>
      <c r="K40" s="245">
        <f>ROUND(E40*J40,2)</f>
        <v>0</v>
      </c>
      <c r="L40" s="245">
        <v>21</v>
      </c>
      <c r="M40" s="245">
        <f>G40*(1+L40/100)</f>
        <v>0</v>
      </c>
      <c r="N40" s="243">
        <v>0</v>
      </c>
      <c r="O40" s="243">
        <f>ROUND(E40*N40,2)</f>
        <v>0</v>
      </c>
      <c r="P40" s="243">
        <v>0</v>
      </c>
      <c r="Q40" s="243">
        <f>ROUND(E40*P40,2)</f>
        <v>0</v>
      </c>
      <c r="R40" s="245"/>
      <c r="S40" s="245" t="s">
        <v>158</v>
      </c>
      <c r="T40" s="246" t="s">
        <v>158</v>
      </c>
      <c r="U40" s="231">
        <v>1.0999999999999999E-2</v>
      </c>
      <c r="V40" s="231">
        <f>ROUND(E40*U40,2)</f>
        <v>0.02</v>
      </c>
      <c r="W40" s="231"/>
      <c r="X40" s="231" t="s">
        <v>225</v>
      </c>
      <c r="Y40" s="231" t="s">
        <v>161</v>
      </c>
      <c r="Z40" s="211"/>
      <c r="AA40" s="211"/>
      <c r="AB40" s="211"/>
      <c r="AC40" s="211"/>
      <c r="AD40" s="211"/>
      <c r="AE40" s="211"/>
      <c r="AF40" s="211"/>
      <c r="AG40" s="211" t="s">
        <v>230</v>
      </c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2" x14ac:dyDescent="0.25">
      <c r="A41" s="228"/>
      <c r="B41" s="229"/>
      <c r="C41" s="271" t="s">
        <v>270</v>
      </c>
      <c r="D41" s="261"/>
      <c r="E41" s="262">
        <v>0.6</v>
      </c>
      <c r="F41" s="231"/>
      <c r="G41" s="231"/>
      <c r="H41" s="231"/>
      <c r="I41" s="231"/>
      <c r="J41" s="231"/>
      <c r="K41" s="231"/>
      <c r="L41" s="231"/>
      <c r="M41" s="231"/>
      <c r="N41" s="230"/>
      <c r="O41" s="230"/>
      <c r="P41" s="230"/>
      <c r="Q41" s="230"/>
      <c r="R41" s="231"/>
      <c r="S41" s="231"/>
      <c r="T41" s="231"/>
      <c r="U41" s="231"/>
      <c r="V41" s="231"/>
      <c r="W41" s="231"/>
      <c r="X41" s="231"/>
      <c r="Y41" s="231"/>
      <c r="Z41" s="211"/>
      <c r="AA41" s="211"/>
      <c r="AB41" s="211"/>
      <c r="AC41" s="211"/>
      <c r="AD41" s="211"/>
      <c r="AE41" s="211"/>
      <c r="AF41" s="211"/>
      <c r="AG41" s="211" t="s">
        <v>232</v>
      </c>
      <c r="AH41" s="211">
        <v>5</v>
      </c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3" x14ac:dyDescent="0.25">
      <c r="A42" s="228"/>
      <c r="B42" s="229"/>
      <c r="C42" s="271" t="s">
        <v>271</v>
      </c>
      <c r="D42" s="261"/>
      <c r="E42" s="262">
        <v>1.36</v>
      </c>
      <c r="F42" s="231"/>
      <c r="G42" s="231"/>
      <c r="H42" s="231"/>
      <c r="I42" s="231"/>
      <c r="J42" s="231"/>
      <c r="K42" s="231"/>
      <c r="L42" s="231"/>
      <c r="M42" s="231"/>
      <c r="N42" s="230"/>
      <c r="O42" s="230"/>
      <c r="P42" s="230"/>
      <c r="Q42" s="230"/>
      <c r="R42" s="231"/>
      <c r="S42" s="231"/>
      <c r="T42" s="231"/>
      <c r="U42" s="231"/>
      <c r="V42" s="231"/>
      <c r="W42" s="231"/>
      <c r="X42" s="231"/>
      <c r="Y42" s="231"/>
      <c r="Z42" s="211"/>
      <c r="AA42" s="211"/>
      <c r="AB42" s="211"/>
      <c r="AC42" s="211"/>
      <c r="AD42" s="211"/>
      <c r="AE42" s="211"/>
      <c r="AF42" s="211"/>
      <c r="AG42" s="211" t="s">
        <v>232</v>
      </c>
      <c r="AH42" s="211">
        <v>5</v>
      </c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5">
      <c r="A43" s="240">
        <v>13</v>
      </c>
      <c r="B43" s="241" t="s">
        <v>272</v>
      </c>
      <c r="C43" s="251" t="s">
        <v>273</v>
      </c>
      <c r="D43" s="242" t="s">
        <v>236</v>
      </c>
      <c r="E43" s="243">
        <v>3.92</v>
      </c>
      <c r="F43" s="244"/>
      <c r="G43" s="245">
        <f>ROUND(E43*F43,2)</f>
        <v>0</v>
      </c>
      <c r="H43" s="244"/>
      <c r="I43" s="245">
        <f>ROUND(E43*H43,2)</f>
        <v>0</v>
      </c>
      <c r="J43" s="244"/>
      <c r="K43" s="245">
        <f>ROUND(E43*J43,2)</f>
        <v>0</v>
      </c>
      <c r="L43" s="245">
        <v>21</v>
      </c>
      <c r="M43" s="245">
        <f>G43*(1+L43/100)</f>
        <v>0</v>
      </c>
      <c r="N43" s="243">
        <v>0</v>
      </c>
      <c r="O43" s="243">
        <f>ROUND(E43*N43,2)</f>
        <v>0</v>
      </c>
      <c r="P43" s="243">
        <v>0</v>
      </c>
      <c r="Q43" s="243">
        <f>ROUND(E43*P43,2)</f>
        <v>0</v>
      </c>
      <c r="R43" s="245"/>
      <c r="S43" s="245" t="s">
        <v>158</v>
      </c>
      <c r="T43" s="246" t="s">
        <v>158</v>
      </c>
      <c r="U43" s="231">
        <v>0</v>
      </c>
      <c r="V43" s="231">
        <f>ROUND(E43*U43,2)</f>
        <v>0</v>
      </c>
      <c r="W43" s="231"/>
      <c r="X43" s="231" t="s">
        <v>225</v>
      </c>
      <c r="Y43" s="231" t="s">
        <v>161</v>
      </c>
      <c r="Z43" s="211"/>
      <c r="AA43" s="211"/>
      <c r="AB43" s="211"/>
      <c r="AC43" s="211"/>
      <c r="AD43" s="211"/>
      <c r="AE43" s="211"/>
      <c r="AF43" s="211"/>
      <c r="AG43" s="211" t="s">
        <v>230</v>
      </c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2" x14ac:dyDescent="0.25">
      <c r="A44" s="228"/>
      <c r="B44" s="229"/>
      <c r="C44" s="271" t="s">
        <v>274</v>
      </c>
      <c r="D44" s="261"/>
      <c r="E44" s="262">
        <v>3.92</v>
      </c>
      <c r="F44" s="231"/>
      <c r="G44" s="231"/>
      <c r="H44" s="231"/>
      <c r="I44" s="231"/>
      <c r="J44" s="231"/>
      <c r="K44" s="231"/>
      <c r="L44" s="231"/>
      <c r="M44" s="231"/>
      <c r="N44" s="230"/>
      <c r="O44" s="230"/>
      <c r="P44" s="230"/>
      <c r="Q44" s="230"/>
      <c r="R44" s="231"/>
      <c r="S44" s="231"/>
      <c r="T44" s="231"/>
      <c r="U44" s="231"/>
      <c r="V44" s="231"/>
      <c r="W44" s="231"/>
      <c r="X44" s="231"/>
      <c r="Y44" s="231"/>
      <c r="Z44" s="211"/>
      <c r="AA44" s="211"/>
      <c r="AB44" s="211"/>
      <c r="AC44" s="211"/>
      <c r="AD44" s="211"/>
      <c r="AE44" s="211"/>
      <c r="AF44" s="211"/>
      <c r="AG44" s="211" t="s">
        <v>232</v>
      </c>
      <c r="AH44" s="211">
        <v>5</v>
      </c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5">
      <c r="A45" s="240">
        <v>14</v>
      </c>
      <c r="B45" s="241" t="s">
        <v>275</v>
      </c>
      <c r="C45" s="251" t="s">
        <v>276</v>
      </c>
      <c r="D45" s="242" t="s">
        <v>277</v>
      </c>
      <c r="E45" s="243">
        <v>3.528</v>
      </c>
      <c r="F45" s="244"/>
      <c r="G45" s="245">
        <f>ROUND(E45*F45,2)</f>
        <v>0</v>
      </c>
      <c r="H45" s="244"/>
      <c r="I45" s="245">
        <f>ROUND(E45*H45,2)</f>
        <v>0</v>
      </c>
      <c r="J45" s="244"/>
      <c r="K45" s="245">
        <f>ROUND(E45*J45,2)</f>
        <v>0</v>
      </c>
      <c r="L45" s="245">
        <v>21</v>
      </c>
      <c r="M45" s="245">
        <f>G45*(1+L45/100)</f>
        <v>0</v>
      </c>
      <c r="N45" s="243">
        <v>0</v>
      </c>
      <c r="O45" s="243">
        <f>ROUND(E45*N45,2)</f>
        <v>0</v>
      </c>
      <c r="P45" s="243">
        <v>0</v>
      </c>
      <c r="Q45" s="243">
        <f>ROUND(E45*P45,2)</f>
        <v>0</v>
      </c>
      <c r="R45" s="245"/>
      <c r="S45" s="245" t="s">
        <v>158</v>
      </c>
      <c r="T45" s="246" t="s">
        <v>158</v>
      </c>
      <c r="U45" s="231">
        <v>0</v>
      </c>
      <c r="V45" s="231">
        <f>ROUND(E45*U45,2)</f>
        <v>0</v>
      </c>
      <c r="W45" s="231"/>
      <c r="X45" s="231" t="s">
        <v>225</v>
      </c>
      <c r="Y45" s="231" t="s">
        <v>161</v>
      </c>
      <c r="Z45" s="211"/>
      <c r="AA45" s="211"/>
      <c r="AB45" s="211"/>
      <c r="AC45" s="211"/>
      <c r="AD45" s="211"/>
      <c r="AE45" s="211"/>
      <c r="AF45" s="211"/>
      <c r="AG45" s="211" t="s">
        <v>230</v>
      </c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2" x14ac:dyDescent="0.25">
      <c r="A46" s="228"/>
      <c r="B46" s="229"/>
      <c r="C46" s="271" t="s">
        <v>278</v>
      </c>
      <c r="D46" s="261"/>
      <c r="E46" s="262">
        <v>3.528</v>
      </c>
      <c r="F46" s="231"/>
      <c r="G46" s="231"/>
      <c r="H46" s="231"/>
      <c r="I46" s="231"/>
      <c r="J46" s="231"/>
      <c r="K46" s="231"/>
      <c r="L46" s="231"/>
      <c r="M46" s="231"/>
      <c r="N46" s="230"/>
      <c r="O46" s="230"/>
      <c r="P46" s="230"/>
      <c r="Q46" s="230"/>
      <c r="R46" s="231"/>
      <c r="S46" s="231"/>
      <c r="T46" s="231"/>
      <c r="U46" s="231"/>
      <c r="V46" s="231"/>
      <c r="W46" s="231"/>
      <c r="X46" s="231"/>
      <c r="Y46" s="231"/>
      <c r="Z46" s="211"/>
      <c r="AA46" s="211"/>
      <c r="AB46" s="211"/>
      <c r="AC46" s="211"/>
      <c r="AD46" s="211"/>
      <c r="AE46" s="211"/>
      <c r="AF46" s="211"/>
      <c r="AG46" s="211" t="s">
        <v>232</v>
      </c>
      <c r="AH46" s="211">
        <v>5</v>
      </c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x14ac:dyDescent="0.25">
      <c r="A47" s="233" t="s">
        <v>153</v>
      </c>
      <c r="B47" s="234" t="s">
        <v>86</v>
      </c>
      <c r="C47" s="250" t="s">
        <v>87</v>
      </c>
      <c r="D47" s="235"/>
      <c r="E47" s="236"/>
      <c r="F47" s="237"/>
      <c r="G47" s="237">
        <f>SUMIF(AG48:AG56,"&lt;&gt;NOR",G48:G56)</f>
        <v>0</v>
      </c>
      <c r="H47" s="237"/>
      <c r="I47" s="237">
        <f>SUM(I48:I56)</f>
        <v>0</v>
      </c>
      <c r="J47" s="237"/>
      <c r="K47" s="237">
        <f>SUM(K48:K56)</f>
        <v>0</v>
      </c>
      <c r="L47" s="237"/>
      <c r="M47" s="237">
        <f>SUM(M48:M56)</f>
        <v>0</v>
      </c>
      <c r="N47" s="236"/>
      <c r="O47" s="236">
        <f>SUM(O48:O56)</f>
        <v>1.02</v>
      </c>
      <c r="P47" s="236"/>
      <c r="Q47" s="236">
        <f>SUM(Q48:Q56)</f>
        <v>0</v>
      </c>
      <c r="R47" s="237"/>
      <c r="S47" s="237"/>
      <c r="T47" s="238"/>
      <c r="U47" s="232"/>
      <c r="V47" s="232">
        <f>SUM(V48:V56)</f>
        <v>462.74</v>
      </c>
      <c r="W47" s="232"/>
      <c r="X47" s="232"/>
      <c r="Y47" s="232"/>
      <c r="AG47" t="s">
        <v>154</v>
      </c>
    </row>
    <row r="48" spans="1:60" ht="20.399999999999999" outlineLevel="1" x14ac:dyDescent="0.25">
      <c r="A48" s="240">
        <v>15</v>
      </c>
      <c r="B48" s="241" t="s">
        <v>279</v>
      </c>
      <c r="C48" s="251" t="s">
        <v>280</v>
      </c>
      <c r="D48" s="242" t="s">
        <v>236</v>
      </c>
      <c r="E48" s="243">
        <v>0.6</v>
      </c>
      <c r="F48" s="244"/>
      <c r="G48" s="245">
        <f>ROUND(E48*F48,2)</f>
        <v>0</v>
      </c>
      <c r="H48" s="244"/>
      <c r="I48" s="245">
        <f>ROUND(E48*H48,2)</f>
        <v>0</v>
      </c>
      <c r="J48" s="244"/>
      <c r="K48" s="245">
        <f>ROUND(E48*J48,2)</f>
        <v>0</v>
      </c>
      <c r="L48" s="245">
        <v>21</v>
      </c>
      <c r="M48" s="245">
        <f>G48*(1+L48/100)</f>
        <v>0</v>
      </c>
      <c r="N48" s="243">
        <v>1.7</v>
      </c>
      <c r="O48" s="243">
        <f>ROUND(E48*N48,2)</f>
        <v>1.02</v>
      </c>
      <c r="P48" s="243">
        <v>0</v>
      </c>
      <c r="Q48" s="243">
        <f>ROUND(E48*P48,2)</f>
        <v>0</v>
      </c>
      <c r="R48" s="245"/>
      <c r="S48" s="245" t="s">
        <v>158</v>
      </c>
      <c r="T48" s="246" t="s">
        <v>158</v>
      </c>
      <c r="U48" s="231">
        <v>1.587</v>
      </c>
      <c r="V48" s="231">
        <f>ROUND(E48*U48,2)</f>
        <v>0.95</v>
      </c>
      <c r="W48" s="231"/>
      <c r="X48" s="231" t="s">
        <v>225</v>
      </c>
      <c r="Y48" s="231" t="s">
        <v>161</v>
      </c>
      <c r="Z48" s="211"/>
      <c r="AA48" s="211"/>
      <c r="AB48" s="211"/>
      <c r="AC48" s="211"/>
      <c r="AD48" s="211"/>
      <c r="AE48" s="211"/>
      <c r="AF48" s="211"/>
      <c r="AG48" s="211" t="s">
        <v>230</v>
      </c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2" x14ac:dyDescent="0.25">
      <c r="A49" s="228"/>
      <c r="B49" s="229"/>
      <c r="C49" s="252" t="s">
        <v>281</v>
      </c>
      <c r="D49" s="247"/>
      <c r="E49" s="247"/>
      <c r="F49" s="247"/>
      <c r="G49" s="247"/>
      <c r="H49" s="231"/>
      <c r="I49" s="231"/>
      <c r="J49" s="231"/>
      <c r="K49" s="231"/>
      <c r="L49" s="231"/>
      <c r="M49" s="231"/>
      <c r="N49" s="230"/>
      <c r="O49" s="230"/>
      <c r="P49" s="230"/>
      <c r="Q49" s="230"/>
      <c r="R49" s="231"/>
      <c r="S49" s="231"/>
      <c r="T49" s="231"/>
      <c r="U49" s="231"/>
      <c r="V49" s="231"/>
      <c r="W49" s="231"/>
      <c r="X49" s="231"/>
      <c r="Y49" s="231"/>
      <c r="Z49" s="211"/>
      <c r="AA49" s="211"/>
      <c r="AB49" s="211"/>
      <c r="AC49" s="211"/>
      <c r="AD49" s="211"/>
      <c r="AE49" s="211"/>
      <c r="AF49" s="211"/>
      <c r="AG49" s="211" t="s">
        <v>163</v>
      </c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2" x14ac:dyDescent="0.25">
      <c r="A50" s="228"/>
      <c r="B50" s="229"/>
      <c r="C50" s="271" t="s">
        <v>282</v>
      </c>
      <c r="D50" s="261"/>
      <c r="E50" s="262">
        <v>0.6</v>
      </c>
      <c r="F50" s="231"/>
      <c r="G50" s="231"/>
      <c r="H50" s="231"/>
      <c r="I50" s="231"/>
      <c r="J50" s="231"/>
      <c r="K50" s="231"/>
      <c r="L50" s="231"/>
      <c r="M50" s="231"/>
      <c r="N50" s="230"/>
      <c r="O50" s="230"/>
      <c r="P50" s="230"/>
      <c r="Q50" s="230"/>
      <c r="R50" s="231"/>
      <c r="S50" s="231"/>
      <c r="T50" s="231"/>
      <c r="U50" s="231"/>
      <c r="V50" s="231"/>
      <c r="W50" s="231"/>
      <c r="X50" s="231"/>
      <c r="Y50" s="231"/>
      <c r="Z50" s="211"/>
      <c r="AA50" s="211"/>
      <c r="AB50" s="211"/>
      <c r="AC50" s="211"/>
      <c r="AD50" s="211"/>
      <c r="AE50" s="211"/>
      <c r="AF50" s="211"/>
      <c r="AG50" s="211" t="s">
        <v>232</v>
      </c>
      <c r="AH50" s="211">
        <v>0</v>
      </c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 x14ac:dyDescent="0.25">
      <c r="A51" s="240">
        <v>16</v>
      </c>
      <c r="B51" s="241" t="s">
        <v>283</v>
      </c>
      <c r="C51" s="251" t="s">
        <v>284</v>
      </c>
      <c r="D51" s="242" t="s">
        <v>236</v>
      </c>
      <c r="E51" s="243">
        <v>35.72</v>
      </c>
      <c r="F51" s="244"/>
      <c r="G51" s="245">
        <f>ROUND(E51*F51,2)</f>
        <v>0</v>
      </c>
      <c r="H51" s="244"/>
      <c r="I51" s="245">
        <f>ROUND(E51*H51,2)</f>
        <v>0</v>
      </c>
      <c r="J51" s="244"/>
      <c r="K51" s="245">
        <f>ROUND(E51*J51,2)</f>
        <v>0</v>
      </c>
      <c r="L51" s="245">
        <v>21</v>
      </c>
      <c r="M51" s="245">
        <f>G51*(1+L51/100)</f>
        <v>0</v>
      </c>
      <c r="N51" s="243">
        <v>0</v>
      </c>
      <c r="O51" s="243">
        <f>ROUND(E51*N51,2)</f>
        <v>0</v>
      </c>
      <c r="P51" s="243">
        <v>0</v>
      </c>
      <c r="Q51" s="243">
        <f>ROUND(E51*P51,2)</f>
        <v>0</v>
      </c>
      <c r="R51" s="245"/>
      <c r="S51" s="245" t="s">
        <v>158</v>
      </c>
      <c r="T51" s="246" t="s">
        <v>158</v>
      </c>
      <c r="U51" s="231">
        <v>12.928000000000001</v>
      </c>
      <c r="V51" s="231">
        <f>ROUND(E51*U51,2)</f>
        <v>461.79</v>
      </c>
      <c r="W51" s="231"/>
      <c r="X51" s="231" t="s">
        <v>225</v>
      </c>
      <c r="Y51" s="231" t="s">
        <v>161</v>
      </c>
      <c r="Z51" s="211"/>
      <c r="AA51" s="211"/>
      <c r="AB51" s="211"/>
      <c r="AC51" s="211"/>
      <c r="AD51" s="211"/>
      <c r="AE51" s="211"/>
      <c r="AF51" s="211"/>
      <c r="AG51" s="211" t="s">
        <v>230</v>
      </c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outlineLevel="2" x14ac:dyDescent="0.25">
      <c r="A52" s="228"/>
      <c r="B52" s="229"/>
      <c r="C52" s="252" t="s">
        <v>285</v>
      </c>
      <c r="D52" s="247"/>
      <c r="E52" s="247"/>
      <c r="F52" s="247"/>
      <c r="G52" s="247"/>
      <c r="H52" s="231"/>
      <c r="I52" s="231"/>
      <c r="J52" s="231"/>
      <c r="K52" s="231"/>
      <c r="L52" s="231"/>
      <c r="M52" s="231"/>
      <c r="N52" s="230"/>
      <c r="O52" s="230"/>
      <c r="P52" s="230"/>
      <c r="Q52" s="230"/>
      <c r="R52" s="231"/>
      <c r="S52" s="231"/>
      <c r="T52" s="231"/>
      <c r="U52" s="231"/>
      <c r="V52" s="231"/>
      <c r="W52" s="231"/>
      <c r="X52" s="231"/>
      <c r="Y52" s="231"/>
      <c r="Z52" s="211"/>
      <c r="AA52" s="211"/>
      <c r="AB52" s="211"/>
      <c r="AC52" s="211"/>
      <c r="AD52" s="211"/>
      <c r="AE52" s="211"/>
      <c r="AF52" s="211"/>
      <c r="AG52" s="211" t="s">
        <v>163</v>
      </c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2" x14ac:dyDescent="0.25">
      <c r="A53" s="228"/>
      <c r="B53" s="229"/>
      <c r="C53" s="271" t="s">
        <v>251</v>
      </c>
      <c r="D53" s="261"/>
      <c r="E53" s="262">
        <v>35.795999999999999</v>
      </c>
      <c r="F53" s="231"/>
      <c r="G53" s="231"/>
      <c r="H53" s="231"/>
      <c r="I53" s="231"/>
      <c r="J53" s="231"/>
      <c r="K53" s="231"/>
      <c r="L53" s="231"/>
      <c r="M53" s="231"/>
      <c r="N53" s="230"/>
      <c r="O53" s="230"/>
      <c r="P53" s="230"/>
      <c r="Q53" s="230"/>
      <c r="R53" s="231"/>
      <c r="S53" s="231"/>
      <c r="T53" s="231"/>
      <c r="U53" s="231"/>
      <c r="V53" s="231"/>
      <c r="W53" s="231"/>
      <c r="X53" s="231"/>
      <c r="Y53" s="231"/>
      <c r="Z53" s="211"/>
      <c r="AA53" s="211"/>
      <c r="AB53" s="211"/>
      <c r="AC53" s="211"/>
      <c r="AD53" s="211"/>
      <c r="AE53" s="211"/>
      <c r="AF53" s="211"/>
      <c r="AG53" s="211" t="s">
        <v>232</v>
      </c>
      <c r="AH53" s="211">
        <v>5</v>
      </c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3" x14ac:dyDescent="0.25">
      <c r="A54" s="228"/>
      <c r="B54" s="229"/>
      <c r="C54" s="271" t="s">
        <v>286</v>
      </c>
      <c r="D54" s="261"/>
      <c r="E54" s="262">
        <v>1.8839999999999999</v>
      </c>
      <c r="F54" s="231"/>
      <c r="G54" s="231"/>
      <c r="H54" s="231"/>
      <c r="I54" s="231"/>
      <c r="J54" s="231"/>
      <c r="K54" s="231"/>
      <c r="L54" s="231"/>
      <c r="M54" s="231"/>
      <c r="N54" s="230"/>
      <c r="O54" s="230"/>
      <c r="P54" s="230"/>
      <c r="Q54" s="230"/>
      <c r="R54" s="231"/>
      <c r="S54" s="231"/>
      <c r="T54" s="231"/>
      <c r="U54" s="231"/>
      <c r="V54" s="231"/>
      <c r="W54" s="231"/>
      <c r="X54" s="231"/>
      <c r="Y54" s="231"/>
      <c r="Z54" s="211"/>
      <c r="AA54" s="211"/>
      <c r="AB54" s="211"/>
      <c r="AC54" s="211"/>
      <c r="AD54" s="211"/>
      <c r="AE54" s="211"/>
      <c r="AF54" s="211"/>
      <c r="AG54" s="211" t="s">
        <v>232</v>
      </c>
      <c r="AH54" s="211">
        <v>5</v>
      </c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3" x14ac:dyDescent="0.25">
      <c r="A55" s="228"/>
      <c r="B55" s="229"/>
      <c r="C55" s="271" t="s">
        <v>287</v>
      </c>
      <c r="D55" s="261"/>
      <c r="E55" s="262">
        <v>-0.6</v>
      </c>
      <c r="F55" s="231"/>
      <c r="G55" s="231"/>
      <c r="H55" s="231"/>
      <c r="I55" s="231"/>
      <c r="J55" s="231"/>
      <c r="K55" s="231"/>
      <c r="L55" s="231"/>
      <c r="M55" s="231"/>
      <c r="N55" s="230"/>
      <c r="O55" s="230"/>
      <c r="P55" s="230"/>
      <c r="Q55" s="230"/>
      <c r="R55" s="231"/>
      <c r="S55" s="231"/>
      <c r="T55" s="231"/>
      <c r="U55" s="231"/>
      <c r="V55" s="231"/>
      <c r="W55" s="231"/>
      <c r="X55" s="231"/>
      <c r="Y55" s="231"/>
      <c r="Z55" s="211"/>
      <c r="AA55" s="211"/>
      <c r="AB55" s="211"/>
      <c r="AC55" s="211"/>
      <c r="AD55" s="211"/>
      <c r="AE55" s="211"/>
      <c r="AF55" s="211"/>
      <c r="AG55" s="211" t="s">
        <v>232</v>
      </c>
      <c r="AH55" s="211">
        <v>5</v>
      </c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3" x14ac:dyDescent="0.25">
      <c r="A56" s="228"/>
      <c r="B56" s="229"/>
      <c r="C56" s="271" t="s">
        <v>288</v>
      </c>
      <c r="D56" s="261"/>
      <c r="E56" s="262">
        <v>-1.36</v>
      </c>
      <c r="F56" s="231"/>
      <c r="G56" s="231"/>
      <c r="H56" s="231"/>
      <c r="I56" s="231"/>
      <c r="J56" s="231"/>
      <c r="K56" s="231"/>
      <c r="L56" s="231"/>
      <c r="M56" s="231"/>
      <c r="N56" s="230"/>
      <c r="O56" s="230"/>
      <c r="P56" s="230"/>
      <c r="Q56" s="230"/>
      <c r="R56" s="231"/>
      <c r="S56" s="231"/>
      <c r="T56" s="231"/>
      <c r="U56" s="231"/>
      <c r="V56" s="231"/>
      <c r="W56" s="231"/>
      <c r="X56" s="231"/>
      <c r="Y56" s="231"/>
      <c r="Z56" s="211"/>
      <c r="AA56" s="211"/>
      <c r="AB56" s="211"/>
      <c r="AC56" s="211"/>
      <c r="AD56" s="211"/>
      <c r="AE56" s="211"/>
      <c r="AF56" s="211"/>
      <c r="AG56" s="211" t="s">
        <v>232</v>
      </c>
      <c r="AH56" s="211">
        <v>5</v>
      </c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x14ac:dyDescent="0.25">
      <c r="A57" s="233" t="s">
        <v>153</v>
      </c>
      <c r="B57" s="234" t="s">
        <v>88</v>
      </c>
      <c r="C57" s="250" t="s">
        <v>89</v>
      </c>
      <c r="D57" s="235"/>
      <c r="E57" s="236"/>
      <c r="F57" s="237"/>
      <c r="G57" s="237">
        <f>SUMIF(AG58:AG65,"&lt;&gt;NOR",G58:G65)</f>
        <v>0</v>
      </c>
      <c r="H57" s="237"/>
      <c r="I57" s="237">
        <f>SUM(I58:I65)</f>
        <v>0</v>
      </c>
      <c r="J57" s="237"/>
      <c r="K57" s="237">
        <f>SUM(K58:K65)</f>
        <v>0</v>
      </c>
      <c r="L57" s="237"/>
      <c r="M57" s="237">
        <f>SUM(M58:M65)</f>
        <v>0</v>
      </c>
      <c r="N57" s="236"/>
      <c r="O57" s="236">
        <f>SUM(O58:O65)</f>
        <v>0.01</v>
      </c>
      <c r="P57" s="236"/>
      <c r="Q57" s="236">
        <f>SUM(Q58:Q65)</f>
        <v>0</v>
      </c>
      <c r="R57" s="237"/>
      <c r="S57" s="237"/>
      <c r="T57" s="238"/>
      <c r="U57" s="232"/>
      <c r="V57" s="232">
        <f>SUM(V58:V65)</f>
        <v>4023.9300000000003</v>
      </c>
      <c r="W57" s="232"/>
      <c r="X57" s="232"/>
      <c r="Y57" s="232"/>
      <c r="AG57" t="s">
        <v>154</v>
      </c>
    </row>
    <row r="58" spans="1:60" outlineLevel="1" x14ac:dyDescent="0.25">
      <c r="A58" s="240">
        <v>17</v>
      </c>
      <c r="B58" s="241" t="s">
        <v>289</v>
      </c>
      <c r="C58" s="251" t="s">
        <v>290</v>
      </c>
      <c r="D58" s="242" t="s">
        <v>257</v>
      </c>
      <c r="E58" s="243">
        <v>13.2</v>
      </c>
      <c r="F58" s="244"/>
      <c r="G58" s="245">
        <f>ROUND(E58*F58,2)</f>
        <v>0</v>
      </c>
      <c r="H58" s="244"/>
      <c r="I58" s="245">
        <f>ROUND(E58*H58,2)</f>
        <v>0</v>
      </c>
      <c r="J58" s="244"/>
      <c r="K58" s="245">
        <f>ROUND(E58*J58,2)</f>
        <v>0</v>
      </c>
      <c r="L58" s="245">
        <v>21</v>
      </c>
      <c r="M58" s="245">
        <f>G58*(1+L58/100)</f>
        <v>0</v>
      </c>
      <c r="N58" s="243">
        <v>3.0000000000000001E-5</v>
      </c>
      <c r="O58" s="243">
        <f>ROUND(E58*N58,2)</f>
        <v>0</v>
      </c>
      <c r="P58" s="243">
        <v>0</v>
      </c>
      <c r="Q58" s="243">
        <f>ROUND(E58*P58,2)</f>
        <v>0</v>
      </c>
      <c r="R58" s="245"/>
      <c r="S58" s="245" t="s">
        <v>158</v>
      </c>
      <c r="T58" s="246" t="s">
        <v>291</v>
      </c>
      <c r="U58" s="231">
        <v>300.49439999999998</v>
      </c>
      <c r="V58" s="231">
        <f>ROUND(E58*U58,2)</f>
        <v>3966.53</v>
      </c>
      <c r="W58" s="231"/>
      <c r="X58" s="231" t="s">
        <v>292</v>
      </c>
      <c r="Y58" s="231" t="s">
        <v>161</v>
      </c>
      <c r="Z58" s="211"/>
      <c r="AA58" s="211"/>
      <c r="AB58" s="211"/>
      <c r="AC58" s="211"/>
      <c r="AD58" s="211"/>
      <c r="AE58" s="211"/>
      <c r="AF58" s="211"/>
      <c r="AG58" s="211" t="s">
        <v>293</v>
      </c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2" x14ac:dyDescent="0.25">
      <c r="A59" s="228"/>
      <c r="B59" s="229"/>
      <c r="C59" s="271" t="s">
        <v>294</v>
      </c>
      <c r="D59" s="261"/>
      <c r="E59" s="262">
        <v>13.2</v>
      </c>
      <c r="F59" s="231"/>
      <c r="G59" s="231"/>
      <c r="H59" s="231"/>
      <c r="I59" s="231"/>
      <c r="J59" s="231"/>
      <c r="K59" s="231"/>
      <c r="L59" s="231"/>
      <c r="M59" s="231"/>
      <c r="N59" s="230"/>
      <c r="O59" s="230"/>
      <c r="P59" s="230"/>
      <c r="Q59" s="230"/>
      <c r="R59" s="231"/>
      <c r="S59" s="231"/>
      <c r="T59" s="231"/>
      <c r="U59" s="231"/>
      <c r="V59" s="231"/>
      <c r="W59" s="231"/>
      <c r="X59" s="231"/>
      <c r="Y59" s="231"/>
      <c r="Z59" s="211"/>
      <c r="AA59" s="211"/>
      <c r="AB59" s="211"/>
      <c r="AC59" s="211"/>
      <c r="AD59" s="211"/>
      <c r="AE59" s="211"/>
      <c r="AF59" s="211"/>
      <c r="AG59" s="211" t="s">
        <v>232</v>
      </c>
      <c r="AH59" s="211">
        <v>0</v>
      </c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1" x14ac:dyDescent="0.25">
      <c r="A60" s="240">
        <v>18</v>
      </c>
      <c r="B60" s="241" t="s">
        <v>295</v>
      </c>
      <c r="C60" s="251" t="s">
        <v>296</v>
      </c>
      <c r="D60" s="242" t="s">
        <v>257</v>
      </c>
      <c r="E60" s="243">
        <v>400</v>
      </c>
      <c r="F60" s="244"/>
      <c r="G60" s="245">
        <f>ROUND(E60*F60,2)</f>
        <v>0</v>
      </c>
      <c r="H60" s="244"/>
      <c r="I60" s="245">
        <f>ROUND(E60*H60,2)</f>
        <v>0</v>
      </c>
      <c r="J60" s="244"/>
      <c r="K60" s="245">
        <f>ROUND(E60*J60,2)</f>
        <v>0</v>
      </c>
      <c r="L60" s="245">
        <v>21</v>
      </c>
      <c r="M60" s="245">
        <f>G60*(1+L60/100)</f>
        <v>0</v>
      </c>
      <c r="N60" s="243">
        <v>0</v>
      </c>
      <c r="O60" s="243">
        <f>ROUND(E60*N60,2)</f>
        <v>0</v>
      </c>
      <c r="P60" s="243">
        <v>0</v>
      </c>
      <c r="Q60" s="243">
        <f>ROUND(E60*P60,2)</f>
        <v>0</v>
      </c>
      <c r="R60" s="245"/>
      <c r="S60" s="245" t="s">
        <v>158</v>
      </c>
      <c r="T60" s="246" t="s">
        <v>158</v>
      </c>
      <c r="U60" s="231">
        <v>0.09</v>
      </c>
      <c r="V60" s="231">
        <f>ROUND(E60*U60,2)</f>
        <v>36</v>
      </c>
      <c r="W60" s="231"/>
      <c r="X60" s="231" t="s">
        <v>225</v>
      </c>
      <c r="Y60" s="231" t="s">
        <v>161</v>
      </c>
      <c r="Z60" s="211"/>
      <c r="AA60" s="211"/>
      <c r="AB60" s="211"/>
      <c r="AC60" s="211"/>
      <c r="AD60" s="211"/>
      <c r="AE60" s="211"/>
      <c r="AF60" s="211"/>
      <c r="AG60" s="211" t="s">
        <v>230</v>
      </c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2" x14ac:dyDescent="0.25">
      <c r="A61" s="228"/>
      <c r="B61" s="229"/>
      <c r="C61" s="271" t="s">
        <v>297</v>
      </c>
      <c r="D61" s="261"/>
      <c r="E61" s="262">
        <v>400</v>
      </c>
      <c r="F61" s="231"/>
      <c r="G61" s="231"/>
      <c r="H61" s="231"/>
      <c r="I61" s="231"/>
      <c r="J61" s="231"/>
      <c r="K61" s="231"/>
      <c r="L61" s="231"/>
      <c r="M61" s="231"/>
      <c r="N61" s="230"/>
      <c r="O61" s="230"/>
      <c r="P61" s="230"/>
      <c r="Q61" s="230"/>
      <c r="R61" s="231"/>
      <c r="S61" s="231"/>
      <c r="T61" s="231"/>
      <c r="U61" s="231"/>
      <c r="V61" s="231"/>
      <c r="W61" s="231"/>
      <c r="X61" s="231"/>
      <c r="Y61" s="231"/>
      <c r="Z61" s="211"/>
      <c r="AA61" s="211"/>
      <c r="AB61" s="211"/>
      <c r="AC61" s="211"/>
      <c r="AD61" s="211"/>
      <c r="AE61" s="211"/>
      <c r="AF61" s="211"/>
      <c r="AG61" s="211" t="s">
        <v>232</v>
      </c>
      <c r="AH61" s="211">
        <v>0</v>
      </c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5">
      <c r="A62" s="263">
        <v>19</v>
      </c>
      <c r="B62" s="264" t="s">
        <v>298</v>
      </c>
      <c r="C62" s="270" t="s">
        <v>299</v>
      </c>
      <c r="D62" s="265" t="s">
        <v>257</v>
      </c>
      <c r="E62" s="266">
        <v>50</v>
      </c>
      <c r="F62" s="267"/>
      <c r="G62" s="268">
        <f>ROUND(E62*F62,2)</f>
        <v>0</v>
      </c>
      <c r="H62" s="267"/>
      <c r="I62" s="268">
        <f>ROUND(E62*H62,2)</f>
        <v>0</v>
      </c>
      <c r="J62" s="267"/>
      <c r="K62" s="268">
        <f>ROUND(E62*J62,2)</f>
        <v>0</v>
      </c>
      <c r="L62" s="268">
        <v>21</v>
      </c>
      <c r="M62" s="268">
        <f>G62*(1+L62/100)</f>
        <v>0</v>
      </c>
      <c r="N62" s="266">
        <v>0</v>
      </c>
      <c r="O62" s="266">
        <f>ROUND(E62*N62,2)</f>
        <v>0</v>
      </c>
      <c r="P62" s="266">
        <v>0</v>
      </c>
      <c r="Q62" s="266">
        <f>ROUND(E62*P62,2)</f>
        <v>0</v>
      </c>
      <c r="R62" s="268"/>
      <c r="S62" s="268" t="s">
        <v>158</v>
      </c>
      <c r="T62" s="269" t="s">
        <v>158</v>
      </c>
      <c r="U62" s="231">
        <v>0.42799999999999999</v>
      </c>
      <c r="V62" s="231">
        <f>ROUND(E62*U62,2)</f>
        <v>21.4</v>
      </c>
      <c r="W62" s="231"/>
      <c r="X62" s="231" t="s">
        <v>225</v>
      </c>
      <c r="Y62" s="231" t="s">
        <v>161</v>
      </c>
      <c r="Z62" s="211"/>
      <c r="AA62" s="211"/>
      <c r="AB62" s="211"/>
      <c r="AC62" s="211"/>
      <c r="AD62" s="211"/>
      <c r="AE62" s="211"/>
      <c r="AF62" s="211"/>
      <c r="AG62" s="211" t="s">
        <v>230</v>
      </c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5">
      <c r="A63" s="240">
        <v>20</v>
      </c>
      <c r="B63" s="241" t="s">
        <v>300</v>
      </c>
      <c r="C63" s="251" t="s">
        <v>301</v>
      </c>
      <c r="D63" s="242" t="s">
        <v>257</v>
      </c>
      <c r="E63" s="243">
        <v>400</v>
      </c>
      <c r="F63" s="244"/>
      <c r="G63" s="245">
        <f>ROUND(E63*F63,2)</f>
        <v>0</v>
      </c>
      <c r="H63" s="244"/>
      <c r="I63" s="245">
        <f>ROUND(E63*H63,2)</f>
        <v>0</v>
      </c>
      <c r="J63" s="244"/>
      <c r="K63" s="245">
        <f>ROUND(E63*J63,2)</f>
        <v>0</v>
      </c>
      <c r="L63" s="245">
        <v>21</v>
      </c>
      <c r="M63" s="245">
        <f>G63*(1+L63/100)</f>
        <v>0</v>
      </c>
      <c r="N63" s="243">
        <v>3.0000000000000001E-5</v>
      </c>
      <c r="O63" s="243">
        <f>ROUND(E63*N63,2)</f>
        <v>0.01</v>
      </c>
      <c r="P63" s="243">
        <v>0</v>
      </c>
      <c r="Q63" s="243">
        <f>ROUND(E63*P63,2)</f>
        <v>0</v>
      </c>
      <c r="R63" s="245"/>
      <c r="S63" s="245" t="s">
        <v>158</v>
      </c>
      <c r="T63" s="246" t="s">
        <v>291</v>
      </c>
      <c r="U63" s="231">
        <v>0</v>
      </c>
      <c r="V63" s="231">
        <f>ROUND(E63*U63,2)</f>
        <v>0</v>
      </c>
      <c r="W63" s="231"/>
      <c r="X63" s="231" t="s">
        <v>292</v>
      </c>
      <c r="Y63" s="231" t="s">
        <v>161</v>
      </c>
      <c r="Z63" s="211"/>
      <c r="AA63" s="211"/>
      <c r="AB63" s="211"/>
      <c r="AC63" s="211"/>
      <c r="AD63" s="211"/>
      <c r="AE63" s="211"/>
      <c r="AF63" s="211"/>
      <c r="AG63" s="211" t="s">
        <v>293</v>
      </c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2" x14ac:dyDescent="0.25">
      <c r="A64" s="228"/>
      <c r="B64" s="229"/>
      <c r="C64" s="252" t="s">
        <v>302</v>
      </c>
      <c r="D64" s="247"/>
      <c r="E64" s="247"/>
      <c r="F64" s="247"/>
      <c r="G64" s="247"/>
      <c r="H64" s="231"/>
      <c r="I64" s="231"/>
      <c r="J64" s="231"/>
      <c r="K64" s="231"/>
      <c r="L64" s="231"/>
      <c r="M64" s="231"/>
      <c r="N64" s="230"/>
      <c r="O64" s="230"/>
      <c r="P64" s="230"/>
      <c r="Q64" s="230"/>
      <c r="R64" s="231"/>
      <c r="S64" s="231"/>
      <c r="T64" s="231"/>
      <c r="U64" s="231"/>
      <c r="V64" s="231"/>
      <c r="W64" s="231"/>
      <c r="X64" s="231"/>
      <c r="Y64" s="231"/>
      <c r="Z64" s="211"/>
      <c r="AA64" s="211"/>
      <c r="AB64" s="211"/>
      <c r="AC64" s="211"/>
      <c r="AD64" s="211"/>
      <c r="AE64" s="211"/>
      <c r="AF64" s="211"/>
      <c r="AG64" s="211" t="s">
        <v>163</v>
      </c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2" x14ac:dyDescent="0.25">
      <c r="A65" s="228"/>
      <c r="B65" s="229"/>
      <c r="C65" s="271" t="s">
        <v>303</v>
      </c>
      <c r="D65" s="261"/>
      <c r="E65" s="262">
        <v>400</v>
      </c>
      <c r="F65" s="231"/>
      <c r="G65" s="231"/>
      <c r="H65" s="231"/>
      <c r="I65" s="231"/>
      <c r="J65" s="231"/>
      <c r="K65" s="231"/>
      <c r="L65" s="231"/>
      <c r="M65" s="231"/>
      <c r="N65" s="230"/>
      <c r="O65" s="230"/>
      <c r="P65" s="230"/>
      <c r="Q65" s="230"/>
      <c r="R65" s="231"/>
      <c r="S65" s="231"/>
      <c r="T65" s="231"/>
      <c r="U65" s="231"/>
      <c r="V65" s="231"/>
      <c r="W65" s="231"/>
      <c r="X65" s="231"/>
      <c r="Y65" s="231"/>
      <c r="Z65" s="211"/>
      <c r="AA65" s="211"/>
      <c r="AB65" s="211"/>
      <c r="AC65" s="211"/>
      <c r="AD65" s="211"/>
      <c r="AE65" s="211"/>
      <c r="AF65" s="211"/>
      <c r="AG65" s="211" t="s">
        <v>232</v>
      </c>
      <c r="AH65" s="211">
        <v>5</v>
      </c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x14ac:dyDescent="0.25">
      <c r="A66" s="233" t="s">
        <v>153</v>
      </c>
      <c r="B66" s="234" t="s">
        <v>92</v>
      </c>
      <c r="C66" s="250" t="s">
        <v>93</v>
      </c>
      <c r="D66" s="235"/>
      <c r="E66" s="236"/>
      <c r="F66" s="237"/>
      <c r="G66" s="237">
        <f>SUMIF(AG67:AG68,"&lt;&gt;NOR",G67:G68)</f>
        <v>0</v>
      </c>
      <c r="H66" s="237"/>
      <c r="I66" s="237">
        <f>SUM(I67:I68)</f>
        <v>0</v>
      </c>
      <c r="J66" s="237"/>
      <c r="K66" s="237">
        <f>SUM(K67:K68)</f>
        <v>0</v>
      </c>
      <c r="L66" s="237"/>
      <c r="M66" s="237">
        <f>SUM(M67:M68)</f>
        <v>0</v>
      </c>
      <c r="N66" s="236"/>
      <c r="O66" s="236">
        <f>SUM(O67:O68)</f>
        <v>0.5</v>
      </c>
      <c r="P66" s="236"/>
      <c r="Q66" s="236">
        <f>SUM(Q67:Q68)</f>
        <v>0</v>
      </c>
      <c r="R66" s="237"/>
      <c r="S66" s="237"/>
      <c r="T66" s="238"/>
      <c r="U66" s="232"/>
      <c r="V66" s="232">
        <f>SUM(V67:V68)</f>
        <v>0.76</v>
      </c>
      <c r="W66" s="232"/>
      <c r="X66" s="232"/>
      <c r="Y66" s="232"/>
      <c r="AG66" t="s">
        <v>154</v>
      </c>
    </row>
    <row r="67" spans="1:60" outlineLevel="1" x14ac:dyDescent="0.25">
      <c r="A67" s="240">
        <v>21</v>
      </c>
      <c r="B67" s="241" t="s">
        <v>304</v>
      </c>
      <c r="C67" s="251" t="s">
        <v>305</v>
      </c>
      <c r="D67" s="242" t="s">
        <v>236</v>
      </c>
      <c r="E67" s="243">
        <v>0.19350000000000001</v>
      </c>
      <c r="F67" s="244"/>
      <c r="G67" s="245">
        <f>ROUND(E67*F67,2)</f>
        <v>0</v>
      </c>
      <c r="H67" s="244"/>
      <c r="I67" s="245">
        <f>ROUND(E67*H67,2)</f>
        <v>0</v>
      </c>
      <c r="J67" s="244"/>
      <c r="K67" s="245">
        <f>ROUND(E67*J67,2)</f>
        <v>0</v>
      </c>
      <c r="L67" s="245">
        <v>21</v>
      </c>
      <c r="M67" s="245">
        <f>G67*(1+L67/100)</f>
        <v>0</v>
      </c>
      <c r="N67" s="243">
        <v>2.5698099999999999</v>
      </c>
      <c r="O67" s="243">
        <f>ROUND(E67*N67,2)</f>
        <v>0.5</v>
      </c>
      <c r="P67" s="243">
        <v>0</v>
      </c>
      <c r="Q67" s="243">
        <f>ROUND(E67*P67,2)</f>
        <v>0</v>
      </c>
      <c r="R67" s="245"/>
      <c r="S67" s="245" t="s">
        <v>158</v>
      </c>
      <c r="T67" s="246" t="s">
        <v>158</v>
      </c>
      <c r="U67" s="231">
        <v>3.9289999999999998</v>
      </c>
      <c r="V67" s="231">
        <f>ROUND(E67*U67,2)</f>
        <v>0.76</v>
      </c>
      <c r="W67" s="231"/>
      <c r="X67" s="231" t="s">
        <v>225</v>
      </c>
      <c r="Y67" s="231" t="s">
        <v>161</v>
      </c>
      <c r="Z67" s="211"/>
      <c r="AA67" s="211"/>
      <c r="AB67" s="211"/>
      <c r="AC67" s="211"/>
      <c r="AD67" s="211"/>
      <c r="AE67" s="211"/>
      <c r="AF67" s="211"/>
      <c r="AG67" s="211" t="s">
        <v>230</v>
      </c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ht="30.6" outlineLevel="2" x14ac:dyDescent="0.25">
      <c r="A68" s="228"/>
      <c r="B68" s="229"/>
      <c r="C68" s="271" t="s">
        <v>306</v>
      </c>
      <c r="D68" s="261"/>
      <c r="E68" s="262">
        <v>0.19350000000000001</v>
      </c>
      <c r="F68" s="231"/>
      <c r="G68" s="231"/>
      <c r="H68" s="231"/>
      <c r="I68" s="231"/>
      <c r="J68" s="231"/>
      <c r="K68" s="231"/>
      <c r="L68" s="231"/>
      <c r="M68" s="231"/>
      <c r="N68" s="230"/>
      <c r="O68" s="230"/>
      <c r="P68" s="230"/>
      <c r="Q68" s="230"/>
      <c r="R68" s="231"/>
      <c r="S68" s="231"/>
      <c r="T68" s="231"/>
      <c r="U68" s="231"/>
      <c r="V68" s="231"/>
      <c r="W68" s="231"/>
      <c r="X68" s="231"/>
      <c r="Y68" s="231"/>
      <c r="Z68" s="211"/>
      <c r="AA68" s="211"/>
      <c r="AB68" s="211"/>
      <c r="AC68" s="211"/>
      <c r="AD68" s="211"/>
      <c r="AE68" s="211"/>
      <c r="AF68" s="211"/>
      <c r="AG68" s="211" t="s">
        <v>232</v>
      </c>
      <c r="AH68" s="211">
        <v>0</v>
      </c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x14ac:dyDescent="0.25">
      <c r="A69" s="233" t="s">
        <v>153</v>
      </c>
      <c r="B69" s="234" t="s">
        <v>94</v>
      </c>
      <c r="C69" s="250" t="s">
        <v>95</v>
      </c>
      <c r="D69" s="235"/>
      <c r="E69" s="236"/>
      <c r="F69" s="237"/>
      <c r="G69" s="237">
        <f>SUMIF(AG70:AG71,"&lt;&gt;NOR",G70:G71)</f>
        <v>0</v>
      </c>
      <c r="H69" s="237"/>
      <c r="I69" s="237">
        <f>SUM(I70:I71)</f>
        <v>0</v>
      </c>
      <c r="J69" s="237"/>
      <c r="K69" s="237">
        <f>SUM(K70:K71)</f>
        <v>0</v>
      </c>
      <c r="L69" s="237"/>
      <c r="M69" s="237">
        <f>SUM(M70:M71)</f>
        <v>0</v>
      </c>
      <c r="N69" s="236"/>
      <c r="O69" s="236">
        <f>SUM(O70:O71)</f>
        <v>1.54</v>
      </c>
      <c r="P69" s="236"/>
      <c r="Q69" s="236">
        <f>SUM(Q70:Q71)</f>
        <v>0</v>
      </c>
      <c r="R69" s="237"/>
      <c r="S69" s="237"/>
      <c r="T69" s="238"/>
      <c r="U69" s="232"/>
      <c r="V69" s="232">
        <f>SUM(V70:V71)</f>
        <v>2.31</v>
      </c>
      <c r="W69" s="232"/>
      <c r="X69" s="232"/>
      <c r="Y69" s="232"/>
      <c r="AG69" t="s">
        <v>154</v>
      </c>
    </row>
    <row r="70" spans="1:60" outlineLevel="1" x14ac:dyDescent="0.25">
      <c r="A70" s="240">
        <v>22</v>
      </c>
      <c r="B70" s="241" t="s">
        <v>307</v>
      </c>
      <c r="C70" s="251" t="s">
        <v>308</v>
      </c>
      <c r="D70" s="242" t="s">
        <v>236</v>
      </c>
      <c r="E70" s="243">
        <v>1.36</v>
      </c>
      <c r="F70" s="244"/>
      <c r="G70" s="245">
        <f>ROUND(E70*F70,2)</f>
        <v>0</v>
      </c>
      <c r="H70" s="244"/>
      <c r="I70" s="245">
        <f>ROUND(E70*H70,2)</f>
        <v>0</v>
      </c>
      <c r="J70" s="244"/>
      <c r="K70" s="245">
        <f>ROUND(E70*J70,2)</f>
        <v>0</v>
      </c>
      <c r="L70" s="245">
        <v>21</v>
      </c>
      <c r="M70" s="245">
        <f>G70*(1+L70/100)</f>
        <v>0</v>
      </c>
      <c r="N70" s="243">
        <v>1.1322000000000001</v>
      </c>
      <c r="O70" s="243">
        <f>ROUND(E70*N70,2)</f>
        <v>1.54</v>
      </c>
      <c r="P70" s="243">
        <v>0</v>
      </c>
      <c r="Q70" s="243">
        <f>ROUND(E70*P70,2)</f>
        <v>0</v>
      </c>
      <c r="R70" s="245"/>
      <c r="S70" s="245" t="s">
        <v>158</v>
      </c>
      <c r="T70" s="246" t="s">
        <v>158</v>
      </c>
      <c r="U70" s="231">
        <v>1.6950000000000001</v>
      </c>
      <c r="V70" s="231">
        <f>ROUND(E70*U70,2)</f>
        <v>2.31</v>
      </c>
      <c r="W70" s="231"/>
      <c r="X70" s="231" t="s">
        <v>225</v>
      </c>
      <c r="Y70" s="231" t="s">
        <v>161</v>
      </c>
      <c r="Z70" s="211"/>
      <c r="AA70" s="211"/>
      <c r="AB70" s="211"/>
      <c r="AC70" s="211"/>
      <c r="AD70" s="211"/>
      <c r="AE70" s="211"/>
      <c r="AF70" s="211"/>
      <c r="AG70" s="211" t="s">
        <v>230</v>
      </c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2" x14ac:dyDescent="0.25">
      <c r="A71" s="228"/>
      <c r="B71" s="229"/>
      <c r="C71" s="271" t="s">
        <v>309</v>
      </c>
      <c r="D71" s="261"/>
      <c r="E71" s="262">
        <v>1.36</v>
      </c>
      <c r="F71" s="231"/>
      <c r="G71" s="231"/>
      <c r="H71" s="231"/>
      <c r="I71" s="231"/>
      <c r="J71" s="231"/>
      <c r="K71" s="231"/>
      <c r="L71" s="231"/>
      <c r="M71" s="231"/>
      <c r="N71" s="230"/>
      <c r="O71" s="230"/>
      <c r="P71" s="230"/>
      <c r="Q71" s="230"/>
      <c r="R71" s="231"/>
      <c r="S71" s="231"/>
      <c r="T71" s="231"/>
      <c r="U71" s="231"/>
      <c r="V71" s="231"/>
      <c r="W71" s="231"/>
      <c r="X71" s="231"/>
      <c r="Y71" s="231"/>
      <c r="Z71" s="211"/>
      <c r="AA71" s="211"/>
      <c r="AB71" s="211"/>
      <c r="AC71" s="211"/>
      <c r="AD71" s="211"/>
      <c r="AE71" s="211"/>
      <c r="AF71" s="211"/>
      <c r="AG71" s="211" t="s">
        <v>232</v>
      </c>
      <c r="AH71" s="211">
        <v>0</v>
      </c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x14ac:dyDescent="0.25">
      <c r="A72" s="233" t="s">
        <v>153</v>
      </c>
      <c r="B72" s="234" t="s">
        <v>96</v>
      </c>
      <c r="C72" s="250" t="s">
        <v>97</v>
      </c>
      <c r="D72" s="235"/>
      <c r="E72" s="236"/>
      <c r="F72" s="237"/>
      <c r="G72" s="237">
        <f>SUMIF(AG73:AG76,"&lt;&gt;NOR",G73:G76)</f>
        <v>0</v>
      </c>
      <c r="H72" s="237"/>
      <c r="I72" s="237">
        <f>SUM(I73:I76)</f>
        <v>0</v>
      </c>
      <c r="J72" s="237"/>
      <c r="K72" s="237">
        <f>SUM(K73:K76)</f>
        <v>0</v>
      </c>
      <c r="L72" s="237"/>
      <c r="M72" s="237">
        <f>SUM(M73:M76)</f>
        <v>0</v>
      </c>
      <c r="N72" s="236"/>
      <c r="O72" s="236">
        <f>SUM(O73:O76)</f>
        <v>1.1300000000000001</v>
      </c>
      <c r="P72" s="236"/>
      <c r="Q72" s="236">
        <f>SUM(Q73:Q76)</f>
        <v>0</v>
      </c>
      <c r="R72" s="237"/>
      <c r="S72" s="237"/>
      <c r="T72" s="238"/>
      <c r="U72" s="232"/>
      <c r="V72" s="232">
        <f>SUM(V73:V76)</f>
        <v>3.8099999999999996</v>
      </c>
      <c r="W72" s="232"/>
      <c r="X72" s="232"/>
      <c r="Y72" s="232"/>
      <c r="AG72" t="s">
        <v>154</v>
      </c>
    </row>
    <row r="73" spans="1:60" outlineLevel="1" x14ac:dyDescent="0.25">
      <c r="A73" s="240">
        <v>23</v>
      </c>
      <c r="B73" s="241" t="s">
        <v>310</v>
      </c>
      <c r="C73" s="251" t="s">
        <v>311</v>
      </c>
      <c r="D73" s="242" t="s">
        <v>236</v>
      </c>
      <c r="E73" s="243">
        <v>0.44500000000000001</v>
      </c>
      <c r="F73" s="244"/>
      <c r="G73" s="245">
        <f>ROUND(E73*F73,2)</f>
        <v>0</v>
      </c>
      <c r="H73" s="244"/>
      <c r="I73" s="245">
        <f>ROUND(E73*H73,2)</f>
        <v>0</v>
      </c>
      <c r="J73" s="244"/>
      <c r="K73" s="245">
        <f>ROUND(E73*J73,2)</f>
        <v>0</v>
      </c>
      <c r="L73" s="245">
        <v>21</v>
      </c>
      <c r="M73" s="245">
        <f>G73*(1+L73/100)</f>
        <v>0</v>
      </c>
      <c r="N73" s="243">
        <v>2.5</v>
      </c>
      <c r="O73" s="243">
        <f>ROUND(E73*N73,2)</f>
        <v>1.1100000000000001</v>
      </c>
      <c r="P73" s="243">
        <v>0</v>
      </c>
      <c r="Q73" s="243">
        <f>ROUND(E73*P73,2)</f>
        <v>0</v>
      </c>
      <c r="R73" s="245"/>
      <c r="S73" s="245" t="s">
        <v>158</v>
      </c>
      <c r="T73" s="246" t="s">
        <v>158</v>
      </c>
      <c r="U73" s="231">
        <v>1.1919999999999999</v>
      </c>
      <c r="V73" s="231">
        <f>ROUND(E73*U73,2)</f>
        <v>0.53</v>
      </c>
      <c r="W73" s="231"/>
      <c r="X73" s="231" t="s">
        <v>225</v>
      </c>
      <c r="Y73" s="231" t="s">
        <v>161</v>
      </c>
      <c r="Z73" s="211"/>
      <c r="AA73" s="211"/>
      <c r="AB73" s="211"/>
      <c r="AC73" s="211"/>
      <c r="AD73" s="211"/>
      <c r="AE73" s="211"/>
      <c r="AF73" s="211"/>
      <c r="AG73" s="211" t="s">
        <v>230</v>
      </c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outlineLevel="2" x14ac:dyDescent="0.25">
      <c r="A74" s="228"/>
      <c r="B74" s="229"/>
      <c r="C74" s="271" t="s">
        <v>312</v>
      </c>
      <c r="D74" s="261"/>
      <c r="E74" s="262">
        <v>0.44500000000000001</v>
      </c>
      <c r="F74" s="231"/>
      <c r="G74" s="231"/>
      <c r="H74" s="231"/>
      <c r="I74" s="231"/>
      <c r="J74" s="231"/>
      <c r="K74" s="231"/>
      <c r="L74" s="231"/>
      <c r="M74" s="231"/>
      <c r="N74" s="230"/>
      <c r="O74" s="230"/>
      <c r="P74" s="230"/>
      <c r="Q74" s="230"/>
      <c r="R74" s="231"/>
      <c r="S74" s="231"/>
      <c r="T74" s="231"/>
      <c r="U74" s="231"/>
      <c r="V74" s="231"/>
      <c r="W74" s="231"/>
      <c r="X74" s="231"/>
      <c r="Y74" s="231"/>
      <c r="Z74" s="211"/>
      <c r="AA74" s="211"/>
      <c r="AB74" s="211"/>
      <c r="AC74" s="211"/>
      <c r="AD74" s="211"/>
      <c r="AE74" s="211"/>
      <c r="AF74" s="211"/>
      <c r="AG74" s="211" t="s">
        <v>232</v>
      </c>
      <c r="AH74" s="211">
        <v>0</v>
      </c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1" x14ac:dyDescent="0.25">
      <c r="A75" s="240">
        <v>24</v>
      </c>
      <c r="B75" s="241" t="s">
        <v>313</v>
      </c>
      <c r="C75" s="251" t="s">
        <v>314</v>
      </c>
      <c r="D75" s="242" t="s">
        <v>257</v>
      </c>
      <c r="E75" s="243">
        <v>3.98</v>
      </c>
      <c r="F75" s="244"/>
      <c r="G75" s="245">
        <f>ROUND(E75*F75,2)</f>
        <v>0</v>
      </c>
      <c r="H75" s="244"/>
      <c r="I75" s="245">
        <f>ROUND(E75*H75,2)</f>
        <v>0</v>
      </c>
      <c r="J75" s="244"/>
      <c r="K75" s="245">
        <f>ROUND(E75*J75,2)</f>
        <v>0</v>
      </c>
      <c r="L75" s="245">
        <v>21</v>
      </c>
      <c r="M75" s="245">
        <f>G75*(1+L75/100)</f>
        <v>0</v>
      </c>
      <c r="N75" s="243">
        <v>4.7999999999999996E-3</v>
      </c>
      <c r="O75" s="243">
        <f>ROUND(E75*N75,2)</f>
        <v>0.02</v>
      </c>
      <c r="P75" s="243">
        <v>0</v>
      </c>
      <c r="Q75" s="243">
        <f>ROUND(E75*P75,2)</f>
        <v>0</v>
      </c>
      <c r="R75" s="245"/>
      <c r="S75" s="245" t="s">
        <v>158</v>
      </c>
      <c r="T75" s="246" t="s">
        <v>158</v>
      </c>
      <c r="U75" s="231">
        <v>0.82499999999999996</v>
      </c>
      <c r="V75" s="231">
        <f>ROUND(E75*U75,2)</f>
        <v>3.28</v>
      </c>
      <c r="W75" s="231"/>
      <c r="X75" s="231" t="s">
        <v>225</v>
      </c>
      <c r="Y75" s="231" t="s">
        <v>161</v>
      </c>
      <c r="Z75" s="211"/>
      <c r="AA75" s="211"/>
      <c r="AB75" s="211"/>
      <c r="AC75" s="211"/>
      <c r="AD75" s="211"/>
      <c r="AE75" s="211"/>
      <c r="AF75" s="211"/>
      <c r="AG75" s="211" t="s">
        <v>230</v>
      </c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2" x14ac:dyDescent="0.25">
      <c r="A76" s="228"/>
      <c r="B76" s="229"/>
      <c r="C76" s="271" t="s">
        <v>315</v>
      </c>
      <c r="D76" s="261"/>
      <c r="E76" s="262">
        <v>3.98</v>
      </c>
      <c r="F76" s="231"/>
      <c r="G76" s="231"/>
      <c r="H76" s="231"/>
      <c r="I76" s="231"/>
      <c r="J76" s="231"/>
      <c r="K76" s="231"/>
      <c r="L76" s="231"/>
      <c r="M76" s="231"/>
      <c r="N76" s="230"/>
      <c r="O76" s="230"/>
      <c r="P76" s="230"/>
      <c r="Q76" s="230"/>
      <c r="R76" s="231"/>
      <c r="S76" s="231"/>
      <c r="T76" s="231"/>
      <c r="U76" s="231"/>
      <c r="V76" s="231"/>
      <c r="W76" s="231"/>
      <c r="X76" s="231"/>
      <c r="Y76" s="231"/>
      <c r="Z76" s="211"/>
      <c r="AA76" s="211"/>
      <c r="AB76" s="211"/>
      <c r="AC76" s="211"/>
      <c r="AD76" s="211"/>
      <c r="AE76" s="211"/>
      <c r="AF76" s="211"/>
      <c r="AG76" s="211" t="s">
        <v>232</v>
      </c>
      <c r="AH76" s="211">
        <v>0</v>
      </c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x14ac:dyDescent="0.25">
      <c r="A77" s="233" t="s">
        <v>153</v>
      </c>
      <c r="B77" s="234" t="s">
        <v>100</v>
      </c>
      <c r="C77" s="250" t="s">
        <v>101</v>
      </c>
      <c r="D77" s="235"/>
      <c r="E77" s="236"/>
      <c r="F77" s="237"/>
      <c r="G77" s="237">
        <f>SUMIF(AG78:AG79,"&lt;&gt;NOR",G78:G79)</f>
        <v>0</v>
      </c>
      <c r="H77" s="237"/>
      <c r="I77" s="237">
        <f>SUM(I78:I79)</f>
        <v>0</v>
      </c>
      <c r="J77" s="237"/>
      <c r="K77" s="237">
        <f>SUM(K78:K79)</f>
        <v>0</v>
      </c>
      <c r="L77" s="237"/>
      <c r="M77" s="237">
        <f>SUM(M78:M79)</f>
        <v>0</v>
      </c>
      <c r="N77" s="236"/>
      <c r="O77" s="236">
        <f>SUM(O78:O79)</f>
        <v>0.91</v>
      </c>
      <c r="P77" s="236"/>
      <c r="Q77" s="236">
        <f>SUM(Q78:Q79)</f>
        <v>0</v>
      </c>
      <c r="R77" s="237"/>
      <c r="S77" s="237"/>
      <c r="T77" s="238"/>
      <c r="U77" s="232"/>
      <c r="V77" s="232">
        <f>SUM(V78:V79)</f>
        <v>7.28</v>
      </c>
      <c r="W77" s="232"/>
      <c r="X77" s="232"/>
      <c r="Y77" s="232"/>
      <c r="AG77" t="s">
        <v>154</v>
      </c>
    </row>
    <row r="78" spans="1:60" outlineLevel="1" x14ac:dyDescent="0.25">
      <c r="A78" s="240">
        <v>25</v>
      </c>
      <c r="B78" s="241" t="s">
        <v>316</v>
      </c>
      <c r="C78" s="251" t="s">
        <v>317</v>
      </c>
      <c r="D78" s="242" t="s">
        <v>257</v>
      </c>
      <c r="E78" s="243">
        <v>19.32</v>
      </c>
      <c r="F78" s="244"/>
      <c r="G78" s="245">
        <f>ROUND(E78*F78,2)</f>
        <v>0</v>
      </c>
      <c r="H78" s="244"/>
      <c r="I78" s="245">
        <f>ROUND(E78*H78,2)</f>
        <v>0</v>
      </c>
      <c r="J78" s="244"/>
      <c r="K78" s="245">
        <f>ROUND(E78*J78,2)</f>
        <v>0</v>
      </c>
      <c r="L78" s="245">
        <v>21</v>
      </c>
      <c r="M78" s="245">
        <f>G78*(1+L78/100)</f>
        <v>0</v>
      </c>
      <c r="N78" s="243">
        <v>4.7199999999999999E-2</v>
      </c>
      <c r="O78" s="243">
        <f>ROUND(E78*N78,2)</f>
        <v>0.91</v>
      </c>
      <c r="P78" s="243">
        <v>0</v>
      </c>
      <c r="Q78" s="243">
        <f>ROUND(E78*P78,2)</f>
        <v>0</v>
      </c>
      <c r="R78" s="245"/>
      <c r="S78" s="245" t="s">
        <v>158</v>
      </c>
      <c r="T78" s="246" t="s">
        <v>158</v>
      </c>
      <c r="U78" s="231">
        <v>0.377</v>
      </c>
      <c r="V78" s="231">
        <f>ROUND(E78*U78,2)</f>
        <v>7.28</v>
      </c>
      <c r="W78" s="231"/>
      <c r="X78" s="231" t="s">
        <v>225</v>
      </c>
      <c r="Y78" s="231" t="s">
        <v>161</v>
      </c>
      <c r="Z78" s="211"/>
      <c r="AA78" s="211"/>
      <c r="AB78" s="211"/>
      <c r="AC78" s="211"/>
      <c r="AD78" s="211"/>
      <c r="AE78" s="211"/>
      <c r="AF78" s="211"/>
      <c r="AG78" s="211" t="s">
        <v>230</v>
      </c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outlineLevel="2" x14ac:dyDescent="0.25">
      <c r="A79" s="228"/>
      <c r="B79" s="229"/>
      <c r="C79" s="271" t="s">
        <v>318</v>
      </c>
      <c r="D79" s="261"/>
      <c r="E79" s="262">
        <v>19.32</v>
      </c>
      <c r="F79" s="231"/>
      <c r="G79" s="231"/>
      <c r="H79" s="231"/>
      <c r="I79" s="231"/>
      <c r="J79" s="231"/>
      <c r="K79" s="231"/>
      <c r="L79" s="231"/>
      <c r="M79" s="231"/>
      <c r="N79" s="230"/>
      <c r="O79" s="230"/>
      <c r="P79" s="230"/>
      <c r="Q79" s="230"/>
      <c r="R79" s="231"/>
      <c r="S79" s="231"/>
      <c r="T79" s="231"/>
      <c r="U79" s="231"/>
      <c r="V79" s="231"/>
      <c r="W79" s="231"/>
      <c r="X79" s="231"/>
      <c r="Y79" s="231"/>
      <c r="Z79" s="211"/>
      <c r="AA79" s="211"/>
      <c r="AB79" s="211"/>
      <c r="AC79" s="211"/>
      <c r="AD79" s="211"/>
      <c r="AE79" s="211"/>
      <c r="AF79" s="211"/>
      <c r="AG79" s="211" t="s">
        <v>232</v>
      </c>
      <c r="AH79" s="211">
        <v>0</v>
      </c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x14ac:dyDescent="0.25">
      <c r="A80" s="233" t="s">
        <v>153</v>
      </c>
      <c r="B80" s="234" t="s">
        <v>110</v>
      </c>
      <c r="C80" s="250" t="s">
        <v>111</v>
      </c>
      <c r="D80" s="235"/>
      <c r="E80" s="236"/>
      <c r="F80" s="237"/>
      <c r="G80" s="237">
        <f>SUMIF(AG81:AG82,"&lt;&gt;NOR",G81:G82)</f>
        <v>0</v>
      </c>
      <c r="H80" s="237"/>
      <c r="I80" s="237">
        <f>SUM(I81:I82)</f>
        <v>0</v>
      </c>
      <c r="J80" s="237"/>
      <c r="K80" s="237">
        <f>SUM(K81:K82)</f>
        <v>0</v>
      </c>
      <c r="L80" s="237"/>
      <c r="M80" s="237">
        <f>SUM(M81:M82)</f>
        <v>0</v>
      </c>
      <c r="N80" s="236"/>
      <c r="O80" s="236">
        <f>SUM(O81:O82)</f>
        <v>0</v>
      </c>
      <c r="P80" s="236"/>
      <c r="Q80" s="236">
        <f>SUM(Q81:Q82)</f>
        <v>2.13</v>
      </c>
      <c r="R80" s="237"/>
      <c r="S80" s="237"/>
      <c r="T80" s="238"/>
      <c r="U80" s="232"/>
      <c r="V80" s="232">
        <f>SUM(V81:V82)</f>
        <v>6.95</v>
      </c>
      <c r="W80" s="232"/>
      <c r="X80" s="232"/>
      <c r="Y80" s="232"/>
      <c r="AG80" t="s">
        <v>154</v>
      </c>
    </row>
    <row r="81" spans="1:60" outlineLevel="1" x14ac:dyDescent="0.25">
      <c r="A81" s="240">
        <v>26</v>
      </c>
      <c r="B81" s="241" t="s">
        <v>319</v>
      </c>
      <c r="C81" s="251" t="s">
        <v>320</v>
      </c>
      <c r="D81" s="242" t="s">
        <v>236</v>
      </c>
      <c r="E81" s="243">
        <v>0.96599999999999997</v>
      </c>
      <c r="F81" s="244"/>
      <c r="G81" s="245">
        <f>ROUND(E81*F81,2)</f>
        <v>0</v>
      </c>
      <c r="H81" s="244"/>
      <c r="I81" s="245">
        <f>ROUND(E81*H81,2)</f>
        <v>0</v>
      </c>
      <c r="J81" s="244"/>
      <c r="K81" s="245">
        <f>ROUND(E81*J81,2)</f>
        <v>0</v>
      </c>
      <c r="L81" s="245">
        <v>21</v>
      </c>
      <c r="M81" s="245">
        <f>G81*(1+L81/100)</f>
        <v>0</v>
      </c>
      <c r="N81" s="243">
        <v>0</v>
      </c>
      <c r="O81" s="243">
        <f>ROUND(E81*N81,2)</f>
        <v>0</v>
      </c>
      <c r="P81" s="243">
        <v>2.2000000000000002</v>
      </c>
      <c r="Q81" s="243">
        <f>ROUND(E81*P81,2)</f>
        <v>2.13</v>
      </c>
      <c r="R81" s="245"/>
      <c r="S81" s="245" t="s">
        <v>158</v>
      </c>
      <c r="T81" s="246" t="s">
        <v>158</v>
      </c>
      <c r="U81" s="231">
        <v>7.1950000000000003</v>
      </c>
      <c r="V81" s="231">
        <f>ROUND(E81*U81,2)</f>
        <v>6.95</v>
      </c>
      <c r="W81" s="231"/>
      <c r="X81" s="231" t="s">
        <v>225</v>
      </c>
      <c r="Y81" s="231" t="s">
        <v>161</v>
      </c>
      <c r="Z81" s="211"/>
      <c r="AA81" s="211"/>
      <c r="AB81" s="211"/>
      <c r="AC81" s="211"/>
      <c r="AD81" s="211"/>
      <c r="AE81" s="211"/>
      <c r="AF81" s="211"/>
      <c r="AG81" s="211" t="s">
        <v>230</v>
      </c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2" x14ac:dyDescent="0.25">
      <c r="A82" s="228"/>
      <c r="B82" s="229"/>
      <c r="C82" s="271" t="s">
        <v>321</v>
      </c>
      <c r="D82" s="261"/>
      <c r="E82" s="262">
        <v>0.96599999999999997</v>
      </c>
      <c r="F82" s="231"/>
      <c r="G82" s="231"/>
      <c r="H82" s="231"/>
      <c r="I82" s="231"/>
      <c r="J82" s="231"/>
      <c r="K82" s="231"/>
      <c r="L82" s="231"/>
      <c r="M82" s="231"/>
      <c r="N82" s="230"/>
      <c r="O82" s="230"/>
      <c r="P82" s="230"/>
      <c r="Q82" s="230"/>
      <c r="R82" s="231"/>
      <c r="S82" s="231"/>
      <c r="T82" s="231"/>
      <c r="U82" s="231"/>
      <c r="V82" s="231"/>
      <c r="W82" s="231"/>
      <c r="X82" s="231"/>
      <c r="Y82" s="231"/>
      <c r="Z82" s="211"/>
      <c r="AA82" s="211"/>
      <c r="AB82" s="211"/>
      <c r="AC82" s="211"/>
      <c r="AD82" s="211"/>
      <c r="AE82" s="211"/>
      <c r="AF82" s="211"/>
      <c r="AG82" s="211" t="s">
        <v>232</v>
      </c>
      <c r="AH82" s="211">
        <v>5</v>
      </c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x14ac:dyDescent="0.25">
      <c r="A83" s="233" t="s">
        <v>153</v>
      </c>
      <c r="B83" s="234" t="s">
        <v>76</v>
      </c>
      <c r="C83" s="250" t="s">
        <v>77</v>
      </c>
      <c r="D83" s="235"/>
      <c r="E83" s="236"/>
      <c r="F83" s="237"/>
      <c r="G83" s="237">
        <f>SUMIF(AG84:AG85,"&lt;&gt;NOR",G84:G85)</f>
        <v>0</v>
      </c>
      <c r="H83" s="237"/>
      <c r="I83" s="237">
        <f>SUM(I84:I85)</f>
        <v>0</v>
      </c>
      <c r="J83" s="237"/>
      <c r="K83" s="237">
        <f>SUM(K84:K85)</f>
        <v>0</v>
      </c>
      <c r="L83" s="237"/>
      <c r="M83" s="237">
        <f>SUM(M84:M85)</f>
        <v>0</v>
      </c>
      <c r="N83" s="236"/>
      <c r="O83" s="236">
        <f>SUM(O84:O85)</f>
        <v>0</v>
      </c>
      <c r="P83" s="236"/>
      <c r="Q83" s="236">
        <f>SUM(Q84:Q85)</f>
        <v>12.78</v>
      </c>
      <c r="R83" s="237"/>
      <c r="S83" s="237"/>
      <c r="T83" s="238"/>
      <c r="U83" s="232"/>
      <c r="V83" s="232">
        <f>SUM(V84:V85)</f>
        <v>2.23</v>
      </c>
      <c r="W83" s="232"/>
      <c r="X83" s="232"/>
      <c r="Y83" s="232"/>
      <c r="AG83" t="s">
        <v>154</v>
      </c>
    </row>
    <row r="84" spans="1:60" outlineLevel="1" x14ac:dyDescent="0.25">
      <c r="A84" s="240">
        <v>27</v>
      </c>
      <c r="B84" s="241" t="s">
        <v>322</v>
      </c>
      <c r="C84" s="251" t="s">
        <v>323</v>
      </c>
      <c r="D84" s="242" t="s">
        <v>257</v>
      </c>
      <c r="E84" s="243">
        <v>36</v>
      </c>
      <c r="F84" s="244"/>
      <c r="G84" s="245">
        <f>ROUND(E84*F84,2)</f>
        <v>0</v>
      </c>
      <c r="H84" s="244"/>
      <c r="I84" s="245">
        <f>ROUND(E84*H84,2)</f>
        <v>0</v>
      </c>
      <c r="J84" s="244"/>
      <c r="K84" s="245">
        <f>ROUND(E84*J84,2)</f>
        <v>0</v>
      </c>
      <c r="L84" s="245">
        <v>21</v>
      </c>
      <c r="M84" s="245">
        <f>G84*(1+L84/100)</f>
        <v>0</v>
      </c>
      <c r="N84" s="243">
        <v>0</v>
      </c>
      <c r="O84" s="243">
        <f>ROUND(E84*N84,2)</f>
        <v>0</v>
      </c>
      <c r="P84" s="243">
        <v>0.35499999999999998</v>
      </c>
      <c r="Q84" s="243">
        <f>ROUND(E84*P84,2)</f>
        <v>12.78</v>
      </c>
      <c r="R84" s="245"/>
      <c r="S84" s="245" t="s">
        <v>158</v>
      </c>
      <c r="T84" s="246" t="s">
        <v>158</v>
      </c>
      <c r="U84" s="231">
        <v>6.2E-2</v>
      </c>
      <c r="V84" s="231">
        <f>ROUND(E84*U84,2)</f>
        <v>2.23</v>
      </c>
      <c r="W84" s="231"/>
      <c r="X84" s="231" t="s">
        <v>225</v>
      </c>
      <c r="Y84" s="231" t="s">
        <v>161</v>
      </c>
      <c r="Z84" s="211"/>
      <c r="AA84" s="211"/>
      <c r="AB84" s="211"/>
      <c r="AC84" s="211"/>
      <c r="AD84" s="211"/>
      <c r="AE84" s="211"/>
      <c r="AF84" s="211"/>
      <c r="AG84" s="211" t="s">
        <v>230</v>
      </c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2" x14ac:dyDescent="0.25">
      <c r="A85" s="228"/>
      <c r="B85" s="229"/>
      <c r="C85" s="271" t="s">
        <v>324</v>
      </c>
      <c r="D85" s="261"/>
      <c r="E85" s="262">
        <v>36</v>
      </c>
      <c r="F85" s="231"/>
      <c r="G85" s="231"/>
      <c r="H85" s="231"/>
      <c r="I85" s="231"/>
      <c r="J85" s="231"/>
      <c r="K85" s="231"/>
      <c r="L85" s="231"/>
      <c r="M85" s="231"/>
      <c r="N85" s="230"/>
      <c r="O85" s="230"/>
      <c r="P85" s="230"/>
      <c r="Q85" s="230"/>
      <c r="R85" s="231"/>
      <c r="S85" s="231"/>
      <c r="T85" s="231"/>
      <c r="U85" s="231"/>
      <c r="V85" s="231"/>
      <c r="W85" s="231"/>
      <c r="X85" s="231"/>
      <c r="Y85" s="231"/>
      <c r="Z85" s="211"/>
      <c r="AA85" s="211"/>
      <c r="AB85" s="211"/>
      <c r="AC85" s="211"/>
      <c r="AD85" s="211"/>
      <c r="AE85" s="211"/>
      <c r="AF85" s="211"/>
      <c r="AG85" s="211" t="s">
        <v>232</v>
      </c>
      <c r="AH85" s="211">
        <v>5</v>
      </c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x14ac:dyDescent="0.25">
      <c r="A86" s="233" t="s">
        <v>153</v>
      </c>
      <c r="B86" s="234" t="s">
        <v>98</v>
      </c>
      <c r="C86" s="250" t="s">
        <v>99</v>
      </c>
      <c r="D86" s="235"/>
      <c r="E86" s="236"/>
      <c r="F86" s="237"/>
      <c r="G86" s="237">
        <f>SUMIF(AG87:AG94,"&lt;&gt;NOR",G87:G94)</f>
        <v>0</v>
      </c>
      <c r="H86" s="237"/>
      <c r="I86" s="237">
        <f>SUM(I87:I94)</f>
        <v>0</v>
      </c>
      <c r="J86" s="237"/>
      <c r="K86" s="237">
        <f>SUM(K87:K94)</f>
        <v>0</v>
      </c>
      <c r="L86" s="237"/>
      <c r="M86" s="237">
        <f>SUM(M87:M94)</f>
        <v>0</v>
      </c>
      <c r="N86" s="236"/>
      <c r="O86" s="236">
        <f>SUM(O87:O94)</f>
        <v>5.0399999999999991</v>
      </c>
      <c r="P86" s="236"/>
      <c r="Q86" s="236">
        <f>SUM(Q87:Q94)</f>
        <v>0</v>
      </c>
      <c r="R86" s="237"/>
      <c r="S86" s="237"/>
      <c r="T86" s="238"/>
      <c r="U86" s="232"/>
      <c r="V86" s="232">
        <f>SUM(V87:V94)</f>
        <v>4.3600000000000003</v>
      </c>
      <c r="W86" s="232"/>
      <c r="X86" s="232"/>
      <c r="Y86" s="232"/>
      <c r="AG86" t="s">
        <v>154</v>
      </c>
    </row>
    <row r="87" spans="1:60" outlineLevel="1" x14ac:dyDescent="0.25">
      <c r="A87" s="240">
        <v>28</v>
      </c>
      <c r="B87" s="241" t="s">
        <v>325</v>
      </c>
      <c r="C87" s="251" t="s">
        <v>326</v>
      </c>
      <c r="D87" s="242" t="s">
        <v>257</v>
      </c>
      <c r="E87" s="243">
        <v>36</v>
      </c>
      <c r="F87" s="244"/>
      <c r="G87" s="245">
        <f>ROUND(E87*F87,2)</f>
        <v>0</v>
      </c>
      <c r="H87" s="244"/>
      <c r="I87" s="245">
        <f>ROUND(E87*H87,2)</f>
        <v>0</v>
      </c>
      <c r="J87" s="244"/>
      <c r="K87" s="245">
        <f>ROUND(E87*J87,2)</f>
        <v>0</v>
      </c>
      <c r="L87" s="245">
        <v>21</v>
      </c>
      <c r="M87" s="245">
        <f>G87*(1+L87/100)</f>
        <v>0</v>
      </c>
      <c r="N87" s="243">
        <v>8.3500000000000005E-2</v>
      </c>
      <c r="O87" s="243">
        <f>ROUND(E87*N87,2)</f>
        <v>3.01</v>
      </c>
      <c r="P87" s="243">
        <v>0</v>
      </c>
      <c r="Q87" s="243">
        <f>ROUND(E87*P87,2)</f>
        <v>0</v>
      </c>
      <c r="R87" s="245"/>
      <c r="S87" s="245" t="s">
        <v>158</v>
      </c>
      <c r="T87" s="246" t="s">
        <v>158</v>
      </c>
      <c r="U87" s="231">
        <v>0.121</v>
      </c>
      <c r="V87" s="231">
        <f>ROUND(E87*U87,2)</f>
        <v>4.3600000000000003</v>
      </c>
      <c r="W87" s="231"/>
      <c r="X87" s="231" t="s">
        <v>225</v>
      </c>
      <c r="Y87" s="231" t="s">
        <v>161</v>
      </c>
      <c r="Z87" s="211"/>
      <c r="AA87" s="211"/>
      <c r="AB87" s="211"/>
      <c r="AC87" s="211"/>
      <c r="AD87" s="211"/>
      <c r="AE87" s="211"/>
      <c r="AF87" s="211"/>
      <c r="AG87" s="211" t="s">
        <v>230</v>
      </c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2" x14ac:dyDescent="0.25">
      <c r="A88" s="228"/>
      <c r="B88" s="229"/>
      <c r="C88" s="252" t="s">
        <v>327</v>
      </c>
      <c r="D88" s="247"/>
      <c r="E88" s="247"/>
      <c r="F88" s="247"/>
      <c r="G88" s="247"/>
      <c r="H88" s="231"/>
      <c r="I88" s="231"/>
      <c r="J88" s="231"/>
      <c r="K88" s="231"/>
      <c r="L88" s="231"/>
      <c r="M88" s="231"/>
      <c r="N88" s="230"/>
      <c r="O88" s="230"/>
      <c r="P88" s="230"/>
      <c r="Q88" s="230"/>
      <c r="R88" s="231"/>
      <c r="S88" s="231"/>
      <c r="T88" s="231"/>
      <c r="U88" s="231"/>
      <c r="V88" s="231"/>
      <c r="W88" s="231"/>
      <c r="X88" s="231"/>
      <c r="Y88" s="231"/>
      <c r="Z88" s="211"/>
      <c r="AA88" s="211"/>
      <c r="AB88" s="211"/>
      <c r="AC88" s="211"/>
      <c r="AD88" s="211"/>
      <c r="AE88" s="211"/>
      <c r="AF88" s="211"/>
      <c r="AG88" s="211" t="s">
        <v>163</v>
      </c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outlineLevel="3" x14ac:dyDescent="0.25">
      <c r="A89" s="228"/>
      <c r="B89" s="229"/>
      <c r="C89" s="253" t="s">
        <v>328</v>
      </c>
      <c r="D89" s="249"/>
      <c r="E89" s="249"/>
      <c r="F89" s="249"/>
      <c r="G89" s="249"/>
      <c r="H89" s="231"/>
      <c r="I89" s="231"/>
      <c r="J89" s="231"/>
      <c r="K89" s="231"/>
      <c r="L89" s="231"/>
      <c r="M89" s="231"/>
      <c r="N89" s="230"/>
      <c r="O89" s="230"/>
      <c r="P89" s="230"/>
      <c r="Q89" s="230"/>
      <c r="R89" s="231"/>
      <c r="S89" s="231"/>
      <c r="T89" s="231"/>
      <c r="U89" s="231"/>
      <c r="V89" s="231"/>
      <c r="W89" s="231"/>
      <c r="X89" s="231"/>
      <c r="Y89" s="231"/>
      <c r="Z89" s="211"/>
      <c r="AA89" s="211"/>
      <c r="AB89" s="211"/>
      <c r="AC89" s="211"/>
      <c r="AD89" s="211"/>
      <c r="AE89" s="211"/>
      <c r="AF89" s="211"/>
      <c r="AG89" s="211" t="s">
        <v>163</v>
      </c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outlineLevel="3" x14ac:dyDescent="0.25">
      <c r="A90" s="228"/>
      <c r="B90" s="229"/>
      <c r="C90" s="253" t="s">
        <v>329</v>
      </c>
      <c r="D90" s="249"/>
      <c r="E90" s="249"/>
      <c r="F90" s="249"/>
      <c r="G90" s="249"/>
      <c r="H90" s="231"/>
      <c r="I90" s="231"/>
      <c r="J90" s="231"/>
      <c r="K90" s="231"/>
      <c r="L90" s="231"/>
      <c r="M90" s="231"/>
      <c r="N90" s="230"/>
      <c r="O90" s="230"/>
      <c r="P90" s="230"/>
      <c r="Q90" s="230"/>
      <c r="R90" s="231"/>
      <c r="S90" s="231"/>
      <c r="T90" s="231"/>
      <c r="U90" s="231"/>
      <c r="V90" s="231"/>
      <c r="W90" s="231"/>
      <c r="X90" s="231"/>
      <c r="Y90" s="231"/>
      <c r="Z90" s="211"/>
      <c r="AA90" s="211"/>
      <c r="AB90" s="211"/>
      <c r="AC90" s="211"/>
      <c r="AD90" s="211"/>
      <c r="AE90" s="211"/>
      <c r="AF90" s="211"/>
      <c r="AG90" s="211" t="s">
        <v>163</v>
      </c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3" x14ac:dyDescent="0.25">
      <c r="A91" s="228"/>
      <c r="B91" s="229"/>
      <c r="C91" s="253" t="s">
        <v>330</v>
      </c>
      <c r="D91" s="249"/>
      <c r="E91" s="249"/>
      <c r="F91" s="249"/>
      <c r="G91" s="249"/>
      <c r="H91" s="231"/>
      <c r="I91" s="231"/>
      <c r="J91" s="231"/>
      <c r="K91" s="231"/>
      <c r="L91" s="231"/>
      <c r="M91" s="231"/>
      <c r="N91" s="230"/>
      <c r="O91" s="230"/>
      <c r="P91" s="230"/>
      <c r="Q91" s="230"/>
      <c r="R91" s="231"/>
      <c r="S91" s="231"/>
      <c r="T91" s="231"/>
      <c r="U91" s="231"/>
      <c r="V91" s="231"/>
      <c r="W91" s="231"/>
      <c r="X91" s="231"/>
      <c r="Y91" s="231"/>
      <c r="Z91" s="211"/>
      <c r="AA91" s="211"/>
      <c r="AB91" s="211"/>
      <c r="AC91" s="211"/>
      <c r="AD91" s="211"/>
      <c r="AE91" s="211"/>
      <c r="AF91" s="211"/>
      <c r="AG91" s="211" t="s">
        <v>163</v>
      </c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2" x14ac:dyDescent="0.25">
      <c r="A92" s="228"/>
      <c r="B92" s="229"/>
      <c r="C92" s="271" t="s">
        <v>331</v>
      </c>
      <c r="D92" s="261"/>
      <c r="E92" s="262">
        <v>36</v>
      </c>
      <c r="F92" s="231"/>
      <c r="G92" s="231"/>
      <c r="H92" s="231"/>
      <c r="I92" s="231"/>
      <c r="J92" s="231"/>
      <c r="K92" s="231"/>
      <c r="L92" s="231"/>
      <c r="M92" s="231"/>
      <c r="N92" s="230"/>
      <c r="O92" s="230"/>
      <c r="P92" s="230"/>
      <c r="Q92" s="230"/>
      <c r="R92" s="231"/>
      <c r="S92" s="231"/>
      <c r="T92" s="231"/>
      <c r="U92" s="231"/>
      <c r="V92" s="231"/>
      <c r="W92" s="231"/>
      <c r="X92" s="231"/>
      <c r="Y92" s="231"/>
      <c r="Z92" s="211"/>
      <c r="AA92" s="211"/>
      <c r="AB92" s="211"/>
      <c r="AC92" s="211"/>
      <c r="AD92" s="211"/>
      <c r="AE92" s="211"/>
      <c r="AF92" s="211"/>
      <c r="AG92" s="211" t="s">
        <v>232</v>
      </c>
      <c r="AH92" s="211">
        <v>0</v>
      </c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5">
      <c r="A93" s="240">
        <v>29</v>
      </c>
      <c r="B93" s="241" t="s">
        <v>332</v>
      </c>
      <c r="C93" s="251" t="s">
        <v>333</v>
      </c>
      <c r="D93" s="242" t="s">
        <v>334</v>
      </c>
      <c r="E93" s="243">
        <v>1.2</v>
      </c>
      <c r="F93" s="244"/>
      <c r="G93" s="245">
        <f>ROUND(E93*F93,2)</f>
        <v>0</v>
      </c>
      <c r="H93" s="244"/>
      <c r="I93" s="245">
        <f>ROUND(E93*H93,2)</f>
        <v>0</v>
      </c>
      <c r="J93" s="244"/>
      <c r="K93" s="245">
        <f>ROUND(E93*J93,2)</f>
        <v>0</v>
      </c>
      <c r="L93" s="245">
        <v>21</v>
      </c>
      <c r="M93" s="245">
        <f>G93*(1+L93/100)</f>
        <v>0</v>
      </c>
      <c r="N93" s="243">
        <v>1.69</v>
      </c>
      <c r="O93" s="243">
        <f>ROUND(E93*N93,2)</f>
        <v>2.0299999999999998</v>
      </c>
      <c r="P93" s="243">
        <v>0</v>
      </c>
      <c r="Q93" s="243">
        <f>ROUND(E93*P93,2)</f>
        <v>0</v>
      </c>
      <c r="R93" s="245" t="s">
        <v>335</v>
      </c>
      <c r="S93" s="245" t="s">
        <v>158</v>
      </c>
      <c r="T93" s="246" t="s">
        <v>158</v>
      </c>
      <c r="U93" s="231">
        <v>0</v>
      </c>
      <c r="V93" s="231">
        <f>ROUND(E93*U93,2)</f>
        <v>0</v>
      </c>
      <c r="W93" s="231"/>
      <c r="X93" s="231" t="s">
        <v>336</v>
      </c>
      <c r="Y93" s="231" t="s">
        <v>161</v>
      </c>
      <c r="Z93" s="211"/>
      <c r="AA93" s="211"/>
      <c r="AB93" s="211"/>
      <c r="AC93" s="211"/>
      <c r="AD93" s="211"/>
      <c r="AE93" s="211"/>
      <c r="AF93" s="211"/>
      <c r="AG93" s="211" t="s">
        <v>337</v>
      </c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2" x14ac:dyDescent="0.25">
      <c r="A94" s="228"/>
      <c r="B94" s="229"/>
      <c r="C94" s="271" t="s">
        <v>338</v>
      </c>
      <c r="D94" s="261"/>
      <c r="E94" s="262">
        <v>1.2</v>
      </c>
      <c r="F94" s="231"/>
      <c r="G94" s="231"/>
      <c r="H94" s="231"/>
      <c r="I94" s="231"/>
      <c r="J94" s="231"/>
      <c r="K94" s="231"/>
      <c r="L94" s="231"/>
      <c r="M94" s="231"/>
      <c r="N94" s="230"/>
      <c r="O94" s="230"/>
      <c r="P94" s="230"/>
      <c r="Q94" s="230"/>
      <c r="R94" s="231"/>
      <c r="S94" s="231"/>
      <c r="T94" s="231"/>
      <c r="U94" s="231"/>
      <c r="V94" s="231"/>
      <c r="W94" s="231"/>
      <c r="X94" s="231"/>
      <c r="Y94" s="231"/>
      <c r="Z94" s="211"/>
      <c r="AA94" s="211"/>
      <c r="AB94" s="211"/>
      <c r="AC94" s="211"/>
      <c r="AD94" s="211"/>
      <c r="AE94" s="211"/>
      <c r="AF94" s="211"/>
      <c r="AG94" s="211" t="s">
        <v>232</v>
      </c>
      <c r="AH94" s="211">
        <v>0</v>
      </c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x14ac:dyDescent="0.25">
      <c r="A95" s="233" t="s">
        <v>153</v>
      </c>
      <c r="B95" s="234" t="s">
        <v>100</v>
      </c>
      <c r="C95" s="250" t="s">
        <v>101</v>
      </c>
      <c r="D95" s="235"/>
      <c r="E95" s="236"/>
      <c r="F95" s="237"/>
      <c r="G95" s="237">
        <f>SUMIF(AG96:AG103,"&lt;&gt;NOR",G96:G103)</f>
        <v>0</v>
      </c>
      <c r="H95" s="237"/>
      <c r="I95" s="237">
        <f>SUM(I96:I103)</f>
        <v>0</v>
      </c>
      <c r="J95" s="237"/>
      <c r="K95" s="237">
        <f>SUM(K96:K103)</f>
        <v>0</v>
      </c>
      <c r="L95" s="237"/>
      <c r="M95" s="237">
        <f>SUM(M96:M103)</f>
        <v>0</v>
      </c>
      <c r="N95" s="236"/>
      <c r="O95" s="236">
        <f>SUM(O96:O103)</f>
        <v>2.23</v>
      </c>
      <c r="P95" s="236"/>
      <c r="Q95" s="236">
        <f>SUM(Q96:Q103)</f>
        <v>0</v>
      </c>
      <c r="R95" s="237"/>
      <c r="S95" s="237"/>
      <c r="T95" s="238"/>
      <c r="U95" s="232"/>
      <c r="V95" s="232">
        <f>SUM(V96:V103)</f>
        <v>17.32</v>
      </c>
      <c r="W95" s="232"/>
      <c r="X95" s="232"/>
      <c r="Y95" s="232"/>
      <c r="AG95" t="s">
        <v>154</v>
      </c>
    </row>
    <row r="96" spans="1:60" outlineLevel="1" x14ac:dyDescent="0.25">
      <c r="A96" s="240">
        <v>30</v>
      </c>
      <c r="B96" s="241" t="s">
        <v>339</v>
      </c>
      <c r="C96" s="251" t="s">
        <v>340</v>
      </c>
      <c r="D96" s="242" t="s">
        <v>257</v>
      </c>
      <c r="E96" s="243">
        <v>62.91536</v>
      </c>
      <c r="F96" s="244"/>
      <c r="G96" s="245">
        <f>ROUND(E96*F96,2)</f>
        <v>0</v>
      </c>
      <c r="H96" s="244"/>
      <c r="I96" s="245">
        <f>ROUND(E96*H96,2)</f>
        <v>0</v>
      </c>
      <c r="J96" s="244"/>
      <c r="K96" s="245">
        <f>ROUND(E96*J96,2)</f>
        <v>0</v>
      </c>
      <c r="L96" s="245">
        <v>21</v>
      </c>
      <c r="M96" s="245">
        <f>G96*(1+L96/100)</f>
        <v>0</v>
      </c>
      <c r="N96" s="243">
        <v>3.3300000000000003E-2</v>
      </c>
      <c r="O96" s="243">
        <f>ROUND(E96*N96,2)</f>
        <v>2.1</v>
      </c>
      <c r="P96" s="243">
        <v>0</v>
      </c>
      <c r="Q96" s="243">
        <f>ROUND(E96*P96,2)</f>
        <v>0</v>
      </c>
      <c r="R96" s="245"/>
      <c r="S96" s="245" t="s">
        <v>158</v>
      </c>
      <c r="T96" s="246" t="s">
        <v>158</v>
      </c>
      <c r="U96" s="231">
        <v>0.21</v>
      </c>
      <c r="V96" s="231">
        <f>ROUND(E96*U96,2)</f>
        <v>13.21</v>
      </c>
      <c r="W96" s="231"/>
      <c r="X96" s="231" t="s">
        <v>225</v>
      </c>
      <c r="Y96" s="231" t="s">
        <v>161</v>
      </c>
      <c r="Z96" s="211"/>
      <c r="AA96" s="211"/>
      <c r="AB96" s="211"/>
      <c r="AC96" s="211"/>
      <c r="AD96" s="211"/>
      <c r="AE96" s="211"/>
      <c r="AF96" s="211"/>
      <c r="AG96" s="211" t="s">
        <v>230</v>
      </c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2" x14ac:dyDescent="0.25">
      <c r="A97" s="228"/>
      <c r="B97" s="229"/>
      <c r="C97" s="252" t="s">
        <v>341</v>
      </c>
      <c r="D97" s="247"/>
      <c r="E97" s="247"/>
      <c r="F97" s="247"/>
      <c r="G97" s="247"/>
      <c r="H97" s="231"/>
      <c r="I97" s="231"/>
      <c r="J97" s="231"/>
      <c r="K97" s="231"/>
      <c r="L97" s="231"/>
      <c r="M97" s="231"/>
      <c r="N97" s="230"/>
      <c r="O97" s="230"/>
      <c r="P97" s="230"/>
      <c r="Q97" s="230"/>
      <c r="R97" s="231"/>
      <c r="S97" s="231"/>
      <c r="T97" s="231"/>
      <c r="U97" s="231"/>
      <c r="V97" s="231"/>
      <c r="W97" s="231"/>
      <c r="X97" s="231"/>
      <c r="Y97" s="231"/>
      <c r="Z97" s="211"/>
      <c r="AA97" s="211"/>
      <c r="AB97" s="211"/>
      <c r="AC97" s="211"/>
      <c r="AD97" s="211"/>
      <c r="AE97" s="211"/>
      <c r="AF97" s="211"/>
      <c r="AG97" s="211" t="s">
        <v>163</v>
      </c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outlineLevel="2" x14ac:dyDescent="0.25">
      <c r="A98" s="228"/>
      <c r="B98" s="229"/>
      <c r="C98" s="271" t="s">
        <v>342</v>
      </c>
      <c r="D98" s="261"/>
      <c r="E98" s="262">
        <v>15.147360000000001</v>
      </c>
      <c r="F98" s="231"/>
      <c r="G98" s="231"/>
      <c r="H98" s="231"/>
      <c r="I98" s="231"/>
      <c r="J98" s="231"/>
      <c r="K98" s="231"/>
      <c r="L98" s="231"/>
      <c r="M98" s="231"/>
      <c r="N98" s="230"/>
      <c r="O98" s="230"/>
      <c r="P98" s="230"/>
      <c r="Q98" s="230"/>
      <c r="R98" s="231"/>
      <c r="S98" s="231"/>
      <c r="T98" s="231"/>
      <c r="U98" s="231"/>
      <c r="V98" s="231"/>
      <c r="W98" s="231"/>
      <c r="X98" s="231"/>
      <c r="Y98" s="231"/>
      <c r="Z98" s="211"/>
      <c r="AA98" s="211"/>
      <c r="AB98" s="211"/>
      <c r="AC98" s="211"/>
      <c r="AD98" s="211"/>
      <c r="AE98" s="211"/>
      <c r="AF98" s="211"/>
      <c r="AG98" s="211" t="s">
        <v>232</v>
      </c>
      <c r="AH98" s="211">
        <v>0</v>
      </c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3" x14ac:dyDescent="0.25">
      <c r="A99" s="228"/>
      <c r="B99" s="229"/>
      <c r="C99" s="271" t="s">
        <v>343</v>
      </c>
      <c r="D99" s="261"/>
      <c r="E99" s="262">
        <v>13.148</v>
      </c>
      <c r="F99" s="231"/>
      <c r="G99" s="231"/>
      <c r="H99" s="231"/>
      <c r="I99" s="231"/>
      <c r="J99" s="231"/>
      <c r="K99" s="231"/>
      <c r="L99" s="231"/>
      <c r="M99" s="231"/>
      <c r="N99" s="230"/>
      <c r="O99" s="230"/>
      <c r="P99" s="230"/>
      <c r="Q99" s="230"/>
      <c r="R99" s="231"/>
      <c r="S99" s="231"/>
      <c r="T99" s="231"/>
      <c r="U99" s="231"/>
      <c r="V99" s="231"/>
      <c r="W99" s="231"/>
      <c r="X99" s="231"/>
      <c r="Y99" s="231"/>
      <c r="Z99" s="211"/>
      <c r="AA99" s="211"/>
      <c r="AB99" s="211"/>
      <c r="AC99" s="211"/>
      <c r="AD99" s="211"/>
      <c r="AE99" s="211"/>
      <c r="AF99" s="211"/>
      <c r="AG99" s="211" t="s">
        <v>232</v>
      </c>
      <c r="AH99" s="211">
        <v>0</v>
      </c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3" x14ac:dyDescent="0.25">
      <c r="A100" s="228"/>
      <c r="B100" s="229"/>
      <c r="C100" s="271" t="s">
        <v>344</v>
      </c>
      <c r="D100" s="261"/>
      <c r="E100" s="262">
        <v>34.619999999999997</v>
      </c>
      <c r="F100" s="231"/>
      <c r="G100" s="231"/>
      <c r="H100" s="231"/>
      <c r="I100" s="231"/>
      <c r="J100" s="231"/>
      <c r="K100" s="231"/>
      <c r="L100" s="231"/>
      <c r="M100" s="231"/>
      <c r="N100" s="230"/>
      <c r="O100" s="230"/>
      <c r="P100" s="230"/>
      <c r="Q100" s="230"/>
      <c r="R100" s="231"/>
      <c r="S100" s="231"/>
      <c r="T100" s="231"/>
      <c r="U100" s="231"/>
      <c r="V100" s="231"/>
      <c r="W100" s="231"/>
      <c r="X100" s="231"/>
      <c r="Y100" s="231"/>
      <c r="Z100" s="211"/>
      <c r="AA100" s="211"/>
      <c r="AB100" s="211"/>
      <c r="AC100" s="211"/>
      <c r="AD100" s="211"/>
      <c r="AE100" s="211"/>
      <c r="AF100" s="211"/>
      <c r="AG100" s="211" t="s">
        <v>232</v>
      </c>
      <c r="AH100" s="211">
        <v>0</v>
      </c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1" x14ac:dyDescent="0.25">
      <c r="A101" s="240">
        <v>31</v>
      </c>
      <c r="B101" s="241" t="s">
        <v>345</v>
      </c>
      <c r="C101" s="251" t="s">
        <v>346</v>
      </c>
      <c r="D101" s="242" t="s">
        <v>257</v>
      </c>
      <c r="E101" s="243">
        <v>82.23536</v>
      </c>
      <c r="F101" s="244"/>
      <c r="G101" s="245">
        <f>ROUND(E101*F101,2)</f>
        <v>0</v>
      </c>
      <c r="H101" s="244"/>
      <c r="I101" s="245">
        <f>ROUND(E101*H101,2)</f>
        <v>0</v>
      </c>
      <c r="J101" s="244"/>
      <c r="K101" s="245">
        <f>ROUND(E101*J101,2)</f>
        <v>0</v>
      </c>
      <c r="L101" s="245">
        <v>21</v>
      </c>
      <c r="M101" s="245">
        <f>G101*(1+L101/100)</f>
        <v>0</v>
      </c>
      <c r="N101" s="243">
        <v>1.6000000000000001E-3</v>
      </c>
      <c r="O101" s="243">
        <f>ROUND(E101*N101,2)</f>
        <v>0.13</v>
      </c>
      <c r="P101" s="243">
        <v>0</v>
      </c>
      <c r="Q101" s="243">
        <f>ROUND(E101*P101,2)</f>
        <v>0</v>
      </c>
      <c r="R101" s="245"/>
      <c r="S101" s="245" t="s">
        <v>158</v>
      </c>
      <c r="T101" s="246" t="s">
        <v>158</v>
      </c>
      <c r="U101" s="231">
        <v>0.05</v>
      </c>
      <c r="V101" s="231">
        <f>ROUND(E101*U101,2)</f>
        <v>4.1100000000000003</v>
      </c>
      <c r="W101" s="231"/>
      <c r="X101" s="231" t="s">
        <v>225</v>
      </c>
      <c r="Y101" s="231" t="s">
        <v>161</v>
      </c>
      <c r="Z101" s="211"/>
      <c r="AA101" s="211"/>
      <c r="AB101" s="211"/>
      <c r="AC101" s="211"/>
      <c r="AD101" s="211"/>
      <c r="AE101" s="211"/>
      <c r="AF101" s="211"/>
      <c r="AG101" s="211" t="s">
        <v>230</v>
      </c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outlineLevel="2" x14ac:dyDescent="0.25">
      <c r="A102" s="228"/>
      <c r="B102" s="229"/>
      <c r="C102" s="271" t="s">
        <v>347</v>
      </c>
      <c r="D102" s="261"/>
      <c r="E102" s="262">
        <v>19.32</v>
      </c>
      <c r="F102" s="231"/>
      <c r="G102" s="231"/>
      <c r="H102" s="231"/>
      <c r="I102" s="231"/>
      <c r="J102" s="231"/>
      <c r="K102" s="231"/>
      <c r="L102" s="231"/>
      <c r="M102" s="231"/>
      <c r="N102" s="230"/>
      <c r="O102" s="230"/>
      <c r="P102" s="230"/>
      <c r="Q102" s="230"/>
      <c r="R102" s="231"/>
      <c r="S102" s="231"/>
      <c r="T102" s="231"/>
      <c r="U102" s="231"/>
      <c r="V102" s="231"/>
      <c r="W102" s="231"/>
      <c r="X102" s="231"/>
      <c r="Y102" s="231"/>
      <c r="Z102" s="211"/>
      <c r="AA102" s="211"/>
      <c r="AB102" s="211"/>
      <c r="AC102" s="211"/>
      <c r="AD102" s="211"/>
      <c r="AE102" s="211"/>
      <c r="AF102" s="211"/>
      <c r="AG102" s="211" t="s">
        <v>232</v>
      </c>
      <c r="AH102" s="211">
        <v>5</v>
      </c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3" x14ac:dyDescent="0.25">
      <c r="A103" s="228"/>
      <c r="B103" s="229"/>
      <c r="C103" s="271" t="s">
        <v>348</v>
      </c>
      <c r="D103" s="261"/>
      <c r="E103" s="262">
        <v>62.91536</v>
      </c>
      <c r="F103" s="231"/>
      <c r="G103" s="231"/>
      <c r="H103" s="231"/>
      <c r="I103" s="231"/>
      <c r="J103" s="231"/>
      <c r="K103" s="231"/>
      <c r="L103" s="231"/>
      <c r="M103" s="231"/>
      <c r="N103" s="230"/>
      <c r="O103" s="230"/>
      <c r="P103" s="230"/>
      <c r="Q103" s="230"/>
      <c r="R103" s="231"/>
      <c r="S103" s="231"/>
      <c r="T103" s="231"/>
      <c r="U103" s="231"/>
      <c r="V103" s="231"/>
      <c r="W103" s="231"/>
      <c r="X103" s="231"/>
      <c r="Y103" s="231"/>
      <c r="Z103" s="211"/>
      <c r="AA103" s="211"/>
      <c r="AB103" s="211"/>
      <c r="AC103" s="211"/>
      <c r="AD103" s="211"/>
      <c r="AE103" s="211"/>
      <c r="AF103" s="211"/>
      <c r="AG103" s="211" t="s">
        <v>232</v>
      </c>
      <c r="AH103" s="211">
        <v>5</v>
      </c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x14ac:dyDescent="0.25">
      <c r="A104" s="233" t="s">
        <v>153</v>
      </c>
      <c r="B104" s="234" t="s">
        <v>102</v>
      </c>
      <c r="C104" s="250" t="s">
        <v>103</v>
      </c>
      <c r="D104" s="235"/>
      <c r="E104" s="236"/>
      <c r="F104" s="237"/>
      <c r="G104" s="237">
        <f>SUMIF(AG105:AG105,"&lt;&gt;NOR",G105:G105)</f>
        <v>0</v>
      </c>
      <c r="H104" s="237"/>
      <c r="I104" s="237">
        <f>SUM(I105:I105)</f>
        <v>0</v>
      </c>
      <c r="J104" s="237"/>
      <c r="K104" s="237">
        <f>SUM(K105:K105)</f>
        <v>0</v>
      </c>
      <c r="L104" s="237"/>
      <c r="M104" s="237">
        <f>SUM(M105:M105)</f>
        <v>0</v>
      </c>
      <c r="N104" s="236"/>
      <c r="O104" s="236">
        <f>SUM(O105:O105)</f>
        <v>0</v>
      </c>
      <c r="P104" s="236"/>
      <c r="Q104" s="236">
        <f>SUM(Q105:Q105)</f>
        <v>0</v>
      </c>
      <c r="R104" s="237"/>
      <c r="S104" s="237"/>
      <c r="T104" s="238"/>
      <c r="U104" s="232"/>
      <c r="V104" s="232">
        <f>SUM(V105:V105)</f>
        <v>23.91</v>
      </c>
      <c r="W104" s="232"/>
      <c r="X104" s="232"/>
      <c r="Y104" s="232"/>
      <c r="AG104" t="s">
        <v>154</v>
      </c>
    </row>
    <row r="105" spans="1:60" outlineLevel="1" x14ac:dyDescent="0.25">
      <c r="A105" s="263">
        <v>32</v>
      </c>
      <c r="B105" s="264" t="s">
        <v>349</v>
      </c>
      <c r="C105" s="270" t="s">
        <v>350</v>
      </c>
      <c r="D105" s="265" t="s">
        <v>334</v>
      </c>
      <c r="E105" s="266">
        <v>1</v>
      </c>
      <c r="F105" s="267"/>
      <c r="G105" s="268">
        <f>ROUND(E105*F105,2)</f>
        <v>0</v>
      </c>
      <c r="H105" s="267"/>
      <c r="I105" s="268">
        <f>ROUND(E105*H105,2)</f>
        <v>0</v>
      </c>
      <c r="J105" s="267"/>
      <c r="K105" s="268">
        <f>ROUND(E105*J105,2)</f>
        <v>0</v>
      </c>
      <c r="L105" s="268">
        <v>21</v>
      </c>
      <c r="M105" s="268">
        <f>G105*(1+L105/100)</f>
        <v>0</v>
      </c>
      <c r="N105" s="266">
        <v>0</v>
      </c>
      <c r="O105" s="266">
        <f>ROUND(E105*N105,2)</f>
        <v>0</v>
      </c>
      <c r="P105" s="266">
        <v>0</v>
      </c>
      <c r="Q105" s="266">
        <f>ROUND(E105*P105,2)</f>
        <v>0</v>
      </c>
      <c r="R105" s="268"/>
      <c r="S105" s="268" t="s">
        <v>158</v>
      </c>
      <c r="T105" s="269" t="s">
        <v>158</v>
      </c>
      <c r="U105" s="231">
        <v>23.911999999999999</v>
      </c>
      <c r="V105" s="231">
        <f>ROUND(E105*U105,2)</f>
        <v>23.91</v>
      </c>
      <c r="W105" s="231"/>
      <c r="X105" s="231" t="s">
        <v>225</v>
      </c>
      <c r="Y105" s="231" t="s">
        <v>161</v>
      </c>
      <c r="Z105" s="211"/>
      <c r="AA105" s="211"/>
      <c r="AB105" s="211"/>
      <c r="AC105" s="211"/>
      <c r="AD105" s="211"/>
      <c r="AE105" s="211"/>
      <c r="AF105" s="211"/>
      <c r="AG105" s="211" t="s">
        <v>230</v>
      </c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x14ac:dyDescent="0.25">
      <c r="A106" s="233" t="s">
        <v>153</v>
      </c>
      <c r="B106" s="234" t="s">
        <v>104</v>
      </c>
      <c r="C106" s="250" t="s">
        <v>105</v>
      </c>
      <c r="D106" s="235"/>
      <c r="E106" s="236"/>
      <c r="F106" s="237"/>
      <c r="G106" s="237">
        <f>SUMIF(AG107:AG124,"&lt;&gt;NOR",G107:G124)</f>
        <v>0</v>
      </c>
      <c r="H106" s="237"/>
      <c r="I106" s="237">
        <f>SUM(I107:I124)</f>
        <v>0</v>
      </c>
      <c r="J106" s="237"/>
      <c r="K106" s="237">
        <f>SUM(K107:K124)</f>
        <v>0</v>
      </c>
      <c r="L106" s="237"/>
      <c r="M106" s="237">
        <f>SUM(M107:M124)</f>
        <v>0</v>
      </c>
      <c r="N106" s="236"/>
      <c r="O106" s="236">
        <f>SUM(O107:O124)</f>
        <v>1.29</v>
      </c>
      <c r="P106" s="236"/>
      <c r="Q106" s="236">
        <f>SUM(Q107:Q124)</f>
        <v>0</v>
      </c>
      <c r="R106" s="237"/>
      <c r="S106" s="237"/>
      <c r="T106" s="238"/>
      <c r="U106" s="232"/>
      <c r="V106" s="232">
        <f>SUM(V107:V124)</f>
        <v>140.69</v>
      </c>
      <c r="W106" s="232"/>
      <c r="X106" s="232"/>
      <c r="Y106" s="232"/>
      <c r="AG106" t="s">
        <v>154</v>
      </c>
    </row>
    <row r="107" spans="1:60" outlineLevel="1" x14ac:dyDescent="0.25">
      <c r="A107" s="240">
        <v>33</v>
      </c>
      <c r="B107" s="241" t="s">
        <v>351</v>
      </c>
      <c r="C107" s="251" t="s">
        <v>352</v>
      </c>
      <c r="D107" s="242" t="s">
        <v>334</v>
      </c>
      <c r="E107" s="243">
        <v>1</v>
      </c>
      <c r="F107" s="244"/>
      <c r="G107" s="245">
        <f>ROUND(E107*F107,2)</f>
        <v>0</v>
      </c>
      <c r="H107" s="244"/>
      <c r="I107" s="245">
        <f>ROUND(E107*H107,2)</f>
        <v>0</v>
      </c>
      <c r="J107" s="244"/>
      <c r="K107" s="245">
        <f>ROUND(E107*J107,2)</f>
        <v>0</v>
      </c>
      <c r="L107" s="245">
        <v>21</v>
      </c>
      <c r="M107" s="245">
        <f>G107*(1+L107/100)</f>
        <v>0</v>
      </c>
      <c r="N107" s="243">
        <v>2.5500000000000002E-3</v>
      </c>
      <c r="O107" s="243">
        <f>ROUND(E107*N107,2)</f>
        <v>0</v>
      </c>
      <c r="P107" s="243">
        <v>0</v>
      </c>
      <c r="Q107" s="243">
        <f>ROUND(E107*P107,2)</f>
        <v>0</v>
      </c>
      <c r="R107" s="245"/>
      <c r="S107" s="245" t="s">
        <v>158</v>
      </c>
      <c r="T107" s="246" t="s">
        <v>158</v>
      </c>
      <c r="U107" s="231">
        <v>1.79</v>
      </c>
      <c r="V107" s="231">
        <f>ROUND(E107*U107,2)</f>
        <v>1.79</v>
      </c>
      <c r="W107" s="231"/>
      <c r="X107" s="231" t="s">
        <v>225</v>
      </c>
      <c r="Y107" s="231" t="s">
        <v>161</v>
      </c>
      <c r="Z107" s="211"/>
      <c r="AA107" s="211"/>
      <c r="AB107" s="211"/>
      <c r="AC107" s="211"/>
      <c r="AD107" s="211"/>
      <c r="AE107" s="211"/>
      <c r="AF107" s="211"/>
      <c r="AG107" s="211" t="s">
        <v>230</v>
      </c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2" x14ac:dyDescent="0.25">
      <c r="A108" s="228"/>
      <c r="B108" s="229"/>
      <c r="C108" s="252" t="s">
        <v>353</v>
      </c>
      <c r="D108" s="247"/>
      <c r="E108" s="247"/>
      <c r="F108" s="247"/>
      <c r="G108" s="247"/>
      <c r="H108" s="231"/>
      <c r="I108" s="231"/>
      <c r="J108" s="231"/>
      <c r="K108" s="231"/>
      <c r="L108" s="231"/>
      <c r="M108" s="231"/>
      <c r="N108" s="230"/>
      <c r="O108" s="230"/>
      <c r="P108" s="230"/>
      <c r="Q108" s="230"/>
      <c r="R108" s="231"/>
      <c r="S108" s="231"/>
      <c r="T108" s="231"/>
      <c r="U108" s="231"/>
      <c r="V108" s="231"/>
      <c r="W108" s="231"/>
      <c r="X108" s="231"/>
      <c r="Y108" s="231"/>
      <c r="Z108" s="211"/>
      <c r="AA108" s="211"/>
      <c r="AB108" s="211"/>
      <c r="AC108" s="211"/>
      <c r="AD108" s="211"/>
      <c r="AE108" s="211"/>
      <c r="AF108" s="211"/>
      <c r="AG108" s="211" t="s">
        <v>163</v>
      </c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1" x14ac:dyDescent="0.25">
      <c r="A109" s="240">
        <v>34</v>
      </c>
      <c r="B109" s="241" t="s">
        <v>354</v>
      </c>
      <c r="C109" s="251" t="s">
        <v>355</v>
      </c>
      <c r="D109" s="242" t="s">
        <v>334</v>
      </c>
      <c r="E109" s="243">
        <v>1</v>
      </c>
      <c r="F109" s="244"/>
      <c r="G109" s="245">
        <f>ROUND(E109*F109,2)</f>
        <v>0</v>
      </c>
      <c r="H109" s="244"/>
      <c r="I109" s="245">
        <f>ROUND(E109*H109,2)</f>
        <v>0</v>
      </c>
      <c r="J109" s="244"/>
      <c r="K109" s="245">
        <f>ROUND(E109*J109,2)</f>
        <v>0</v>
      </c>
      <c r="L109" s="245">
        <v>21</v>
      </c>
      <c r="M109" s="245">
        <f>G109*(1+L109/100)</f>
        <v>0</v>
      </c>
      <c r="N109" s="243">
        <v>2.7799999999999999E-3</v>
      </c>
      <c r="O109" s="243">
        <f>ROUND(E109*N109,2)</f>
        <v>0</v>
      </c>
      <c r="P109" s="243">
        <v>0</v>
      </c>
      <c r="Q109" s="243">
        <f>ROUND(E109*P109,2)</f>
        <v>0</v>
      </c>
      <c r="R109" s="245"/>
      <c r="S109" s="245" t="s">
        <v>158</v>
      </c>
      <c r="T109" s="246" t="s">
        <v>158</v>
      </c>
      <c r="U109" s="231">
        <v>1.55</v>
      </c>
      <c r="V109" s="231">
        <f>ROUND(E109*U109,2)</f>
        <v>1.55</v>
      </c>
      <c r="W109" s="231"/>
      <c r="X109" s="231" t="s">
        <v>225</v>
      </c>
      <c r="Y109" s="231" t="s">
        <v>161</v>
      </c>
      <c r="Z109" s="211"/>
      <c r="AA109" s="211"/>
      <c r="AB109" s="211"/>
      <c r="AC109" s="211"/>
      <c r="AD109" s="211"/>
      <c r="AE109" s="211"/>
      <c r="AF109" s="211"/>
      <c r="AG109" s="211" t="s">
        <v>230</v>
      </c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2" x14ac:dyDescent="0.25">
      <c r="A110" s="228"/>
      <c r="B110" s="229"/>
      <c r="C110" s="252" t="s">
        <v>353</v>
      </c>
      <c r="D110" s="247"/>
      <c r="E110" s="247"/>
      <c r="F110" s="247"/>
      <c r="G110" s="247"/>
      <c r="H110" s="231"/>
      <c r="I110" s="231"/>
      <c r="J110" s="231"/>
      <c r="K110" s="231"/>
      <c r="L110" s="231"/>
      <c r="M110" s="231"/>
      <c r="N110" s="230"/>
      <c r="O110" s="230"/>
      <c r="P110" s="230"/>
      <c r="Q110" s="230"/>
      <c r="R110" s="231"/>
      <c r="S110" s="231"/>
      <c r="T110" s="231"/>
      <c r="U110" s="231"/>
      <c r="V110" s="231"/>
      <c r="W110" s="231"/>
      <c r="X110" s="231"/>
      <c r="Y110" s="231"/>
      <c r="Z110" s="211"/>
      <c r="AA110" s="211"/>
      <c r="AB110" s="211"/>
      <c r="AC110" s="211"/>
      <c r="AD110" s="211"/>
      <c r="AE110" s="211"/>
      <c r="AF110" s="211"/>
      <c r="AG110" s="211" t="s">
        <v>163</v>
      </c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1" x14ac:dyDescent="0.25">
      <c r="A111" s="240">
        <v>35</v>
      </c>
      <c r="B111" s="241" t="s">
        <v>356</v>
      </c>
      <c r="C111" s="251" t="s">
        <v>357</v>
      </c>
      <c r="D111" s="242" t="s">
        <v>334</v>
      </c>
      <c r="E111" s="243">
        <v>1</v>
      </c>
      <c r="F111" s="244"/>
      <c r="G111" s="245">
        <f>ROUND(E111*F111,2)</f>
        <v>0</v>
      </c>
      <c r="H111" s="244"/>
      <c r="I111" s="245">
        <f>ROUND(E111*H111,2)</f>
        <v>0</v>
      </c>
      <c r="J111" s="244"/>
      <c r="K111" s="245">
        <f>ROUND(E111*J111,2)</f>
        <v>0</v>
      </c>
      <c r="L111" s="245">
        <v>21</v>
      </c>
      <c r="M111" s="245">
        <f>G111*(1+L111/100)</f>
        <v>0</v>
      </c>
      <c r="N111" s="243">
        <v>2.81E-3</v>
      </c>
      <c r="O111" s="243">
        <f>ROUND(E111*N111,2)</f>
        <v>0</v>
      </c>
      <c r="P111" s="243">
        <v>0</v>
      </c>
      <c r="Q111" s="243">
        <f>ROUND(E111*P111,2)</f>
        <v>0</v>
      </c>
      <c r="R111" s="245"/>
      <c r="S111" s="245" t="s">
        <v>158</v>
      </c>
      <c r="T111" s="246" t="s">
        <v>158</v>
      </c>
      <c r="U111" s="231">
        <v>2.09</v>
      </c>
      <c r="V111" s="231">
        <f>ROUND(E111*U111,2)</f>
        <v>2.09</v>
      </c>
      <c r="W111" s="231"/>
      <c r="X111" s="231" t="s">
        <v>225</v>
      </c>
      <c r="Y111" s="231" t="s">
        <v>161</v>
      </c>
      <c r="Z111" s="211"/>
      <c r="AA111" s="211"/>
      <c r="AB111" s="211"/>
      <c r="AC111" s="211"/>
      <c r="AD111" s="211"/>
      <c r="AE111" s="211"/>
      <c r="AF111" s="211"/>
      <c r="AG111" s="211" t="s">
        <v>230</v>
      </c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2" x14ac:dyDescent="0.25">
      <c r="A112" s="228"/>
      <c r="B112" s="229"/>
      <c r="C112" s="252" t="s">
        <v>353</v>
      </c>
      <c r="D112" s="247"/>
      <c r="E112" s="247"/>
      <c r="F112" s="247"/>
      <c r="G112" s="247"/>
      <c r="H112" s="231"/>
      <c r="I112" s="231"/>
      <c r="J112" s="231"/>
      <c r="K112" s="231"/>
      <c r="L112" s="231"/>
      <c r="M112" s="231"/>
      <c r="N112" s="230"/>
      <c r="O112" s="230"/>
      <c r="P112" s="230"/>
      <c r="Q112" s="230"/>
      <c r="R112" s="231"/>
      <c r="S112" s="231"/>
      <c r="T112" s="231"/>
      <c r="U112" s="231"/>
      <c r="V112" s="231"/>
      <c r="W112" s="231"/>
      <c r="X112" s="231"/>
      <c r="Y112" s="231"/>
      <c r="Z112" s="211"/>
      <c r="AA112" s="211"/>
      <c r="AB112" s="211"/>
      <c r="AC112" s="211"/>
      <c r="AD112" s="211"/>
      <c r="AE112" s="211"/>
      <c r="AF112" s="211"/>
      <c r="AG112" s="211" t="s">
        <v>163</v>
      </c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1" x14ac:dyDescent="0.25">
      <c r="A113" s="240">
        <v>36</v>
      </c>
      <c r="B113" s="241" t="s">
        <v>358</v>
      </c>
      <c r="C113" s="251" t="s">
        <v>359</v>
      </c>
      <c r="D113" s="242" t="s">
        <v>334</v>
      </c>
      <c r="E113" s="243">
        <v>2</v>
      </c>
      <c r="F113" s="244"/>
      <c r="G113" s="245">
        <f>ROUND(E113*F113,2)</f>
        <v>0</v>
      </c>
      <c r="H113" s="244"/>
      <c r="I113" s="245">
        <f>ROUND(E113*H113,2)</f>
        <v>0</v>
      </c>
      <c r="J113" s="244"/>
      <c r="K113" s="245">
        <f>ROUND(E113*J113,2)</f>
        <v>0</v>
      </c>
      <c r="L113" s="245">
        <v>21</v>
      </c>
      <c r="M113" s="245">
        <f>G113*(1+L113/100)</f>
        <v>0</v>
      </c>
      <c r="N113" s="243">
        <v>1.9099999999999999E-2</v>
      </c>
      <c r="O113" s="243">
        <f>ROUND(E113*N113,2)</f>
        <v>0.04</v>
      </c>
      <c r="P113" s="243">
        <v>0</v>
      </c>
      <c r="Q113" s="243">
        <f>ROUND(E113*P113,2)</f>
        <v>0</v>
      </c>
      <c r="R113" s="245"/>
      <c r="S113" s="245" t="s">
        <v>158</v>
      </c>
      <c r="T113" s="246" t="s">
        <v>158</v>
      </c>
      <c r="U113" s="231">
        <v>6.19</v>
      </c>
      <c r="V113" s="231">
        <f>ROUND(E113*U113,2)</f>
        <v>12.38</v>
      </c>
      <c r="W113" s="231"/>
      <c r="X113" s="231" t="s">
        <v>225</v>
      </c>
      <c r="Y113" s="231" t="s">
        <v>161</v>
      </c>
      <c r="Z113" s="211"/>
      <c r="AA113" s="211"/>
      <c r="AB113" s="211"/>
      <c r="AC113" s="211"/>
      <c r="AD113" s="211"/>
      <c r="AE113" s="211"/>
      <c r="AF113" s="211"/>
      <c r="AG113" s="211" t="s">
        <v>230</v>
      </c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2" x14ac:dyDescent="0.25">
      <c r="A114" s="228"/>
      <c r="B114" s="229"/>
      <c r="C114" s="252" t="s">
        <v>353</v>
      </c>
      <c r="D114" s="247"/>
      <c r="E114" s="247"/>
      <c r="F114" s="247"/>
      <c r="G114" s="247"/>
      <c r="H114" s="231"/>
      <c r="I114" s="231"/>
      <c r="J114" s="231"/>
      <c r="K114" s="231"/>
      <c r="L114" s="231"/>
      <c r="M114" s="231"/>
      <c r="N114" s="230"/>
      <c r="O114" s="230"/>
      <c r="P114" s="230"/>
      <c r="Q114" s="230"/>
      <c r="R114" s="231"/>
      <c r="S114" s="231"/>
      <c r="T114" s="231"/>
      <c r="U114" s="231"/>
      <c r="V114" s="231"/>
      <c r="W114" s="231"/>
      <c r="X114" s="231"/>
      <c r="Y114" s="231"/>
      <c r="Z114" s="211"/>
      <c r="AA114" s="211"/>
      <c r="AB114" s="211"/>
      <c r="AC114" s="211"/>
      <c r="AD114" s="211"/>
      <c r="AE114" s="211"/>
      <c r="AF114" s="211"/>
      <c r="AG114" s="211" t="s">
        <v>163</v>
      </c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1" x14ac:dyDescent="0.25">
      <c r="A115" s="263">
        <v>37</v>
      </c>
      <c r="B115" s="264" t="s">
        <v>351</v>
      </c>
      <c r="C115" s="270" t="s">
        <v>352</v>
      </c>
      <c r="D115" s="265" t="s">
        <v>334</v>
      </c>
      <c r="E115" s="266">
        <v>1</v>
      </c>
      <c r="F115" s="267"/>
      <c r="G115" s="268">
        <f>ROUND(E115*F115,2)</f>
        <v>0</v>
      </c>
      <c r="H115" s="267"/>
      <c r="I115" s="268">
        <f>ROUND(E115*H115,2)</f>
        <v>0</v>
      </c>
      <c r="J115" s="267"/>
      <c r="K115" s="268">
        <f>ROUND(E115*J115,2)</f>
        <v>0</v>
      </c>
      <c r="L115" s="268">
        <v>21</v>
      </c>
      <c r="M115" s="268">
        <f>G115*(1+L115/100)</f>
        <v>0</v>
      </c>
      <c r="N115" s="266">
        <v>2.5500000000000002E-3</v>
      </c>
      <c r="O115" s="266">
        <f>ROUND(E115*N115,2)</f>
        <v>0</v>
      </c>
      <c r="P115" s="266">
        <v>0</v>
      </c>
      <c r="Q115" s="266">
        <f>ROUND(E115*P115,2)</f>
        <v>0</v>
      </c>
      <c r="R115" s="268"/>
      <c r="S115" s="268" t="s">
        <v>158</v>
      </c>
      <c r="T115" s="269" t="s">
        <v>158</v>
      </c>
      <c r="U115" s="231">
        <v>1.79</v>
      </c>
      <c r="V115" s="231">
        <f>ROUND(E115*U115,2)</f>
        <v>1.79</v>
      </c>
      <c r="W115" s="231"/>
      <c r="X115" s="231" t="s">
        <v>225</v>
      </c>
      <c r="Y115" s="231" t="s">
        <v>161</v>
      </c>
      <c r="Z115" s="211"/>
      <c r="AA115" s="211"/>
      <c r="AB115" s="211"/>
      <c r="AC115" s="211"/>
      <c r="AD115" s="211"/>
      <c r="AE115" s="211"/>
      <c r="AF115" s="211"/>
      <c r="AG115" s="211" t="s">
        <v>230</v>
      </c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1" x14ac:dyDescent="0.25">
      <c r="A116" s="263">
        <v>38</v>
      </c>
      <c r="B116" s="264" t="s">
        <v>354</v>
      </c>
      <c r="C116" s="270" t="s">
        <v>355</v>
      </c>
      <c r="D116" s="265" t="s">
        <v>334</v>
      </c>
      <c r="E116" s="266">
        <v>1</v>
      </c>
      <c r="F116" s="267"/>
      <c r="G116" s="268">
        <f>ROUND(E116*F116,2)</f>
        <v>0</v>
      </c>
      <c r="H116" s="267"/>
      <c r="I116" s="268">
        <f>ROUND(E116*H116,2)</f>
        <v>0</v>
      </c>
      <c r="J116" s="267"/>
      <c r="K116" s="268">
        <f>ROUND(E116*J116,2)</f>
        <v>0</v>
      </c>
      <c r="L116" s="268">
        <v>21</v>
      </c>
      <c r="M116" s="268">
        <f>G116*(1+L116/100)</f>
        <v>0</v>
      </c>
      <c r="N116" s="266">
        <v>2.7799999999999999E-3</v>
      </c>
      <c r="O116" s="266">
        <f>ROUND(E116*N116,2)</f>
        <v>0</v>
      </c>
      <c r="P116" s="266">
        <v>0</v>
      </c>
      <c r="Q116" s="266">
        <f>ROUND(E116*P116,2)</f>
        <v>0</v>
      </c>
      <c r="R116" s="268"/>
      <c r="S116" s="268" t="s">
        <v>158</v>
      </c>
      <c r="T116" s="269" t="s">
        <v>158</v>
      </c>
      <c r="U116" s="231">
        <v>1.55</v>
      </c>
      <c r="V116" s="231">
        <f>ROUND(E116*U116,2)</f>
        <v>1.55</v>
      </c>
      <c r="W116" s="231"/>
      <c r="X116" s="231" t="s">
        <v>225</v>
      </c>
      <c r="Y116" s="231" t="s">
        <v>161</v>
      </c>
      <c r="Z116" s="211"/>
      <c r="AA116" s="211"/>
      <c r="AB116" s="211"/>
      <c r="AC116" s="211"/>
      <c r="AD116" s="211"/>
      <c r="AE116" s="211"/>
      <c r="AF116" s="211"/>
      <c r="AG116" s="211" t="s">
        <v>230</v>
      </c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1" x14ac:dyDescent="0.25">
      <c r="A117" s="263">
        <v>39</v>
      </c>
      <c r="B117" s="264" t="s">
        <v>356</v>
      </c>
      <c r="C117" s="270" t="s">
        <v>357</v>
      </c>
      <c r="D117" s="265" t="s">
        <v>334</v>
      </c>
      <c r="E117" s="266">
        <v>2</v>
      </c>
      <c r="F117" s="267"/>
      <c r="G117" s="268">
        <f>ROUND(E117*F117,2)</f>
        <v>0</v>
      </c>
      <c r="H117" s="267"/>
      <c r="I117" s="268">
        <f>ROUND(E117*H117,2)</f>
        <v>0</v>
      </c>
      <c r="J117" s="267"/>
      <c r="K117" s="268">
        <f>ROUND(E117*J117,2)</f>
        <v>0</v>
      </c>
      <c r="L117" s="268">
        <v>21</v>
      </c>
      <c r="M117" s="268">
        <f>G117*(1+L117/100)</f>
        <v>0</v>
      </c>
      <c r="N117" s="266">
        <v>2.81E-3</v>
      </c>
      <c r="O117" s="266">
        <f>ROUND(E117*N117,2)</f>
        <v>0.01</v>
      </c>
      <c r="P117" s="266">
        <v>0</v>
      </c>
      <c r="Q117" s="266">
        <f>ROUND(E117*P117,2)</f>
        <v>0</v>
      </c>
      <c r="R117" s="268"/>
      <c r="S117" s="268" t="s">
        <v>158</v>
      </c>
      <c r="T117" s="269" t="s">
        <v>158</v>
      </c>
      <c r="U117" s="231">
        <v>2.09</v>
      </c>
      <c r="V117" s="231">
        <f>ROUND(E117*U117,2)</f>
        <v>4.18</v>
      </c>
      <c r="W117" s="231"/>
      <c r="X117" s="231" t="s">
        <v>225</v>
      </c>
      <c r="Y117" s="231" t="s">
        <v>161</v>
      </c>
      <c r="Z117" s="211"/>
      <c r="AA117" s="211"/>
      <c r="AB117" s="211"/>
      <c r="AC117" s="211"/>
      <c r="AD117" s="211"/>
      <c r="AE117" s="211"/>
      <c r="AF117" s="211"/>
      <c r="AG117" s="211" t="s">
        <v>230</v>
      </c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1" x14ac:dyDescent="0.25">
      <c r="A118" s="263">
        <v>40</v>
      </c>
      <c r="B118" s="264" t="s">
        <v>358</v>
      </c>
      <c r="C118" s="270" t="s">
        <v>359</v>
      </c>
      <c r="D118" s="265" t="s">
        <v>334</v>
      </c>
      <c r="E118" s="266">
        <v>2</v>
      </c>
      <c r="F118" s="267"/>
      <c r="G118" s="268">
        <f>ROUND(E118*F118,2)</f>
        <v>0</v>
      </c>
      <c r="H118" s="267"/>
      <c r="I118" s="268">
        <f>ROUND(E118*H118,2)</f>
        <v>0</v>
      </c>
      <c r="J118" s="267"/>
      <c r="K118" s="268">
        <f>ROUND(E118*J118,2)</f>
        <v>0</v>
      </c>
      <c r="L118" s="268">
        <v>21</v>
      </c>
      <c r="M118" s="268">
        <f>G118*(1+L118/100)</f>
        <v>0</v>
      </c>
      <c r="N118" s="266">
        <v>1.9099999999999999E-2</v>
      </c>
      <c r="O118" s="266">
        <f>ROUND(E118*N118,2)</f>
        <v>0.04</v>
      </c>
      <c r="P118" s="266">
        <v>0</v>
      </c>
      <c r="Q118" s="266">
        <f>ROUND(E118*P118,2)</f>
        <v>0</v>
      </c>
      <c r="R118" s="268"/>
      <c r="S118" s="268" t="s">
        <v>158</v>
      </c>
      <c r="T118" s="269" t="s">
        <v>158</v>
      </c>
      <c r="U118" s="231">
        <v>6.19</v>
      </c>
      <c r="V118" s="231">
        <f>ROUND(E118*U118,2)</f>
        <v>12.38</v>
      </c>
      <c r="W118" s="231"/>
      <c r="X118" s="231" t="s">
        <v>225</v>
      </c>
      <c r="Y118" s="231" t="s">
        <v>161</v>
      </c>
      <c r="Z118" s="211"/>
      <c r="AA118" s="211"/>
      <c r="AB118" s="211"/>
      <c r="AC118" s="211"/>
      <c r="AD118" s="211"/>
      <c r="AE118" s="211"/>
      <c r="AF118" s="211"/>
      <c r="AG118" s="211" t="s">
        <v>230</v>
      </c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1" x14ac:dyDescent="0.25">
      <c r="A119" s="263">
        <v>41</v>
      </c>
      <c r="B119" s="264" t="s">
        <v>360</v>
      </c>
      <c r="C119" s="270" t="s">
        <v>361</v>
      </c>
      <c r="D119" s="265" t="s">
        <v>362</v>
      </c>
      <c r="E119" s="266">
        <v>40.5</v>
      </c>
      <c r="F119" s="267"/>
      <c r="G119" s="268">
        <f>ROUND(E119*F119,2)</f>
        <v>0</v>
      </c>
      <c r="H119" s="267"/>
      <c r="I119" s="268">
        <f>ROUND(E119*H119,2)</f>
        <v>0</v>
      </c>
      <c r="J119" s="267"/>
      <c r="K119" s="268">
        <f>ROUND(E119*J119,2)</f>
        <v>0</v>
      </c>
      <c r="L119" s="268">
        <v>21</v>
      </c>
      <c r="M119" s="268">
        <f>G119*(1+L119/100)</f>
        <v>0</v>
      </c>
      <c r="N119" s="266">
        <v>0</v>
      </c>
      <c r="O119" s="266">
        <f>ROUND(E119*N119,2)</f>
        <v>0</v>
      </c>
      <c r="P119" s="266">
        <v>0</v>
      </c>
      <c r="Q119" s="266">
        <f>ROUND(E119*P119,2)</f>
        <v>0</v>
      </c>
      <c r="R119" s="268"/>
      <c r="S119" s="268" t="s">
        <v>158</v>
      </c>
      <c r="T119" s="269" t="s">
        <v>158</v>
      </c>
      <c r="U119" s="231">
        <v>0.121</v>
      </c>
      <c r="V119" s="231">
        <f>ROUND(E119*U119,2)</f>
        <v>4.9000000000000004</v>
      </c>
      <c r="W119" s="231"/>
      <c r="X119" s="231" t="s">
        <v>225</v>
      </c>
      <c r="Y119" s="231" t="s">
        <v>161</v>
      </c>
      <c r="Z119" s="211"/>
      <c r="AA119" s="211"/>
      <c r="AB119" s="211"/>
      <c r="AC119" s="211"/>
      <c r="AD119" s="211"/>
      <c r="AE119" s="211"/>
      <c r="AF119" s="211"/>
      <c r="AG119" s="211" t="s">
        <v>230</v>
      </c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1" x14ac:dyDescent="0.25">
      <c r="A120" s="263">
        <v>42</v>
      </c>
      <c r="B120" s="264" t="s">
        <v>363</v>
      </c>
      <c r="C120" s="270" t="s">
        <v>364</v>
      </c>
      <c r="D120" s="265" t="s">
        <v>365</v>
      </c>
      <c r="E120" s="266">
        <v>2</v>
      </c>
      <c r="F120" s="267"/>
      <c r="G120" s="268">
        <f>ROUND(E120*F120,2)</f>
        <v>0</v>
      </c>
      <c r="H120" s="267"/>
      <c r="I120" s="268">
        <f>ROUND(E120*H120,2)</f>
        <v>0</v>
      </c>
      <c r="J120" s="267"/>
      <c r="K120" s="268">
        <f>ROUND(E120*J120,2)</f>
        <v>0</v>
      </c>
      <c r="L120" s="268">
        <v>21</v>
      </c>
      <c r="M120" s="268">
        <f>G120*(1+L120/100)</f>
        <v>0</v>
      </c>
      <c r="N120" s="266">
        <v>0.58184000000000002</v>
      </c>
      <c r="O120" s="266">
        <f>ROUND(E120*N120,2)</f>
        <v>1.1599999999999999</v>
      </c>
      <c r="P120" s="266">
        <v>0</v>
      </c>
      <c r="Q120" s="266">
        <f>ROUND(E120*P120,2)</f>
        <v>0</v>
      </c>
      <c r="R120" s="268"/>
      <c r="S120" s="268" t="s">
        <v>158</v>
      </c>
      <c r="T120" s="269" t="s">
        <v>158</v>
      </c>
      <c r="U120" s="231">
        <v>23.08</v>
      </c>
      <c r="V120" s="231">
        <f>ROUND(E120*U120,2)</f>
        <v>46.16</v>
      </c>
      <c r="W120" s="231"/>
      <c r="X120" s="231" t="s">
        <v>225</v>
      </c>
      <c r="Y120" s="231" t="s">
        <v>161</v>
      </c>
      <c r="Z120" s="211"/>
      <c r="AA120" s="211"/>
      <c r="AB120" s="211"/>
      <c r="AC120" s="211"/>
      <c r="AD120" s="211"/>
      <c r="AE120" s="211"/>
      <c r="AF120" s="211"/>
      <c r="AG120" s="211" t="s">
        <v>230</v>
      </c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1" x14ac:dyDescent="0.25">
      <c r="A121" s="263">
        <v>43</v>
      </c>
      <c r="B121" s="264" t="s">
        <v>366</v>
      </c>
      <c r="C121" s="270" t="s">
        <v>367</v>
      </c>
      <c r="D121" s="265" t="s">
        <v>362</v>
      </c>
      <c r="E121" s="266">
        <v>40.5</v>
      </c>
      <c r="F121" s="267"/>
      <c r="G121" s="268">
        <f>ROUND(E121*F121,2)</f>
        <v>0</v>
      </c>
      <c r="H121" s="267"/>
      <c r="I121" s="268">
        <f>ROUND(E121*H121,2)</f>
        <v>0</v>
      </c>
      <c r="J121" s="267"/>
      <c r="K121" s="268">
        <f>ROUND(E121*J121,2)</f>
        <v>0</v>
      </c>
      <c r="L121" s="268">
        <v>21</v>
      </c>
      <c r="M121" s="268">
        <f>G121*(1+L121/100)</f>
        <v>0</v>
      </c>
      <c r="N121" s="266">
        <v>1.0000000000000001E-5</v>
      </c>
      <c r="O121" s="266">
        <f>ROUND(E121*N121,2)</f>
        <v>0</v>
      </c>
      <c r="P121" s="266">
        <v>0</v>
      </c>
      <c r="Q121" s="266">
        <f>ROUND(E121*P121,2)</f>
        <v>0</v>
      </c>
      <c r="R121" s="268"/>
      <c r="S121" s="268" t="s">
        <v>158</v>
      </c>
      <c r="T121" s="269" t="s">
        <v>158</v>
      </c>
      <c r="U121" s="231">
        <v>1.1200000000000001</v>
      </c>
      <c r="V121" s="231">
        <f>ROUND(E121*U121,2)</f>
        <v>45.36</v>
      </c>
      <c r="W121" s="231"/>
      <c r="X121" s="231" t="s">
        <v>225</v>
      </c>
      <c r="Y121" s="231" t="s">
        <v>161</v>
      </c>
      <c r="Z121" s="211"/>
      <c r="AA121" s="211"/>
      <c r="AB121" s="211"/>
      <c r="AC121" s="211"/>
      <c r="AD121" s="211"/>
      <c r="AE121" s="211"/>
      <c r="AF121" s="211"/>
      <c r="AG121" s="211" t="s">
        <v>230</v>
      </c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outlineLevel="1" x14ac:dyDescent="0.25">
      <c r="A122" s="240">
        <v>44</v>
      </c>
      <c r="B122" s="241" t="s">
        <v>368</v>
      </c>
      <c r="C122" s="251" t="s">
        <v>369</v>
      </c>
      <c r="D122" s="242" t="s">
        <v>334</v>
      </c>
      <c r="E122" s="243">
        <v>3</v>
      </c>
      <c r="F122" s="244"/>
      <c r="G122" s="245">
        <f>ROUND(E122*F122,2)</f>
        <v>0</v>
      </c>
      <c r="H122" s="244"/>
      <c r="I122" s="245">
        <f>ROUND(E122*H122,2)</f>
        <v>0</v>
      </c>
      <c r="J122" s="244"/>
      <c r="K122" s="245">
        <f>ROUND(E122*J122,2)</f>
        <v>0</v>
      </c>
      <c r="L122" s="245">
        <v>21</v>
      </c>
      <c r="M122" s="245">
        <f>G122*(1+L122/100)</f>
        <v>0</v>
      </c>
      <c r="N122" s="243">
        <v>7.0200000000000002E-3</v>
      </c>
      <c r="O122" s="243">
        <f>ROUND(E122*N122,2)</f>
        <v>0.02</v>
      </c>
      <c r="P122" s="243">
        <v>0</v>
      </c>
      <c r="Q122" s="243">
        <f>ROUND(E122*P122,2)</f>
        <v>0</v>
      </c>
      <c r="R122" s="245"/>
      <c r="S122" s="245" t="s">
        <v>158</v>
      </c>
      <c r="T122" s="246" t="s">
        <v>158</v>
      </c>
      <c r="U122" s="231">
        <v>1.0940000000000001</v>
      </c>
      <c r="V122" s="231">
        <f>ROUND(E122*U122,2)</f>
        <v>3.28</v>
      </c>
      <c r="W122" s="231"/>
      <c r="X122" s="231" t="s">
        <v>225</v>
      </c>
      <c r="Y122" s="231" t="s">
        <v>161</v>
      </c>
      <c r="Z122" s="211"/>
      <c r="AA122" s="211"/>
      <c r="AB122" s="211"/>
      <c r="AC122" s="211"/>
      <c r="AD122" s="211"/>
      <c r="AE122" s="211"/>
      <c r="AF122" s="211"/>
      <c r="AG122" s="211" t="s">
        <v>230</v>
      </c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outlineLevel="2" x14ac:dyDescent="0.25">
      <c r="A123" s="228"/>
      <c r="B123" s="229"/>
      <c r="C123" s="252" t="s">
        <v>353</v>
      </c>
      <c r="D123" s="247"/>
      <c r="E123" s="247"/>
      <c r="F123" s="247"/>
      <c r="G123" s="247"/>
      <c r="H123" s="231"/>
      <c r="I123" s="231"/>
      <c r="J123" s="231"/>
      <c r="K123" s="231"/>
      <c r="L123" s="231"/>
      <c r="M123" s="231"/>
      <c r="N123" s="230"/>
      <c r="O123" s="230"/>
      <c r="P123" s="230"/>
      <c r="Q123" s="230"/>
      <c r="R123" s="231"/>
      <c r="S123" s="231"/>
      <c r="T123" s="231"/>
      <c r="U123" s="231"/>
      <c r="V123" s="231"/>
      <c r="W123" s="231"/>
      <c r="X123" s="231"/>
      <c r="Y123" s="231"/>
      <c r="Z123" s="211"/>
      <c r="AA123" s="211"/>
      <c r="AB123" s="211"/>
      <c r="AC123" s="211"/>
      <c r="AD123" s="211"/>
      <c r="AE123" s="211"/>
      <c r="AF123" s="211"/>
      <c r="AG123" s="211" t="s">
        <v>163</v>
      </c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outlineLevel="1" x14ac:dyDescent="0.25">
      <c r="A124" s="263">
        <v>45</v>
      </c>
      <c r="B124" s="264" t="s">
        <v>368</v>
      </c>
      <c r="C124" s="270" t="s">
        <v>369</v>
      </c>
      <c r="D124" s="265" t="s">
        <v>334</v>
      </c>
      <c r="E124" s="266">
        <v>3</v>
      </c>
      <c r="F124" s="267"/>
      <c r="G124" s="268">
        <f>ROUND(E124*F124,2)</f>
        <v>0</v>
      </c>
      <c r="H124" s="267"/>
      <c r="I124" s="268">
        <f>ROUND(E124*H124,2)</f>
        <v>0</v>
      </c>
      <c r="J124" s="267"/>
      <c r="K124" s="268">
        <f>ROUND(E124*J124,2)</f>
        <v>0</v>
      </c>
      <c r="L124" s="268">
        <v>21</v>
      </c>
      <c r="M124" s="268">
        <f>G124*(1+L124/100)</f>
        <v>0</v>
      </c>
      <c r="N124" s="266">
        <v>7.0200000000000002E-3</v>
      </c>
      <c r="O124" s="266">
        <f>ROUND(E124*N124,2)</f>
        <v>0.02</v>
      </c>
      <c r="P124" s="266">
        <v>0</v>
      </c>
      <c r="Q124" s="266">
        <f>ROUND(E124*P124,2)</f>
        <v>0</v>
      </c>
      <c r="R124" s="268"/>
      <c r="S124" s="268" t="s">
        <v>158</v>
      </c>
      <c r="T124" s="269" t="s">
        <v>158</v>
      </c>
      <c r="U124" s="231">
        <v>1.0940000000000001</v>
      </c>
      <c r="V124" s="231">
        <f>ROUND(E124*U124,2)</f>
        <v>3.28</v>
      </c>
      <c r="W124" s="231"/>
      <c r="X124" s="231" t="s">
        <v>225</v>
      </c>
      <c r="Y124" s="231" t="s">
        <v>161</v>
      </c>
      <c r="Z124" s="211"/>
      <c r="AA124" s="211"/>
      <c r="AB124" s="211"/>
      <c r="AC124" s="211"/>
      <c r="AD124" s="211"/>
      <c r="AE124" s="211"/>
      <c r="AF124" s="211"/>
      <c r="AG124" s="211" t="s">
        <v>230</v>
      </c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x14ac:dyDescent="0.25">
      <c r="A125" s="233" t="s">
        <v>153</v>
      </c>
      <c r="B125" s="234" t="s">
        <v>106</v>
      </c>
      <c r="C125" s="250" t="s">
        <v>107</v>
      </c>
      <c r="D125" s="235"/>
      <c r="E125" s="236"/>
      <c r="F125" s="237"/>
      <c r="G125" s="237">
        <f>SUMIF(AG126:AG150,"&lt;&gt;NOR",G126:G150)</f>
        <v>0</v>
      </c>
      <c r="H125" s="237"/>
      <c r="I125" s="237">
        <f>SUM(I126:I150)</f>
        <v>0</v>
      </c>
      <c r="J125" s="237"/>
      <c r="K125" s="237">
        <f>SUM(K126:K150)</f>
        <v>0</v>
      </c>
      <c r="L125" s="237"/>
      <c r="M125" s="237">
        <f>SUM(M126:M150)</f>
        <v>0</v>
      </c>
      <c r="N125" s="236"/>
      <c r="O125" s="236">
        <f>SUM(O126:O150)</f>
        <v>9.8600000000000012</v>
      </c>
      <c r="P125" s="236"/>
      <c r="Q125" s="236">
        <f>SUM(Q126:Q150)</f>
        <v>0</v>
      </c>
      <c r="R125" s="237"/>
      <c r="S125" s="237"/>
      <c r="T125" s="238"/>
      <c r="U125" s="232"/>
      <c r="V125" s="232">
        <f>SUM(V126:V150)</f>
        <v>0</v>
      </c>
      <c r="W125" s="232"/>
      <c r="X125" s="232"/>
      <c r="Y125" s="232"/>
      <c r="AG125" t="s">
        <v>154</v>
      </c>
    </row>
    <row r="126" spans="1:60" ht="30.6" outlineLevel="1" x14ac:dyDescent="0.25">
      <c r="A126" s="263">
        <v>46</v>
      </c>
      <c r="B126" s="264" t="s">
        <v>370</v>
      </c>
      <c r="C126" s="270" t="s">
        <v>371</v>
      </c>
      <c r="D126" s="265" t="s">
        <v>372</v>
      </c>
      <c r="E126" s="266">
        <v>9</v>
      </c>
      <c r="F126" s="267"/>
      <c r="G126" s="268">
        <f>ROUND(E126*F126,2)</f>
        <v>0</v>
      </c>
      <c r="H126" s="267"/>
      <c r="I126" s="268">
        <f>ROUND(E126*H126,2)</f>
        <v>0</v>
      </c>
      <c r="J126" s="267"/>
      <c r="K126" s="268">
        <f>ROUND(E126*J126,2)</f>
        <v>0</v>
      </c>
      <c r="L126" s="268">
        <v>21</v>
      </c>
      <c r="M126" s="268">
        <f>G126*(1+L126/100)</f>
        <v>0</v>
      </c>
      <c r="N126" s="266">
        <v>0.64400000000000002</v>
      </c>
      <c r="O126" s="266">
        <f>ROUND(E126*N126,2)</f>
        <v>5.8</v>
      </c>
      <c r="P126" s="266">
        <v>0</v>
      </c>
      <c r="Q126" s="266">
        <f>ROUND(E126*P126,2)</f>
        <v>0</v>
      </c>
      <c r="R126" s="268"/>
      <c r="S126" s="268" t="s">
        <v>373</v>
      </c>
      <c r="T126" s="269" t="s">
        <v>159</v>
      </c>
      <c r="U126" s="231">
        <v>0</v>
      </c>
      <c r="V126" s="231">
        <f>ROUND(E126*U126,2)</f>
        <v>0</v>
      </c>
      <c r="W126" s="231"/>
      <c r="X126" s="231" t="s">
        <v>225</v>
      </c>
      <c r="Y126" s="231" t="s">
        <v>161</v>
      </c>
      <c r="Z126" s="211"/>
      <c r="AA126" s="211"/>
      <c r="AB126" s="211"/>
      <c r="AC126" s="211"/>
      <c r="AD126" s="211"/>
      <c r="AE126" s="211"/>
      <c r="AF126" s="211"/>
      <c r="AG126" s="211" t="s">
        <v>226</v>
      </c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ht="20.399999999999999" outlineLevel="1" x14ac:dyDescent="0.25">
      <c r="A127" s="263">
        <v>47</v>
      </c>
      <c r="B127" s="264" t="s">
        <v>374</v>
      </c>
      <c r="C127" s="270" t="s">
        <v>375</v>
      </c>
      <c r="D127" s="265" t="s">
        <v>372</v>
      </c>
      <c r="E127" s="266">
        <v>1</v>
      </c>
      <c r="F127" s="267"/>
      <c r="G127" s="268">
        <f>ROUND(E127*F127,2)</f>
        <v>0</v>
      </c>
      <c r="H127" s="267"/>
      <c r="I127" s="268">
        <f>ROUND(E127*H127,2)</f>
        <v>0</v>
      </c>
      <c r="J127" s="267"/>
      <c r="K127" s="268">
        <f>ROUND(E127*J127,2)</f>
        <v>0</v>
      </c>
      <c r="L127" s="268">
        <v>21</v>
      </c>
      <c r="M127" s="268">
        <f>G127*(1+L127/100)</f>
        <v>0</v>
      </c>
      <c r="N127" s="266">
        <v>0.248</v>
      </c>
      <c r="O127" s="266">
        <f>ROUND(E127*N127,2)</f>
        <v>0.25</v>
      </c>
      <c r="P127" s="266">
        <v>0</v>
      </c>
      <c r="Q127" s="266">
        <f>ROUND(E127*P127,2)</f>
        <v>0</v>
      </c>
      <c r="R127" s="268"/>
      <c r="S127" s="268" t="s">
        <v>373</v>
      </c>
      <c r="T127" s="269" t="s">
        <v>159</v>
      </c>
      <c r="U127" s="231">
        <v>0</v>
      </c>
      <c r="V127" s="231">
        <f>ROUND(E127*U127,2)</f>
        <v>0</v>
      </c>
      <c r="W127" s="231"/>
      <c r="X127" s="231" t="s">
        <v>225</v>
      </c>
      <c r="Y127" s="231" t="s">
        <v>161</v>
      </c>
      <c r="Z127" s="211"/>
      <c r="AA127" s="211"/>
      <c r="AB127" s="211"/>
      <c r="AC127" s="211"/>
      <c r="AD127" s="211"/>
      <c r="AE127" s="211"/>
      <c r="AF127" s="211"/>
      <c r="AG127" s="211" t="s">
        <v>226</v>
      </c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ht="20.399999999999999" outlineLevel="1" x14ac:dyDescent="0.25">
      <c r="A128" s="263">
        <v>48</v>
      </c>
      <c r="B128" s="264" t="s">
        <v>376</v>
      </c>
      <c r="C128" s="270" t="s">
        <v>377</v>
      </c>
      <c r="D128" s="265" t="s">
        <v>372</v>
      </c>
      <c r="E128" s="266">
        <v>1</v>
      </c>
      <c r="F128" s="267"/>
      <c r="G128" s="268">
        <f>ROUND(E128*F128,2)</f>
        <v>0</v>
      </c>
      <c r="H128" s="267"/>
      <c r="I128" s="268">
        <f>ROUND(E128*H128,2)</f>
        <v>0</v>
      </c>
      <c r="J128" s="267"/>
      <c r="K128" s="268">
        <f>ROUND(E128*J128,2)</f>
        <v>0</v>
      </c>
      <c r="L128" s="268">
        <v>21</v>
      </c>
      <c r="M128" s="268">
        <f>G128*(1+L128/100)</f>
        <v>0</v>
      </c>
      <c r="N128" s="266">
        <v>0.23100000000000001</v>
      </c>
      <c r="O128" s="266">
        <f>ROUND(E128*N128,2)</f>
        <v>0.23</v>
      </c>
      <c r="P128" s="266">
        <v>0</v>
      </c>
      <c r="Q128" s="266">
        <f>ROUND(E128*P128,2)</f>
        <v>0</v>
      </c>
      <c r="R128" s="268"/>
      <c r="S128" s="268" t="s">
        <v>373</v>
      </c>
      <c r="T128" s="269" t="s">
        <v>159</v>
      </c>
      <c r="U128" s="231">
        <v>0</v>
      </c>
      <c r="V128" s="231">
        <f>ROUND(E128*U128,2)</f>
        <v>0</v>
      </c>
      <c r="W128" s="231"/>
      <c r="X128" s="231" t="s">
        <v>225</v>
      </c>
      <c r="Y128" s="231" t="s">
        <v>161</v>
      </c>
      <c r="Z128" s="211"/>
      <c r="AA128" s="211"/>
      <c r="AB128" s="211"/>
      <c r="AC128" s="211"/>
      <c r="AD128" s="211"/>
      <c r="AE128" s="211"/>
      <c r="AF128" s="211"/>
      <c r="AG128" s="211" t="s">
        <v>226</v>
      </c>
      <c r="AH128" s="21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ht="20.399999999999999" outlineLevel="1" x14ac:dyDescent="0.25">
      <c r="A129" s="263">
        <v>49</v>
      </c>
      <c r="B129" s="264" t="s">
        <v>378</v>
      </c>
      <c r="C129" s="270" t="s">
        <v>379</v>
      </c>
      <c r="D129" s="265" t="s">
        <v>372</v>
      </c>
      <c r="E129" s="266">
        <v>2</v>
      </c>
      <c r="F129" s="267"/>
      <c r="G129" s="268">
        <f>ROUND(E129*F129,2)</f>
        <v>0</v>
      </c>
      <c r="H129" s="267"/>
      <c r="I129" s="268">
        <f>ROUND(E129*H129,2)</f>
        <v>0</v>
      </c>
      <c r="J129" s="267"/>
      <c r="K129" s="268">
        <f>ROUND(E129*J129,2)</f>
        <v>0</v>
      </c>
      <c r="L129" s="268">
        <v>21</v>
      </c>
      <c r="M129" s="268">
        <f>G129*(1+L129/100)</f>
        <v>0</v>
      </c>
      <c r="N129" s="266">
        <v>0.221</v>
      </c>
      <c r="O129" s="266">
        <f>ROUND(E129*N129,2)</f>
        <v>0.44</v>
      </c>
      <c r="P129" s="266">
        <v>0</v>
      </c>
      <c r="Q129" s="266">
        <f>ROUND(E129*P129,2)</f>
        <v>0</v>
      </c>
      <c r="R129" s="268"/>
      <c r="S129" s="268" t="s">
        <v>373</v>
      </c>
      <c r="T129" s="269" t="s">
        <v>159</v>
      </c>
      <c r="U129" s="231">
        <v>0</v>
      </c>
      <c r="V129" s="231">
        <f>ROUND(E129*U129,2)</f>
        <v>0</v>
      </c>
      <c r="W129" s="231"/>
      <c r="X129" s="231" t="s">
        <v>225</v>
      </c>
      <c r="Y129" s="231" t="s">
        <v>161</v>
      </c>
      <c r="Z129" s="211"/>
      <c r="AA129" s="211"/>
      <c r="AB129" s="211"/>
      <c r="AC129" s="211"/>
      <c r="AD129" s="211"/>
      <c r="AE129" s="211"/>
      <c r="AF129" s="211"/>
      <c r="AG129" s="211" t="s">
        <v>226</v>
      </c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ht="30.6" outlineLevel="1" x14ac:dyDescent="0.25">
      <c r="A130" s="263">
        <v>50</v>
      </c>
      <c r="B130" s="264" t="s">
        <v>380</v>
      </c>
      <c r="C130" s="270" t="s">
        <v>381</v>
      </c>
      <c r="D130" s="265" t="s">
        <v>372</v>
      </c>
      <c r="E130" s="266">
        <v>1</v>
      </c>
      <c r="F130" s="267"/>
      <c r="G130" s="268">
        <f>ROUND(E130*F130,2)</f>
        <v>0</v>
      </c>
      <c r="H130" s="267"/>
      <c r="I130" s="268">
        <f>ROUND(E130*H130,2)</f>
        <v>0</v>
      </c>
      <c r="J130" s="267"/>
      <c r="K130" s="268">
        <f>ROUND(E130*J130,2)</f>
        <v>0</v>
      </c>
      <c r="L130" s="268">
        <v>21</v>
      </c>
      <c r="M130" s="268">
        <f>G130*(1+L130/100)</f>
        <v>0</v>
      </c>
      <c r="N130" s="266">
        <v>0.17100000000000001</v>
      </c>
      <c r="O130" s="266">
        <f>ROUND(E130*N130,2)</f>
        <v>0.17</v>
      </c>
      <c r="P130" s="266">
        <v>0</v>
      </c>
      <c r="Q130" s="266">
        <f>ROUND(E130*P130,2)</f>
        <v>0</v>
      </c>
      <c r="R130" s="268"/>
      <c r="S130" s="268" t="s">
        <v>373</v>
      </c>
      <c r="T130" s="269" t="s">
        <v>159</v>
      </c>
      <c r="U130" s="231">
        <v>0</v>
      </c>
      <c r="V130" s="231">
        <f>ROUND(E130*U130,2)</f>
        <v>0</v>
      </c>
      <c r="W130" s="231"/>
      <c r="X130" s="231" t="s">
        <v>225</v>
      </c>
      <c r="Y130" s="231" t="s">
        <v>161</v>
      </c>
      <c r="Z130" s="211"/>
      <c r="AA130" s="211"/>
      <c r="AB130" s="211"/>
      <c r="AC130" s="211"/>
      <c r="AD130" s="211"/>
      <c r="AE130" s="211"/>
      <c r="AF130" s="211"/>
      <c r="AG130" s="211" t="s">
        <v>226</v>
      </c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ht="20.399999999999999" outlineLevel="1" x14ac:dyDescent="0.25">
      <c r="A131" s="263">
        <v>51</v>
      </c>
      <c r="B131" s="264" t="s">
        <v>382</v>
      </c>
      <c r="C131" s="270" t="s">
        <v>383</v>
      </c>
      <c r="D131" s="265" t="s">
        <v>372</v>
      </c>
      <c r="E131" s="266">
        <v>1</v>
      </c>
      <c r="F131" s="267"/>
      <c r="G131" s="268">
        <f>ROUND(E131*F131,2)</f>
        <v>0</v>
      </c>
      <c r="H131" s="267"/>
      <c r="I131" s="268">
        <f>ROUND(E131*H131,2)</f>
        <v>0</v>
      </c>
      <c r="J131" s="267"/>
      <c r="K131" s="268">
        <f>ROUND(E131*J131,2)</f>
        <v>0</v>
      </c>
      <c r="L131" s="268">
        <v>21</v>
      </c>
      <c r="M131" s="268">
        <f>G131*(1+L131/100)</f>
        <v>0</v>
      </c>
      <c r="N131" s="266">
        <v>0.14699999999999999</v>
      </c>
      <c r="O131" s="266">
        <f>ROUND(E131*N131,2)</f>
        <v>0.15</v>
      </c>
      <c r="P131" s="266">
        <v>0</v>
      </c>
      <c r="Q131" s="266">
        <f>ROUND(E131*P131,2)</f>
        <v>0</v>
      </c>
      <c r="R131" s="268"/>
      <c r="S131" s="268" t="s">
        <v>373</v>
      </c>
      <c r="T131" s="269" t="s">
        <v>159</v>
      </c>
      <c r="U131" s="231">
        <v>0</v>
      </c>
      <c r="V131" s="231">
        <f>ROUND(E131*U131,2)</f>
        <v>0</v>
      </c>
      <c r="W131" s="231"/>
      <c r="X131" s="231" t="s">
        <v>225</v>
      </c>
      <c r="Y131" s="231" t="s">
        <v>161</v>
      </c>
      <c r="Z131" s="211"/>
      <c r="AA131" s="211"/>
      <c r="AB131" s="211"/>
      <c r="AC131" s="211"/>
      <c r="AD131" s="211"/>
      <c r="AE131" s="211"/>
      <c r="AF131" s="211"/>
      <c r="AG131" s="211" t="s">
        <v>226</v>
      </c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ht="30.6" outlineLevel="1" x14ac:dyDescent="0.25">
      <c r="A132" s="263">
        <v>52</v>
      </c>
      <c r="B132" s="264" t="s">
        <v>384</v>
      </c>
      <c r="C132" s="270" t="s">
        <v>385</v>
      </c>
      <c r="D132" s="265" t="s">
        <v>372</v>
      </c>
      <c r="E132" s="266">
        <v>1</v>
      </c>
      <c r="F132" s="267"/>
      <c r="G132" s="268">
        <f>ROUND(E132*F132,2)</f>
        <v>0</v>
      </c>
      <c r="H132" s="267"/>
      <c r="I132" s="268">
        <f>ROUND(E132*H132,2)</f>
        <v>0</v>
      </c>
      <c r="J132" s="267"/>
      <c r="K132" s="268">
        <f>ROUND(E132*J132,2)</f>
        <v>0</v>
      </c>
      <c r="L132" s="268">
        <v>21</v>
      </c>
      <c r="M132" s="268">
        <f>G132*(1+L132/100)</f>
        <v>0</v>
      </c>
      <c r="N132" s="266">
        <v>0.11</v>
      </c>
      <c r="O132" s="266">
        <f>ROUND(E132*N132,2)</f>
        <v>0.11</v>
      </c>
      <c r="P132" s="266">
        <v>0</v>
      </c>
      <c r="Q132" s="266">
        <f>ROUND(E132*P132,2)</f>
        <v>0</v>
      </c>
      <c r="R132" s="268"/>
      <c r="S132" s="268" t="s">
        <v>373</v>
      </c>
      <c r="T132" s="269" t="s">
        <v>159</v>
      </c>
      <c r="U132" s="231">
        <v>0</v>
      </c>
      <c r="V132" s="231">
        <f>ROUND(E132*U132,2)</f>
        <v>0</v>
      </c>
      <c r="W132" s="231"/>
      <c r="X132" s="231" t="s">
        <v>225</v>
      </c>
      <c r="Y132" s="231" t="s">
        <v>161</v>
      </c>
      <c r="Z132" s="211"/>
      <c r="AA132" s="211"/>
      <c r="AB132" s="211"/>
      <c r="AC132" s="211"/>
      <c r="AD132" s="211"/>
      <c r="AE132" s="211"/>
      <c r="AF132" s="211"/>
      <c r="AG132" s="211" t="s">
        <v>226</v>
      </c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ht="20.399999999999999" outlineLevel="1" x14ac:dyDescent="0.25">
      <c r="A133" s="263">
        <v>53</v>
      </c>
      <c r="B133" s="264" t="s">
        <v>386</v>
      </c>
      <c r="C133" s="270" t="s">
        <v>387</v>
      </c>
      <c r="D133" s="265" t="s">
        <v>372</v>
      </c>
      <c r="E133" s="266">
        <v>1</v>
      </c>
      <c r="F133" s="267"/>
      <c r="G133" s="268">
        <f>ROUND(E133*F133,2)</f>
        <v>0</v>
      </c>
      <c r="H133" s="267"/>
      <c r="I133" s="268">
        <f>ROUND(E133*H133,2)</f>
        <v>0</v>
      </c>
      <c r="J133" s="267"/>
      <c r="K133" s="268">
        <f>ROUND(E133*J133,2)</f>
        <v>0</v>
      </c>
      <c r="L133" s="268">
        <v>21</v>
      </c>
      <c r="M133" s="268">
        <f>G133*(1+L133/100)</f>
        <v>0</v>
      </c>
      <c r="N133" s="266">
        <v>1.2E-2</v>
      </c>
      <c r="O133" s="266">
        <f>ROUND(E133*N133,2)</f>
        <v>0.01</v>
      </c>
      <c r="P133" s="266">
        <v>0</v>
      </c>
      <c r="Q133" s="266">
        <f>ROUND(E133*P133,2)</f>
        <v>0</v>
      </c>
      <c r="R133" s="268"/>
      <c r="S133" s="268" t="s">
        <v>373</v>
      </c>
      <c r="T133" s="269" t="s">
        <v>159</v>
      </c>
      <c r="U133" s="231">
        <v>0</v>
      </c>
      <c r="V133" s="231">
        <f>ROUND(E133*U133,2)</f>
        <v>0</v>
      </c>
      <c r="W133" s="231"/>
      <c r="X133" s="231" t="s">
        <v>336</v>
      </c>
      <c r="Y133" s="231" t="s">
        <v>161</v>
      </c>
      <c r="Z133" s="211"/>
      <c r="AA133" s="211"/>
      <c r="AB133" s="211"/>
      <c r="AC133" s="211"/>
      <c r="AD133" s="211"/>
      <c r="AE133" s="211"/>
      <c r="AF133" s="211"/>
      <c r="AG133" s="211" t="s">
        <v>388</v>
      </c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ht="20.399999999999999" outlineLevel="1" x14ac:dyDescent="0.25">
      <c r="A134" s="263">
        <v>54</v>
      </c>
      <c r="B134" s="264" t="s">
        <v>389</v>
      </c>
      <c r="C134" s="270" t="s">
        <v>390</v>
      </c>
      <c r="D134" s="265" t="s">
        <v>372</v>
      </c>
      <c r="E134" s="266">
        <v>1</v>
      </c>
      <c r="F134" s="267"/>
      <c r="G134" s="268">
        <f>ROUND(E134*F134,2)</f>
        <v>0</v>
      </c>
      <c r="H134" s="267"/>
      <c r="I134" s="268">
        <f>ROUND(E134*H134,2)</f>
        <v>0</v>
      </c>
      <c r="J134" s="267"/>
      <c r="K134" s="268">
        <f>ROUND(E134*J134,2)</f>
        <v>0</v>
      </c>
      <c r="L134" s="268">
        <v>21</v>
      </c>
      <c r="M134" s="268">
        <f>G134*(1+L134/100)</f>
        <v>0</v>
      </c>
      <c r="N134" s="266">
        <v>1.7000000000000001E-2</v>
      </c>
      <c r="O134" s="266">
        <f>ROUND(E134*N134,2)</f>
        <v>0.02</v>
      </c>
      <c r="P134" s="266">
        <v>0</v>
      </c>
      <c r="Q134" s="266">
        <f>ROUND(E134*P134,2)</f>
        <v>0</v>
      </c>
      <c r="R134" s="268"/>
      <c r="S134" s="268" t="s">
        <v>373</v>
      </c>
      <c r="T134" s="269" t="s">
        <v>159</v>
      </c>
      <c r="U134" s="231">
        <v>0</v>
      </c>
      <c r="V134" s="231">
        <f>ROUND(E134*U134,2)</f>
        <v>0</v>
      </c>
      <c r="W134" s="231"/>
      <c r="X134" s="231" t="s">
        <v>336</v>
      </c>
      <c r="Y134" s="231" t="s">
        <v>161</v>
      </c>
      <c r="Z134" s="211"/>
      <c r="AA134" s="211"/>
      <c r="AB134" s="211"/>
      <c r="AC134" s="211"/>
      <c r="AD134" s="211"/>
      <c r="AE134" s="211"/>
      <c r="AF134" s="211"/>
      <c r="AG134" s="211" t="s">
        <v>388</v>
      </c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</row>
    <row r="135" spans="1:60" ht="20.399999999999999" outlineLevel="1" x14ac:dyDescent="0.25">
      <c r="A135" s="263">
        <v>55</v>
      </c>
      <c r="B135" s="264" t="s">
        <v>391</v>
      </c>
      <c r="C135" s="270" t="s">
        <v>392</v>
      </c>
      <c r="D135" s="265" t="s">
        <v>372</v>
      </c>
      <c r="E135" s="266">
        <v>1</v>
      </c>
      <c r="F135" s="267"/>
      <c r="G135" s="268">
        <f>ROUND(E135*F135,2)</f>
        <v>0</v>
      </c>
      <c r="H135" s="267"/>
      <c r="I135" s="268">
        <f>ROUND(E135*H135,2)</f>
        <v>0</v>
      </c>
      <c r="J135" s="267"/>
      <c r="K135" s="268">
        <f>ROUND(E135*J135,2)</f>
        <v>0</v>
      </c>
      <c r="L135" s="268">
        <v>21</v>
      </c>
      <c r="M135" s="268">
        <f>G135*(1+L135/100)</f>
        <v>0</v>
      </c>
      <c r="N135" s="266">
        <v>8.9999999999999993E-3</v>
      </c>
      <c r="O135" s="266">
        <f>ROUND(E135*N135,2)</f>
        <v>0.01</v>
      </c>
      <c r="P135" s="266">
        <v>0</v>
      </c>
      <c r="Q135" s="266">
        <f>ROUND(E135*P135,2)</f>
        <v>0</v>
      </c>
      <c r="R135" s="268"/>
      <c r="S135" s="268" t="s">
        <v>373</v>
      </c>
      <c r="T135" s="269" t="s">
        <v>159</v>
      </c>
      <c r="U135" s="231">
        <v>0</v>
      </c>
      <c r="V135" s="231">
        <f>ROUND(E135*U135,2)</f>
        <v>0</v>
      </c>
      <c r="W135" s="231"/>
      <c r="X135" s="231" t="s">
        <v>336</v>
      </c>
      <c r="Y135" s="231" t="s">
        <v>161</v>
      </c>
      <c r="Z135" s="211"/>
      <c r="AA135" s="211"/>
      <c r="AB135" s="211"/>
      <c r="AC135" s="211"/>
      <c r="AD135" s="211"/>
      <c r="AE135" s="211"/>
      <c r="AF135" s="211"/>
      <c r="AG135" s="211" t="s">
        <v>388</v>
      </c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ht="20.399999999999999" outlineLevel="1" x14ac:dyDescent="0.25">
      <c r="A136" s="263">
        <v>56</v>
      </c>
      <c r="B136" s="264" t="s">
        <v>393</v>
      </c>
      <c r="C136" s="270" t="s">
        <v>394</v>
      </c>
      <c r="D136" s="265" t="s">
        <v>372</v>
      </c>
      <c r="E136" s="266">
        <v>1</v>
      </c>
      <c r="F136" s="267"/>
      <c r="G136" s="268">
        <f>ROUND(E136*F136,2)</f>
        <v>0</v>
      </c>
      <c r="H136" s="267"/>
      <c r="I136" s="268">
        <f>ROUND(E136*H136,2)</f>
        <v>0</v>
      </c>
      <c r="J136" s="267"/>
      <c r="K136" s="268">
        <f>ROUND(E136*J136,2)</f>
        <v>0</v>
      </c>
      <c r="L136" s="268">
        <v>21</v>
      </c>
      <c r="M136" s="268">
        <f>G136*(1+L136/100)</f>
        <v>0</v>
      </c>
      <c r="N136" s="266">
        <v>0.23</v>
      </c>
      <c r="O136" s="266">
        <f>ROUND(E136*N136,2)</f>
        <v>0.23</v>
      </c>
      <c r="P136" s="266">
        <v>0</v>
      </c>
      <c r="Q136" s="266">
        <f>ROUND(E136*P136,2)</f>
        <v>0</v>
      </c>
      <c r="R136" s="268"/>
      <c r="S136" s="268" t="s">
        <v>373</v>
      </c>
      <c r="T136" s="269" t="s">
        <v>159</v>
      </c>
      <c r="U136" s="231">
        <v>0</v>
      </c>
      <c r="V136" s="231">
        <f>ROUND(E136*U136,2)</f>
        <v>0</v>
      </c>
      <c r="W136" s="231"/>
      <c r="X136" s="231" t="s">
        <v>225</v>
      </c>
      <c r="Y136" s="231" t="s">
        <v>161</v>
      </c>
      <c r="Z136" s="211"/>
      <c r="AA136" s="211"/>
      <c r="AB136" s="211"/>
      <c r="AC136" s="211"/>
      <c r="AD136" s="211"/>
      <c r="AE136" s="211"/>
      <c r="AF136" s="211"/>
      <c r="AG136" s="211" t="s">
        <v>226</v>
      </c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ht="20.399999999999999" outlineLevel="1" x14ac:dyDescent="0.25">
      <c r="A137" s="263">
        <v>57</v>
      </c>
      <c r="B137" s="264" t="s">
        <v>395</v>
      </c>
      <c r="C137" s="270" t="s">
        <v>396</v>
      </c>
      <c r="D137" s="265" t="s">
        <v>372</v>
      </c>
      <c r="E137" s="266">
        <v>1</v>
      </c>
      <c r="F137" s="267"/>
      <c r="G137" s="268">
        <f>ROUND(E137*F137,2)</f>
        <v>0</v>
      </c>
      <c r="H137" s="267"/>
      <c r="I137" s="268">
        <f>ROUND(E137*H137,2)</f>
        <v>0</v>
      </c>
      <c r="J137" s="267"/>
      <c r="K137" s="268">
        <f>ROUND(E137*J137,2)</f>
        <v>0</v>
      </c>
      <c r="L137" s="268">
        <v>21</v>
      </c>
      <c r="M137" s="268">
        <f>G137*(1+L137/100)</f>
        <v>0</v>
      </c>
      <c r="N137" s="266">
        <v>6.0999999999999999E-2</v>
      </c>
      <c r="O137" s="266">
        <f>ROUND(E137*N137,2)</f>
        <v>0.06</v>
      </c>
      <c r="P137" s="266">
        <v>0</v>
      </c>
      <c r="Q137" s="266">
        <f>ROUND(E137*P137,2)</f>
        <v>0</v>
      </c>
      <c r="R137" s="268"/>
      <c r="S137" s="268" t="s">
        <v>373</v>
      </c>
      <c r="T137" s="269" t="s">
        <v>159</v>
      </c>
      <c r="U137" s="231">
        <v>0</v>
      </c>
      <c r="V137" s="231">
        <f>ROUND(E137*U137,2)</f>
        <v>0</v>
      </c>
      <c r="W137" s="231"/>
      <c r="X137" s="231" t="s">
        <v>225</v>
      </c>
      <c r="Y137" s="231" t="s">
        <v>161</v>
      </c>
      <c r="Z137" s="211"/>
      <c r="AA137" s="211"/>
      <c r="AB137" s="211"/>
      <c r="AC137" s="211"/>
      <c r="AD137" s="211"/>
      <c r="AE137" s="211"/>
      <c r="AF137" s="211"/>
      <c r="AG137" s="211" t="s">
        <v>226</v>
      </c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ht="20.399999999999999" outlineLevel="1" x14ac:dyDescent="0.25">
      <c r="A138" s="263">
        <v>58</v>
      </c>
      <c r="B138" s="264" t="s">
        <v>397</v>
      </c>
      <c r="C138" s="270" t="s">
        <v>398</v>
      </c>
      <c r="D138" s="265" t="s">
        <v>372</v>
      </c>
      <c r="E138" s="266">
        <v>2</v>
      </c>
      <c r="F138" s="267"/>
      <c r="G138" s="268">
        <f>ROUND(E138*F138,2)</f>
        <v>0</v>
      </c>
      <c r="H138" s="267"/>
      <c r="I138" s="268">
        <f>ROUND(E138*H138,2)</f>
        <v>0</v>
      </c>
      <c r="J138" s="267"/>
      <c r="K138" s="268">
        <f>ROUND(E138*J138,2)</f>
        <v>0</v>
      </c>
      <c r="L138" s="268">
        <v>21</v>
      </c>
      <c r="M138" s="268">
        <f>G138*(1+L138/100)</f>
        <v>0</v>
      </c>
      <c r="N138" s="266">
        <v>0.13700000000000001</v>
      </c>
      <c r="O138" s="266">
        <f>ROUND(E138*N138,2)</f>
        <v>0.27</v>
      </c>
      <c r="P138" s="266">
        <v>0</v>
      </c>
      <c r="Q138" s="266">
        <f>ROUND(E138*P138,2)</f>
        <v>0</v>
      </c>
      <c r="R138" s="268"/>
      <c r="S138" s="268" t="s">
        <v>373</v>
      </c>
      <c r="T138" s="269" t="s">
        <v>159</v>
      </c>
      <c r="U138" s="231">
        <v>0</v>
      </c>
      <c r="V138" s="231">
        <f>ROUND(E138*U138,2)</f>
        <v>0</v>
      </c>
      <c r="W138" s="231"/>
      <c r="X138" s="231" t="s">
        <v>336</v>
      </c>
      <c r="Y138" s="231" t="s">
        <v>161</v>
      </c>
      <c r="Z138" s="211"/>
      <c r="AA138" s="211"/>
      <c r="AB138" s="211"/>
      <c r="AC138" s="211"/>
      <c r="AD138" s="211"/>
      <c r="AE138" s="211"/>
      <c r="AF138" s="211"/>
      <c r="AG138" s="211" t="s">
        <v>388</v>
      </c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ht="20.399999999999999" outlineLevel="1" x14ac:dyDescent="0.25">
      <c r="A139" s="263">
        <v>59</v>
      </c>
      <c r="B139" s="264" t="s">
        <v>399</v>
      </c>
      <c r="C139" s="270" t="s">
        <v>400</v>
      </c>
      <c r="D139" s="265" t="s">
        <v>372</v>
      </c>
      <c r="E139" s="266">
        <v>1</v>
      </c>
      <c r="F139" s="267"/>
      <c r="G139" s="268">
        <f>ROUND(E139*F139,2)</f>
        <v>0</v>
      </c>
      <c r="H139" s="267"/>
      <c r="I139" s="268">
        <f>ROUND(E139*H139,2)</f>
        <v>0</v>
      </c>
      <c r="J139" s="267"/>
      <c r="K139" s="268">
        <f>ROUND(E139*J139,2)</f>
        <v>0</v>
      </c>
      <c r="L139" s="268">
        <v>21</v>
      </c>
      <c r="M139" s="268">
        <f>G139*(1+L139/100)</f>
        <v>0</v>
      </c>
      <c r="N139" s="266">
        <v>1.4E-2</v>
      </c>
      <c r="O139" s="266">
        <f>ROUND(E139*N139,2)</f>
        <v>0.01</v>
      </c>
      <c r="P139" s="266">
        <v>0</v>
      </c>
      <c r="Q139" s="266">
        <f>ROUND(E139*P139,2)</f>
        <v>0</v>
      </c>
      <c r="R139" s="268"/>
      <c r="S139" s="268" t="s">
        <v>373</v>
      </c>
      <c r="T139" s="269" t="s">
        <v>159</v>
      </c>
      <c r="U139" s="231">
        <v>0</v>
      </c>
      <c r="V139" s="231">
        <f>ROUND(E139*U139,2)</f>
        <v>0</v>
      </c>
      <c r="W139" s="231"/>
      <c r="X139" s="231" t="s">
        <v>336</v>
      </c>
      <c r="Y139" s="231" t="s">
        <v>161</v>
      </c>
      <c r="Z139" s="211"/>
      <c r="AA139" s="211"/>
      <c r="AB139" s="211"/>
      <c r="AC139" s="211"/>
      <c r="AD139" s="211"/>
      <c r="AE139" s="211"/>
      <c r="AF139" s="211"/>
      <c r="AG139" s="211" t="s">
        <v>388</v>
      </c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ht="20.399999999999999" outlineLevel="1" x14ac:dyDescent="0.25">
      <c r="A140" s="263">
        <v>60</v>
      </c>
      <c r="B140" s="264" t="s">
        <v>401</v>
      </c>
      <c r="C140" s="270" t="s">
        <v>402</v>
      </c>
      <c r="D140" s="265" t="s">
        <v>372</v>
      </c>
      <c r="E140" s="266">
        <v>1</v>
      </c>
      <c r="F140" s="267"/>
      <c r="G140" s="268">
        <f>ROUND(E140*F140,2)</f>
        <v>0</v>
      </c>
      <c r="H140" s="267"/>
      <c r="I140" s="268">
        <f>ROUND(E140*H140,2)</f>
        <v>0</v>
      </c>
      <c r="J140" s="267"/>
      <c r="K140" s="268">
        <f>ROUND(E140*J140,2)</f>
        <v>0</v>
      </c>
      <c r="L140" s="268">
        <v>21</v>
      </c>
      <c r="M140" s="268">
        <f>G140*(1+L140/100)</f>
        <v>0</v>
      </c>
      <c r="N140" s="266">
        <v>1.4E-2</v>
      </c>
      <c r="O140" s="266">
        <f>ROUND(E140*N140,2)</f>
        <v>0.01</v>
      </c>
      <c r="P140" s="266">
        <v>0</v>
      </c>
      <c r="Q140" s="266">
        <f>ROUND(E140*P140,2)</f>
        <v>0</v>
      </c>
      <c r="R140" s="268"/>
      <c r="S140" s="268" t="s">
        <v>373</v>
      </c>
      <c r="T140" s="269" t="s">
        <v>159</v>
      </c>
      <c r="U140" s="231">
        <v>0</v>
      </c>
      <c r="V140" s="231">
        <f>ROUND(E140*U140,2)</f>
        <v>0</v>
      </c>
      <c r="W140" s="231"/>
      <c r="X140" s="231" t="s">
        <v>336</v>
      </c>
      <c r="Y140" s="231" t="s">
        <v>161</v>
      </c>
      <c r="Z140" s="211"/>
      <c r="AA140" s="211"/>
      <c r="AB140" s="211"/>
      <c r="AC140" s="211"/>
      <c r="AD140" s="211"/>
      <c r="AE140" s="211"/>
      <c r="AF140" s="211"/>
      <c r="AG140" s="211" t="s">
        <v>388</v>
      </c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outlineLevel="1" x14ac:dyDescent="0.25">
      <c r="A141" s="263">
        <v>61</v>
      </c>
      <c r="B141" s="264" t="s">
        <v>403</v>
      </c>
      <c r="C141" s="270" t="s">
        <v>404</v>
      </c>
      <c r="D141" s="265" t="s">
        <v>362</v>
      </c>
      <c r="E141" s="266">
        <v>60</v>
      </c>
      <c r="F141" s="267"/>
      <c r="G141" s="268">
        <f>ROUND(E141*F141,2)</f>
        <v>0</v>
      </c>
      <c r="H141" s="267"/>
      <c r="I141" s="268">
        <f>ROUND(E141*H141,2)</f>
        <v>0</v>
      </c>
      <c r="J141" s="267"/>
      <c r="K141" s="268">
        <f>ROUND(E141*J141,2)</f>
        <v>0</v>
      </c>
      <c r="L141" s="268">
        <v>21</v>
      </c>
      <c r="M141" s="268">
        <f>G141*(1+L141/100)</f>
        <v>0</v>
      </c>
      <c r="N141" s="266">
        <v>1.4999999999999999E-2</v>
      </c>
      <c r="O141" s="266">
        <f>ROUND(E141*N141,2)</f>
        <v>0.9</v>
      </c>
      <c r="P141" s="266">
        <v>0</v>
      </c>
      <c r="Q141" s="266">
        <f>ROUND(E141*P141,2)</f>
        <v>0</v>
      </c>
      <c r="R141" s="268"/>
      <c r="S141" s="268" t="s">
        <v>373</v>
      </c>
      <c r="T141" s="269" t="s">
        <v>159</v>
      </c>
      <c r="U141" s="231">
        <v>0</v>
      </c>
      <c r="V141" s="231">
        <f>ROUND(E141*U141,2)</f>
        <v>0</v>
      </c>
      <c r="W141" s="231"/>
      <c r="X141" s="231" t="s">
        <v>336</v>
      </c>
      <c r="Y141" s="231" t="s">
        <v>161</v>
      </c>
      <c r="Z141" s="211"/>
      <c r="AA141" s="211"/>
      <c r="AB141" s="211"/>
      <c r="AC141" s="211"/>
      <c r="AD141" s="211"/>
      <c r="AE141" s="211"/>
      <c r="AF141" s="211"/>
      <c r="AG141" s="211" t="s">
        <v>388</v>
      </c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ht="20.399999999999999" outlineLevel="1" x14ac:dyDescent="0.25">
      <c r="A142" s="240">
        <v>62</v>
      </c>
      <c r="B142" s="241" t="s">
        <v>405</v>
      </c>
      <c r="C142" s="251" t="s">
        <v>406</v>
      </c>
      <c r="D142" s="242" t="s">
        <v>372</v>
      </c>
      <c r="E142" s="243">
        <v>2</v>
      </c>
      <c r="F142" s="244"/>
      <c r="G142" s="245">
        <f>ROUND(E142*F142,2)</f>
        <v>0</v>
      </c>
      <c r="H142" s="244"/>
      <c r="I142" s="245">
        <f>ROUND(E142*H142,2)</f>
        <v>0</v>
      </c>
      <c r="J142" s="244"/>
      <c r="K142" s="245">
        <f>ROUND(E142*J142,2)</f>
        <v>0</v>
      </c>
      <c r="L142" s="245">
        <v>21</v>
      </c>
      <c r="M142" s="245">
        <f>G142*(1+L142/100)</f>
        <v>0</v>
      </c>
      <c r="N142" s="243">
        <v>1.7000000000000001E-2</v>
      </c>
      <c r="O142" s="243">
        <f>ROUND(E142*N142,2)</f>
        <v>0.03</v>
      </c>
      <c r="P142" s="243">
        <v>0</v>
      </c>
      <c r="Q142" s="243">
        <f>ROUND(E142*P142,2)</f>
        <v>0</v>
      </c>
      <c r="R142" s="245"/>
      <c r="S142" s="245" t="s">
        <v>373</v>
      </c>
      <c r="T142" s="246" t="s">
        <v>159</v>
      </c>
      <c r="U142" s="231">
        <v>0</v>
      </c>
      <c r="V142" s="231">
        <f>ROUND(E142*U142,2)</f>
        <v>0</v>
      </c>
      <c r="W142" s="231"/>
      <c r="X142" s="231" t="s">
        <v>336</v>
      </c>
      <c r="Y142" s="231" t="s">
        <v>161</v>
      </c>
      <c r="Z142" s="211"/>
      <c r="AA142" s="211"/>
      <c r="AB142" s="211"/>
      <c r="AC142" s="211"/>
      <c r="AD142" s="211"/>
      <c r="AE142" s="211"/>
      <c r="AF142" s="211"/>
      <c r="AG142" s="211" t="s">
        <v>388</v>
      </c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</row>
    <row r="143" spans="1:60" outlineLevel="2" x14ac:dyDescent="0.25">
      <c r="A143" s="228"/>
      <c r="B143" s="229"/>
      <c r="C143" s="252" t="s">
        <v>407</v>
      </c>
      <c r="D143" s="247"/>
      <c r="E143" s="247"/>
      <c r="F143" s="247"/>
      <c r="G143" s="247"/>
      <c r="H143" s="231"/>
      <c r="I143" s="231"/>
      <c r="J143" s="231"/>
      <c r="K143" s="231"/>
      <c r="L143" s="231"/>
      <c r="M143" s="231"/>
      <c r="N143" s="230"/>
      <c r="O143" s="230"/>
      <c r="P143" s="230"/>
      <c r="Q143" s="230"/>
      <c r="R143" s="231"/>
      <c r="S143" s="231"/>
      <c r="T143" s="231"/>
      <c r="U143" s="231"/>
      <c r="V143" s="231"/>
      <c r="W143" s="231"/>
      <c r="X143" s="231"/>
      <c r="Y143" s="231"/>
      <c r="Z143" s="211"/>
      <c r="AA143" s="211"/>
      <c r="AB143" s="211"/>
      <c r="AC143" s="211"/>
      <c r="AD143" s="211"/>
      <c r="AE143" s="211"/>
      <c r="AF143" s="211"/>
      <c r="AG143" s="211" t="s">
        <v>163</v>
      </c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ht="20.399999999999999" outlineLevel="1" x14ac:dyDescent="0.25">
      <c r="A144" s="263">
        <v>63</v>
      </c>
      <c r="B144" s="264" t="s">
        <v>408</v>
      </c>
      <c r="C144" s="270" t="s">
        <v>409</v>
      </c>
      <c r="D144" s="265" t="s">
        <v>372</v>
      </c>
      <c r="E144" s="266">
        <v>9</v>
      </c>
      <c r="F144" s="267"/>
      <c r="G144" s="268">
        <f>ROUND(E144*F144,2)</f>
        <v>0</v>
      </c>
      <c r="H144" s="267"/>
      <c r="I144" s="268">
        <f>ROUND(E144*H144,2)</f>
        <v>0</v>
      </c>
      <c r="J144" s="267"/>
      <c r="K144" s="268">
        <f>ROUND(E144*J144,2)</f>
        <v>0</v>
      </c>
      <c r="L144" s="268">
        <v>21</v>
      </c>
      <c r="M144" s="268">
        <f>G144*(1+L144/100)</f>
        <v>0</v>
      </c>
      <c r="N144" s="266">
        <v>2.5000000000000001E-2</v>
      </c>
      <c r="O144" s="266">
        <f>ROUND(E144*N144,2)</f>
        <v>0.23</v>
      </c>
      <c r="P144" s="266">
        <v>0</v>
      </c>
      <c r="Q144" s="266">
        <f>ROUND(E144*P144,2)</f>
        <v>0</v>
      </c>
      <c r="R144" s="268"/>
      <c r="S144" s="268" t="s">
        <v>373</v>
      </c>
      <c r="T144" s="269" t="s">
        <v>159</v>
      </c>
      <c r="U144" s="231">
        <v>0</v>
      </c>
      <c r="V144" s="231">
        <f>ROUND(E144*U144,2)</f>
        <v>0</v>
      </c>
      <c r="W144" s="231"/>
      <c r="X144" s="231" t="s">
        <v>336</v>
      </c>
      <c r="Y144" s="231" t="s">
        <v>161</v>
      </c>
      <c r="Z144" s="211"/>
      <c r="AA144" s="211"/>
      <c r="AB144" s="211"/>
      <c r="AC144" s="211"/>
      <c r="AD144" s="211"/>
      <c r="AE144" s="211"/>
      <c r="AF144" s="211"/>
      <c r="AG144" s="211" t="s">
        <v>388</v>
      </c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ht="40.799999999999997" outlineLevel="1" x14ac:dyDescent="0.25">
      <c r="A145" s="263">
        <v>64</v>
      </c>
      <c r="B145" s="264" t="s">
        <v>410</v>
      </c>
      <c r="C145" s="270" t="s">
        <v>411</v>
      </c>
      <c r="D145" s="265" t="s">
        <v>412</v>
      </c>
      <c r="E145" s="266">
        <v>1</v>
      </c>
      <c r="F145" s="267"/>
      <c r="G145" s="268">
        <f>ROUND(E145*F145,2)</f>
        <v>0</v>
      </c>
      <c r="H145" s="267"/>
      <c r="I145" s="268">
        <f>ROUND(E145*H145,2)</f>
        <v>0</v>
      </c>
      <c r="J145" s="267"/>
      <c r="K145" s="268">
        <f>ROUND(E145*J145,2)</f>
        <v>0</v>
      </c>
      <c r="L145" s="268">
        <v>21</v>
      </c>
      <c r="M145" s="268">
        <f>G145*(1+L145/100)</f>
        <v>0</v>
      </c>
      <c r="N145" s="266">
        <v>6.5000000000000002E-2</v>
      </c>
      <c r="O145" s="266">
        <f>ROUND(E145*N145,2)</f>
        <v>7.0000000000000007E-2</v>
      </c>
      <c r="P145" s="266">
        <v>0</v>
      </c>
      <c r="Q145" s="266">
        <f>ROUND(E145*P145,2)</f>
        <v>0</v>
      </c>
      <c r="R145" s="268"/>
      <c r="S145" s="268" t="s">
        <v>373</v>
      </c>
      <c r="T145" s="269" t="s">
        <v>159</v>
      </c>
      <c r="U145" s="231">
        <v>0</v>
      </c>
      <c r="V145" s="231">
        <f>ROUND(E145*U145,2)</f>
        <v>0</v>
      </c>
      <c r="W145" s="231"/>
      <c r="X145" s="231" t="s">
        <v>336</v>
      </c>
      <c r="Y145" s="231" t="s">
        <v>161</v>
      </c>
      <c r="Z145" s="211"/>
      <c r="AA145" s="211"/>
      <c r="AB145" s="211"/>
      <c r="AC145" s="211"/>
      <c r="AD145" s="211"/>
      <c r="AE145" s="211"/>
      <c r="AF145" s="211"/>
      <c r="AG145" s="211" t="s">
        <v>388</v>
      </c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ht="20.399999999999999" outlineLevel="1" x14ac:dyDescent="0.25">
      <c r="A146" s="263">
        <v>65</v>
      </c>
      <c r="B146" s="264" t="s">
        <v>413</v>
      </c>
      <c r="C146" s="270" t="s">
        <v>414</v>
      </c>
      <c r="D146" s="265" t="s">
        <v>412</v>
      </c>
      <c r="E146" s="266">
        <v>1</v>
      </c>
      <c r="F146" s="267"/>
      <c r="G146" s="268">
        <f>ROUND(E146*F146,2)</f>
        <v>0</v>
      </c>
      <c r="H146" s="267"/>
      <c r="I146" s="268">
        <f>ROUND(E146*H146,2)</f>
        <v>0</v>
      </c>
      <c r="J146" s="267"/>
      <c r="K146" s="268">
        <f>ROUND(E146*J146,2)</f>
        <v>0</v>
      </c>
      <c r="L146" s="268">
        <v>21</v>
      </c>
      <c r="M146" s="268">
        <f>G146*(1+L146/100)</f>
        <v>0</v>
      </c>
      <c r="N146" s="266">
        <v>5.0000000000000001E-3</v>
      </c>
      <c r="O146" s="266">
        <f>ROUND(E146*N146,2)</f>
        <v>0.01</v>
      </c>
      <c r="P146" s="266">
        <v>0</v>
      </c>
      <c r="Q146" s="266">
        <f>ROUND(E146*P146,2)</f>
        <v>0</v>
      </c>
      <c r="R146" s="268"/>
      <c r="S146" s="268" t="s">
        <v>373</v>
      </c>
      <c r="T146" s="269" t="s">
        <v>159</v>
      </c>
      <c r="U146" s="231">
        <v>0</v>
      </c>
      <c r="V146" s="231">
        <f>ROUND(E146*U146,2)</f>
        <v>0</v>
      </c>
      <c r="W146" s="231"/>
      <c r="X146" s="231" t="s">
        <v>336</v>
      </c>
      <c r="Y146" s="231" t="s">
        <v>161</v>
      </c>
      <c r="Z146" s="211"/>
      <c r="AA146" s="211"/>
      <c r="AB146" s="211"/>
      <c r="AC146" s="211"/>
      <c r="AD146" s="211"/>
      <c r="AE146" s="211"/>
      <c r="AF146" s="211"/>
      <c r="AG146" s="211" t="s">
        <v>388</v>
      </c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</row>
    <row r="147" spans="1:60" ht="30.6" outlineLevel="1" x14ac:dyDescent="0.25">
      <c r="A147" s="240">
        <v>66</v>
      </c>
      <c r="B147" s="241" t="s">
        <v>415</v>
      </c>
      <c r="C147" s="251" t="s">
        <v>416</v>
      </c>
      <c r="D147" s="242" t="s">
        <v>372</v>
      </c>
      <c r="E147" s="243">
        <v>1</v>
      </c>
      <c r="F147" s="244"/>
      <c r="G147" s="245">
        <f>ROUND(E147*F147,2)</f>
        <v>0</v>
      </c>
      <c r="H147" s="244"/>
      <c r="I147" s="245">
        <f>ROUND(E147*H147,2)</f>
        <v>0</v>
      </c>
      <c r="J147" s="244"/>
      <c r="K147" s="245">
        <f>ROUND(E147*J147,2)</f>
        <v>0</v>
      </c>
      <c r="L147" s="245">
        <v>21</v>
      </c>
      <c r="M147" s="245">
        <f>G147*(1+L147/100)</f>
        <v>0</v>
      </c>
      <c r="N147" s="243">
        <v>0.72</v>
      </c>
      <c r="O147" s="243">
        <f>ROUND(E147*N147,2)</f>
        <v>0.72</v>
      </c>
      <c r="P147" s="243">
        <v>0</v>
      </c>
      <c r="Q147" s="243">
        <f>ROUND(E147*P147,2)</f>
        <v>0</v>
      </c>
      <c r="R147" s="245"/>
      <c r="S147" s="245" t="s">
        <v>373</v>
      </c>
      <c r="T147" s="246" t="s">
        <v>159</v>
      </c>
      <c r="U147" s="231">
        <v>0</v>
      </c>
      <c r="V147" s="231">
        <f>ROUND(E147*U147,2)</f>
        <v>0</v>
      </c>
      <c r="W147" s="231"/>
      <c r="X147" s="231" t="s">
        <v>225</v>
      </c>
      <c r="Y147" s="231" t="s">
        <v>161</v>
      </c>
      <c r="Z147" s="211"/>
      <c r="AA147" s="211"/>
      <c r="AB147" s="211"/>
      <c r="AC147" s="211"/>
      <c r="AD147" s="211"/>
      <c r="AE147" s="211"/>
      <c r="AF147" s="211"/>
      <c r="AG147" s="211" t="s">
        <v>226</v>
      </c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outlineLevel="2" x14ac:dyDescent="0.25">
      <c r="A148" s="228"/>
      <c r="B148" s="229"/>
      <c r="C148" s="252" t="s">
        <v>417</v>
      </c>
      <c r="D148" s="247"/>
      <c r="E148" s="247"/>
      <c r="F148" s="247"/>
      <c r="G148" s="247"/>
      <c r="H148" s="231"/>
      <c r="I148" s="231"/>
      <c r="J148" s="231"/>
      <c r="K148" s="231"/>
      <c r="L148" s="231"/>
      <c r="M148" s="231"/>
      <c r="N148" s="230"/>
      <c r="O148" s="230"/>
      <c r="P148" s="230"/>
      <c r="Q148" s="230"/>
      <c r="R148" s="231"/>
      <c r="S148" s="231"/>
      <c r="T148" s="231"/>
      <c r="U148" s="231"/>
      <c r="V148" s="231"/>
      <c r="W148" s="231"/>
      <c r="X148" s="231"/>
      <c r="Y148" s="231"/>
      <c r="Z148" s="211"/>
      <c r="AA148" s="211"/>
      <c r="AB148" s="211"/>
      <c r="AC148" s="211"/>
      <c r="AD148" s="211"/>
      <c r="AE148" s="211"/>
      <c r="AF148" s="211"/>
      <c r="AG148" s="211" t="s">
        <v>163</v>
      </c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ht="30.6" outlineLevel="1" x14ac:dyDescent="0.25">
      <c r="A149" s="240">
        <v>67</v>
      </c>
      <c r="B149" s="241" t="s">
        <v>418</v>
      </c>
      <c r="C149" s="251" t="s">
        <v>419</v>
      </c>
      <c r="D149" s="242" t="s">
        <v>372</v>
      </c>
      <c r="E149" s="243">
        <v>2</v>
      </c>
      <c r="F149" s="244"/>
      <c r="G149" s="245">
        <f>ROUND(E149*F149,2)</f>
        <v>0</v>
      </c>
      <c r="H149" s="244"/>
      <c r="I149" s="245">
        <f>ROUND(E149*H149,2)</f>
        <v>0</v>
      </c>
      <c r="J149" s="244"/>
      <c r="K149" s="245">
        <f>ROUND(E149*J149,2)</f>
        <v>0</v>
      </c>
      <c r="L149" s="245">
        <v>21</v>
      </c>
      <c r="M149" s="245">
        <f>G149*(1+L149/100)</f>
        <v>0</v>
      </c>
      <c r="N149" s="243">
        <v>6.4000000000000001E-2</v>
      </c>
      <c r="O149" s="243">
        <f>ROUND(E149*N149,2)</f>
        <v>0.13</v>
      </c>
      <c r="P149" s="243">
        <v>0</v>
      </c>
      <c r="Q149" s="243">
        <f>ROUND(E149*P149,2)</f>
        <v>0</v>
      </c>
      <c r="R149" s="245"/>
      <c r="S149" s="245" t="s">
        <v>373</v>
      </c>
      <c r="T149" s="246" t="s">
        <v>159</v>
      </c>
      <c r="U149" s="231">
        <v>0</v>
      </c>
      <c r="V149" s="231">
        <f>ROUND(E149*U149,2)</f>
        <v>0</v>
      </c>
      <c r="W149" s="231"/>
      <c r="X149" s="231" t="s">
        <v>225</v>
      </c>
      <c r="Y149" s="231" t="s">
        <v>161</v>
      </c>
      <c r="Z149" s="211"/>
      <c r="AA149" s="211"/>
      <c r="AB149" s="211"/>
      <c r="AC149" s="211"/>
      <c r="AD149" s="211"/>
      <c r="AE149" s="211"/>
      <c r="AF149" s="211"/>
      <c r="AG149" s="211" t="s">
        <v>226</v>
      </c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outlineLevel="2" x14ac:dyDescent="0.25">
      <c r="A150" s="228"/>
      <c r="B150" s="229"/>
      <c r="C150" s="252" t="s">
        <v>420</v>
      </c>
      <c r="D150" s="247"/>
      <c r="E150" s="247"/>
      <c r="F150" s="247"/>
      <c r="G150" s="247"/>
      <c r="H150" s="231"/>
      <c r="I150" s="231"/>
      <c r="J150" s="231"/>
      <c r="K150" s="231"/>
      <c r="L150" s="231"/>
      <c r="M150" s="231"/>
      <c r="N150" s="230"/>
      <c r="O150" s="230"/>
      <c r="P150" s="230"/>
      <c r="Q150" s="230"/>
      <c r="R150" s="231"/>
      <c r="S150" s="231"/>
      <c r="T150" s="231"/>
      <c r="U150" s="231"/>
      <c r="V150" s="231"/>
      <c r="W150" s="231"/>
      <c r="X150" s="231"/>
      <c r="Y150" s="231"/>
      <c r="Z150" s="211"/>
      <c r="AA150" s="211"/>
      <c r="AB150" s="211"/>
      <c r="AC150" s="211"/>
      <c r="AD150" s="211"/>
      <c r="AE150" s="211"/>
      <c r="AF150" s="211"/>
      <c r="AG150" s="211" t="s">
        <v>163</v>
      </c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x14ac:dyDescent="0.25">
      <c r="A151" s="233" t="s">
        <v>153</v>
      </c>
      <c r="B151" s="234" t="s">
        <v>116</v>
      </c>
      <c r="C151" s="250" t="s">
        <v>117</v>
      </c>
      <c r="D151" s="235"/>
      <c r="E151" s="236"/>
      <c r="F151" s="237"/>
      <c r="G151" s="237">
        <f>SUMIF(AG152:AG153,"&lt;&gt;NOR",G152:G153)</f>
        <v>0</v>
      </c>
      <c r="H151" s="237"/>
      <c r="I151" s="237">
        <f>SUM(I152:I153)</f>
        <v>0</v>
      </c>
      <c r="J151" s="237"/>
      <c r="K151" s="237">
        <f>SUM(K152:K153)</f>
        <v>0</v>
      </c>
      <c r="L151" s="237"/>
      <c r="M151" s="237">
        <f>SUM(M152:M153)</f>
        <v>0</v>
      </c>
      <c r="N151" s="236"/>
      <c r="O151" s="236">
        <f>SUM(O152:O153)</f>
        <v>0.12</v>
      </c>
      <c r="P151" s="236"/>
      <c r="Q151" s="236">
        <f>SUM(Q152:Q153)</f>
        <v>0</v>
      </c>
      <c r="R151" s="237"/>
      <c r="S151" s="237"/>
      <c r="T151" s="238"/>
      <c r="U151" s="232"/>
      <c r="V151" s="232">
        <f>SUM(V152:V153)</f>
        <v>5.64</v>
      </c>
      <c r="W151" s="232"/>
      <c r="X151" s="232"/>
      <c r="Y151" s="232"/>
      <c r="AG151" t="s">
        <v>154</v>
      </c>
    </row>
    <row r="152" spans="1:60" ht="30.6" outlineLevel="1" x14ac:dyDescent="0.25">
      <c r="A152" s="240">
        <v>68</v>
      </c>
      <c r="B152" s="241" t="s">
        <v>421</v>
      </c>
      <c r="C152" s="251" t="s">
        <v>422</v>
      </c>
      <c r="D152" s="242" t="s">
        <v>257</v>
      </c>
      <c r="E152" s="243">
        <v>10.6</v>
      </c>
      <c r="F152" s="244"/>
      <c r="G152" s="245">
        <f>ROUND(E152*F152,2)</f>
        <v>0</v>
      </c>
      <c r="H152" s="244"/>
      <c r="I152" s="245">
        <f>ROUND(E152*H152,2)</f>
        <v>0</v>
      </c>
      <c r="J152" s="244"/>
      <c r="K152" s="245">
        <f>ROUND(E152*J152,2)</f>
        <v>0</v>
      </c>
      <c r="L152" s="245">
        <v>21</v>
      </c>
      <c r="M152" s="245">
        <f>G152*(1+L152/100)</f>
        <v>0</v>
      </c>
      <c r="N152" s="243">
        <v>1.179E-2</v>
      </c>
      <c r="O152" s="243">
        <f>ROUND(E152*N152,2)</f>
        <v>0.12</v>
      </c>
      <c r="P152" s="243">
        <v>0</v>
      </c>
      <c r="Q152" s="243">
        <f>ROUND(E152*P152,2)</f>
        <v>0</v>
      </c>
      <c r="R152" s="245"/>
      <c r="S152" s="245" t="s">
        <v>158</v>
      </c>
      <c r="T152" s="246" t="s">
        <v>158</v>
      </c>
      <c r="U152" s="231">
        <v>0.53200000000000003</v>
      </c>
      <c r="V152" s="231">
        <f>ROUND(E152*U152,2)</f>
        <v>5.64</v>
      </c>
      <c r="W152" s="231"/>
      <c r="X152" s="231" t="s">
        <v>225</v>
      </c>
      <c r="Y152" s="231" t="s">
        <v>161</v>
      </c>
      <c r="Z152" s="211"/>
      <c r="AA152" s="211"/>
      <c r="AB152" s="211"/>
      <c r="AC152" s="211"/>
      <c r="AD152" s="211"/>
      <c r="AE152" s="211"/>
      <c r="AF152" s="211"/>
      <c r="AG152" s="211" t="s">
        <v>230</v>
      </c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outlineLevel="2" x14ac:dyDescent="0.25">
      <c r="A153" s="228"/>
      <c r="B153" s="229"/>
      <c r="C153" s="271" t="s">
        <v>423</v>
      </c>
      <c r="D153" s="261"/>
      <c r="E153" s="262">
        <v>10.6</v>
      </c>
      <c r="F153" s="231"/>
      <c r="G153" s="231"/>
      <c r="H153" s="231"/>
      <c r="I153" s="231"/>
      <c r="J153" s="231"/>
      <c r="K153" s="231"/>
      <c r="L153" s="231"/>
      <c r="M153" s="231"/>
      <c r="N153" s="230"/>
      <c r="O153" s="230"/>
      <c r="P153" s="230"/>
      <c r="Q153" s="230"/>
      <c r="R153" s="231"/>
      <c r="S153" s="231"/>
      <c r="T153" s="231"/>
      <c r="U153" s="231"/>
      <c r="V153" s="231"/>
      <c r="W153" s="231"/>
      <c r="X153" s="231"/>
      <c r="Y153" s="231"/>
      <c r="Z153" s="211"/>
      <c r="AA153" s="211"/>
      <c r="AB153" s="211"/>
      <c r="AC153" s="211"/>
      <c r="AD153" s="211"/>
      <c r="AE153" s="211"/>
      <c r="AF153" s="211"/>
      <c r="AG153" s="211" t="s">
        <v>232</v>
      </c>
      <c r="AH153" s="211">
        <v>0</v>
      </c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x14ac:dyDescent="0.25">
      <c r="A154" s="233" t="s">
        <v>153</v>
      </c>
      <c r="B154" s="234" t="s">
        <v>90</v>
      </c>
      <c r="C154" s="250" t="s">
        <v>91</v>
      </c>
      <c r="D154" s="235"/>
      <c r="E154" s="236"/>
      <c r="F154" s="237"/>
      <c r="G154" s="237">
        <f>SUMIF(AG155:AG156,"&lt;&gt;NOR",G155:G156)</f>
        <v>0</v>
      </c>
      <c r="H154" s="237"/>
      <c r="I154" s="237">
        <f>SUM(I155:I156)</f>
        <v>0</v>
      </c>
      <c r="J154" s="237"/>
      <c r="K154" s="237">
        <f>SUM(K155:K156)</f>
        <v>0</v>
      </c>
      <c r="L154" s="237"/>
      <c r="M154" s="237">
        <f>SUM(M155:M156)</f>
        <v>0</v>
      </c>
      <c r="N154" s="236"/>
      <c r="O154" s="236">
        <f>SUM(O155:O156)</f>
        <v>0.01</v>
      </c>
      <c r="P154" s="236"/>
      <c r="Q154" s="236">
        <f>SUM(Q155:Q156)</f>
        <v>0</v>
      </c>
      <c r="R154" s="237"/>
      <c r="S154" s="237"/>
      <c r="T154" s="238"/>
      <c r="U154" s="232"/>
      <c r="V154" s="232">
        <f>SUM(V155:V156)</f>
        <v>0.26</v>
      </c>
      <c r="W154" s="232"/>
      <c r="X154" s="232"/>
      <c r="Y154" s="232"/>
      <c r="AG154" t="s">
        <v>154</v>
      </c>
    </row>
    <row r="155" spans="1:60" outlineLevel="1" x14ac:dyDescent="0.25">
      <c r="A155" s="240">
        <v>69</v>
      </c>
      <c r="B155" s="241" t="s">
        <v>424</v>
      </c>
      <c r="C155" s="251" t="s">
        <v>425</v>
      </c>
      <c r="D155" s="242" t="s">
        <v>277</v>
      </c>
      <c r="E155" s="243">
        <v>1.2E-2</v>
      </c>
      <c r="F155" s="244"/>
      <c r="G155" s="245">
        <f>ROUND(E155*F155,2)</f>
        <v>0</v>
      </c>
      <c r="H155" s="244"/>
      <c r="I155" s="245">
        <f>ROUND(E155*H155,2)</f>
        <v>0</v>
      </c>
      <c r="J155" s="244"/>
      <c r="K155" s="245">
        <f>ROUND(E155*J155,2)</f>
        <v>0</v>
      </c>
      <c r="L155" s="245">
        <v>21</v>
      </c>
      <c r="M155" s="245">
        <f>G155*(1+L155/100)</f>
        <v>0</v>
      </c>
      <c r="N155" s="243">
        <v>1.0610299999999999</v>
      </c>
      <c r="O155" s="243">
        <f>ROUND(E155*N155,2)</f>
        <v>0.01</v>
      </c>
      <c r="P155" s="243">
        <v>0</v>
      </c>
      <c r="Q155" s="243">
        <f>ROUND(E155*P155,2)</f>
        <v>0</v>
      </c>
      <c r="R155" s="245"/>
      <c r="S155" s="245" t="s">
        <v>158</v>
      </c>
      <c r="T155" s="246" t="s">
        <v>158</v>
      </c>
      <c r="U155" s="231">
        <v>21.445</v>
      </c>
      <c r="V155" s="231">
        <f>ROUND(E155*U155,2)</f>
        <v>0.26</v>
      </c>
      <c r="W155" s="231"/>
      <c r="X155" s="231" t="s">
        <v>225</v>
      </c>
      <c r="Y155" s="231" t="s">
        <v>161</v>
      </c>
      <c r="Z155" s="211"/>
      <c r="AA155" s="211"/>
      <c r="AB155" s="211"/>
      <c r="AC155" s="211"/>
      <c r="AD155" s="211"/>
      <c r="AE155" s="211"/>
      <c r="AF155" s="211"/>
      <c r="AG155" s="211" t="s">
        <v>230</v>
      </c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</row>
    <row r="156" spans="1:60" outlineLevel="2" x14ac:dyDescent="0.25">
      <c r="A156" s="228"/>
      <c r="B156" s="229"/>
      <c r="C156" s="271" t="s">
        <v>426</v>
      </c>
      <c r="D156" s="261"/>
      <c r="E156" s="262">
        <v>1.2E-2</v>
      </c>
      <c r="F156" s="231"/>
      <c r="G156" s="231"/>
      <c r="H156" s="231"/>
      <c r="I156" s="231"/>
      <c r="J156" s="231"/>
      <c r="K156" s="231"/>
      <c r="L156" s="231"/>
      <c r="M156" s="231"/>
      <c r="N156" s="230"/>
      <c r="O156" s="230"/>
      <c r="P156" s="230"/>
      <c r="Q156" s="230"/>
      <c r="R156" s="231"/>
      <c r="S156" s="231"/>
      <c r="T156" s="231"/>
      <c r="U156" s="231"/>
      <c r="V156" s="231"/>
      <c r="W156" s="231"/>
      <c r="X156" s="231"/>
      <c r="Y156" s="231"/>
      <c r="Z156" s="211"/>
      <c r="AA156" s="211"/>
      <c r="AB156" s="211"/>
      <c r="AC156" s="211"/>
      <c r="AD156" s="211"/>
      <c r="AE156" s="211"/>
      <c r="AF156" s="211"/>
      <c r="AG156" s="211" t="s">
        <v>232</v>
      </c>
      <c r="AH156" s="211">
        <v>0</v>
      </c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</row>
    <row r="157" spans="1:60" x14ac:dyDescent="0.25">
      <c r="A157" s="233" t="s">
        <v>153</v>
      </c>
      <c r="B157" s="234" t="s">
        <v>106</v>
      </c>
      <c r="C157" s="250" t="s">
        <v>107</v>
      </c>
      <c r="D157" s="235"/>
      <c r="E157" s="236"/>
      <c r="F157" s="237"/>
      <c r="G157" s="237">
        <f>SUMIF(AG158:AG178,"&lt;&gt;NOR",G158:G178)</f>
        <v>0</v>
      </c>
      <c r="H157" s="237"/>
      <c r="I157" s="237">
        <f>SUM(I158:I178)</f>
        <v>0</v>
      </c>
      <c r="J157" s="237"/>
      <c r="K157" s="237">
        <f>SUM(K158:K178)</f>
        <v>0</v>
      </c>
      <c r="L157" s="237"/>
      <c r="M157" s="237">
        <f>SUM(M158:M178)</f>
        <v>0</v>
      </c>
      <c r="N157" s="236"/>
      <c r="O157" s="236">
        <f>SUM(O158:O178)</f>
        <v>0.92000000000000015</v>
      </c>
      <c r="P157" s="236"/>
      <c r="Q157" s="236">
        <f>SUM(Q158:Q178)</f>
        <v>0</v>
      </c>
      <c r="R157" s="237"/>
      <c r="S157" s="237"/>
      <c r="T157" s="238"/>
      <c r="U157" s="232"/>
      <c r="V157" s="232">
        <f>SUM(V158:V178)</f>
        <v>0</v>
      </c>
      <c r="W157" s="232"/>
      <c r="X157" s="232"/>
      <c r="Y157" s="232"/>
      <c r="AG157" t="s">
        <v>154</v>
      </c>
    </row>
    <row r="158" spans="1:60" ht="30.6" outlineLevel="1" x14ac:dyDescent="0.25">
      <c r="A158" s="240">
        <v>70</v>
      </c>
      <c r="B158" s="241" t="s">
        <v>427</v>
      </c>
      <c r="C158" s="251" t="s">
        <v>428</v>
      </c>
      <c r="D158" s="242" t="s">
        <v>372</v>
      </c>
      <c r="E158" s="243">
        <v>1</v>
      </c>
      <c r="F158" s="244"/>
      <c r="G158" s="245">
        <f>ROUND(E158*F158,2)</f>
        <v>0</v>
      </c>
      <c r="H158" s="244"/>
      <c r="I158" s="245">
        <f>ROUND(E158*H158,2)</f>
        <v>0</v>
      </c>
      <c r="J158" s="244"/>
      <c r="K158" s="245">
        <f>ROUND(E158*J158,2)</f>
        <v>0</v>
      </c>
      <c r="L158" s="245">
        <v>21</v>
      </c>
      <c r="M158" s="245">
        <f>G158*(1+L158/100)</f>
        <v>0</v>
      </c>
      <c r="N158" s="243">
        <v>4.02E-2</v>
      </c>
      <c r="O158" s="243">
        <f>ROUND(E158*N158,2)</f>
        <v>0.04</v>
      </c>
      <c r="P158" s="243">
        <v>0</v>
      </c>
      <c r="Q158" s="243">
        <f>ROUND(E158*P158,2)</f>
        <v>0</v>
      </c>
      <c r="R158" s="245"/>
      <c r="S158" s="245" t="s">
        <v>373</v>
      </c>
      <c r="T158" s="246" t="s">
        <v>159</v>
      </c>
      <c r="U158" s="231">
        <v>0</v>
      </c>
      <c r="V158" s="231">
        <f>ROUND(E158*U158,2)</f>
        <v>0</v>
      </c>
      <c r="W158" s="231"/>
      <c r="X158" s="231" t="s">
        <v>225</v>
      </c>
      <c r="Y158" s="231" t="s">
        <v>161</v>
      </c>
      <c r="Z158" s="211"/>
      <c r="AA158" s="211"/>
      <c r="AB158" s="211"/>
      <c r="AC158" s="211"/>
      <c r="AD158" s="211"/>
      <c r="AE158" s="211"/>
      <c r="AF158" s="211"/>
      <c r="AG158" s="211" t="s">
        <v>226</v>
      </c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</row>
    <row r="159" spans="1:60" outlineLevel="2" x14ac:dyDescent="0.25">
      <c r="A159" s="228"/>
      <c r="B159" s="229"/>
      <c r="C159" s="252" t="s">
        <v>429</v>
      </c>
      <c r="D159" s="247"/>
      <c r="E159" s="247"/>
      <c r="F159" s="247"/>
      <c r="G159" s="247"/>
      <c r="H159" s="231"/>
      <c r="I159" s="231"/>
      <c r="J159" s="231"/>
      <c r="K159" s="231"/>
      <c r="L159" s="231"/>
      <c r="M159" s="231"/>
      <c r="N159" s="230"/>
      <c r="O159" s="230"/>
      <c r="P159" s="230"/>
      <c r="Q159" s="230"/>
      <c r="R159" s="231"/>
      <c r="S159" s="231"/>
      <c r="T159" s="231"/>
      <c r="U159" s="231"/>
      <c r="V159" s="231"/>
      <c r="W159" s="231"/>
      <c r="X159" s="231"/>
      <c r="Y159" s="231"/>
      <c r="Z159" s="211"/>
      <c r="AA159" s="211"/>
      <c r="AB159" s="211"/>
      <c r="AC159" s="211"/>
      <c r="AD159" s="211"/>
      <c r="AE159" s="211"/>
      <c r="AF159" s="211"/>
      <c r="AG159" s="211" t="s">
        <v>163</v>
      </c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</row>
    <row r="160" spans="1:60" ht="20.399999999999999" outlineLevel="1" x14ac:dyDescent="0.25">
      <c r="A160" s="240">
        <v>71</v>
      </c>
      <c r="B160" s="241" t="s">
        <v>430</v>
      </c>
      <c r="C160" s="251" t="s">
        <v>431</v>
      </c>
      <c r="D160" s="242" t="s">
        <v>372</v>
      </c>
      <c r="E160" s="243">
        <v>2</v>
      </c>
      <c r="F160" s="244"/>
      <c r="G160" s="245">
        <f>ROUND(E160*F160,2)</f>
        <v>0</v>
      </c>
      <c r="H160" s="244"/>
      <c r="I160" s="245">
        <f>ROUND(E160*H160,2)</f>
        <v>0</v>
      </c>
      <c r="J160" s="244"/>
      <c r="K160" s="245">
        <f>ROUND(E160*J160,2)</f>
        <v>0</v>
      </c>
      <c r="L160" s="245">
        <v>21</v>
      </c>
      <c r="M160" s="245">
        <f>G160*(1+L160/100)</f>
        <v>0</v>
      </c>
      <c r="N160" s="243">
        <v>3.0899999999999999E-3</v>
      </c>
      <c r="O160" s="243">
        <f>ROUND(E160*N160,2)</f>
        <v>0.01</v>
      </c>
      <c r="P160" s="243">
        <v>0</v>
      </c>
      <c r="Q160" s="243">
        <f>ROUND(E160*P160,2)</f>
        <v>0</v>
      </c>
      <c r="R160" s="245"/>
      <c r="S160" s="245" t="s">
        <v>373</v>
      </c>
      <c r="T160" s="246" t="s">
        <v>159</v>
      </c>
      <c r="U160" s="231">
        <v>0</v>
      </c>
      <c r="V160" s="231">
        <f>ROUND(E160*U160,2)</f>
        <v>0</v>
      </c>
      <c r="W160" s="231"/>
      <c r="X160" s="231" t="s">
        <v>225</v>
      </c>
      <c r="Y160" s="231" t="s">
        <v>161</v>
      </c>
      <c r="Z160" s="211"/>
      <c r="AA160" s="211"/>
      <c r="AB160" s="211"/>
      <c r="AC160" s="211"/>
      <c r="AD160" s="211"/>
      <c r="AE160" s="211"/>
      <c r="AF160" s="211"/>
      <c r="AG160" s="211" t="s">
        <v>226</v>
      </c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</row>
    <row r="161" spans="1:60" outlineLevel="2" x14ac:dyDescent="0.25">
      <c r="A161" s="228"/>
      <c r="B161" s="229"/>
      <c r="C161" s="252" t="s">
        <v>432</v>
      </c>
      <c r="D161" s="247"/>
      <c r="E161" s="247"/>
      <c r="F161" s="247"/>
      <c r="G161" s="247"/>
      <c r="H161" s="231"/>
      <c r="I161" s="231"/>
      <c r="J161" s="231"/>
      <c r="K161" s="231"/>
      <c r="L161" s="231"/>
      <c r="M161" s="231"/>
      <c r="N161" s="230"/>
      <c r="O161" s="230"/>
      <c r="P161" s="230"/>
      <c r="Q161" s="230"/>
      <c r="R161" s="231"/>
      <c r="S161" s="231"/>
      <c r="T161" s="231"/>
      <c r="U161" s="231"/>
      <c r="V161" s="231"/>
      <c r="W161" s="231"/>
      <c r="X161" s="231"/>
      <c r="Y161" s="231"/>
      <c r="Z161" s="211"/>
      <c r="AA161" s="211"/>
      <c r="AB161" s="211"/>
      <c r="AC161" s="211"/>
      <c r="AD161" s="211"/>
      <c r="AE161" s="211"/>
      <c r="AF161" s="211"/>
      <c r="AG161" s="211" t="s">
        <v>163</v>
      </c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</row>
    <row r="162" spans="1:60" ht="20.399999999999999" outlineLevel="1" x14ac:dyDescent="0.25">
      <c r="A162" s="240">
        <v>72</v>
      </c>
      <c r="B162" s="241" t="s">
        <v>433</v>
      </c>
      <c r="C162" s="251" t="s">
        <v>434</v>
      </c>
      <c r="D162" s="242" t="s">
        <v>372</v>
      </c>
      <c r="E162" s="243">
        <v>1</v>
      </c>
      <c r="F162" s="244"/>
      <c r="G162" s="245">
        <f>ROUND(E162*F162,2)</f>
        <v>0</v>
      </c>
      <c r="H162" s="244"/>
      <c r="I162" s="245">
        <f>ROUND(E162*H162,2)</f>
        <v>0</v>
      </c>
      <c r="J162" s="244"/>
      <c r="K162" s="245">
        <f>ROUND(E162*J162,2)</f>
        <v>0</v>
      </c>
      <c r="L162" s="245">
        <v>21</v>
      </c>
      <c r="M162" s="245">
        <f>G162*(1+L162/100)</f>
        <v>0</v>
      </c>
      <c r="N162" s="243">
        <v>2.3800000000000002E-3</v>
      </c>
      <c r="O162" s="243">
        <f>ROUND(E162*N162,2)</f>
        <v>0</v>
      </c>
      <c r="P162" s="243">
        <v>0</v>
      </c>
      <c r="Q162" s="243">
        <f>ROUND(E162*P162,2)</f>
        <v>0</v>
      </c>
      <c r="R162" s="245"/>
      <c r="S162" s="245" t="s">
        <v>373</v>
      </c>
      <c r="T162" s="246" t="s">
        <v>159</v>
      </c>
      <c r="U162" s="231">
        <v>0</v>
      </c>
      <c r="V162" s="231">
        <f>ROUND(E162*U162,2)</f>
        <v>0</v>
      </c>
      <c r="W162" s="231"/>
      <c r="X162" s="231" t="s">
        <v>225</v>
      </c>
      <c r="Y162" s="231" t="s">
        <v>161</v>
      </c>
      <c r="Z162" s="211"/>
      <c r="AA162" s="211"/>
      <c r="AB162" s="211"/>
      <c r="AC162" s="211"/>
      <c r="AD162" s="211"/>
      <c r="AE162" s="211"/>
      <c r="AF162" s="211"/>
      <c r="AG162" s="211" t="s">
        <v>226</v>
      </c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11"/>
      <c r="BH162" s="211"/>
    </row>
    <row r="163" spans="1:60" outlineLevel="2" x14ac:dyDescent="0.25">
      <c r="A163" s="228"/>
      <c r="B163" s="229"/>
      <c r="C163" s="252" t="s">
        <v>435</v>
      </c>
      <c r="D163" s="247"/>
      <c r="E163" s="247"/>
      <c r="F163" s="247"/>
      <c r="G163" s="247"/>
      <c r="H163" s="231"/>
      <c r="I163" s="231"/>
      <c r="J163" s="231"/>
      <c r="K163" s="231"/>
      <c r="L163" s="231"/>
      <c r="M163" s="231"/>
      <c r="N163" s="230"/>
      <c r="O163" s="230"/>
      <c r="P163" s="230"/>
      <c r="Q163" s="230"/>
      <c r="R163" s="231"/>
      <c r="S163" s="231"/>
      <c r="T163" s="231"/>
      <c r="U163" s="231"/>
      <c r="V163" s="231"/>
      <c r="W163" s="231"/>
      <c r="X163" s="231"/>
      <c r="Y163" s="231"/>
      <c r="Z163" s="211"/>
      <c r="AA163" s="211"/>
      <c r="AB163" s="211"/>
      <c r="AC163" s="211"/>
      <c r="AD163" s="211"/>
      <c r="AE163" s="211"/>
      <c r="AF163" s="211"/>
      <c r="AG163" s="211" t="s">
        <v>163</v>
      </c>
      <c r="AH163" s="21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</row>
    <row r="164" spans="1:60" ht="20.399999999999999" outlineLevel="1" x14ac:dyDescent="0.25">
      <c r="A164" s="263">
        <v>73</v>
      </c>
      <c r="B164" s="264" t="s">
        <v>436</v>
      </c>
      <c r="C164" s="270" t="s">
        <v>437</v>
      </c>
      <c r="D164" s="265" t="s">
        <v>372</v>
      </c>
      <c r="E164" s="266">
        <v>2</v>
      </c>
      <c r="F164" s="267"/>
      <c r="G164" s="268">
        <f>ROUND(E164*F164,2)</f>
        <v>0</v>
      </c>
      <c r="H164" s="267"/>
      <c r="I164" s="268">
        <f>ROUND(E164*H164,2)</f>
        <v>0</v>
      </c>
      <c r="J164" s="267"/>
      <c r="K164" s="268">
        <f>ROUND(E164*J164,2)</f>
        <v>0</v>
      </c>
      <c r="L164" s="268">
        <v>21</v>
      </c>
      <c r="M164" s="268">
        <f>G164*(1+L164/100)</f>
        <v>0</v>
      </c>
      <c r="N164" s="266">
        <v>3.0000000000000001E-3</v>
      </c>
      <c r="O164" s="266">
        <f>ROUND(E164*N164,2)</f>
        <v>0.01</v>
      </c>
      <c r="P164" s="266">
        <v>0</v>
      </c>
      <c r="Q164" s="266">
        <f>ROUND(E164*P164,2)</f>
        <v>0</v>
      </c>
      <c r="R164" s="268"/>
      <c r="S164" s="268" t="s">
        <v>373</v>
      </c>
      <c r="T164" s="269" t="s">
        <v>159</v>
      </c>
      <c r="U164" s="231">
        <v>0</v>
      </c>
      <c r="V164" s="231">
        <f>ROUND(E164*U164,2)</f>
        <v>0</v>
      </c>
      <c r="W164" s="231"/>
      <c r="X164" s="231" t="s">
        <v>336</v>
      </c>
      <c r="Y164" s="231" t="s">
        <v>161</v>
      </c>
      <c r="Z164" s="211"/>
      <c r="AA164" s="211"/>
      <c r="AB164" s="211"/>
      <c r="AC164" s="211"/>
      <c r="AD164" s="211"/>
      <c r="AE164" s="211"/>
      <c r="AF164" s="211"/>
      <c r="AG164" s="211" t="s">
        <v>388</v>
      </c>
      <c r="AH164" s="21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11"/>
      <c r="BB164" s="211"/>
      <c r="BC164" s="211"/>
      <c r="BD164" s="211"/>
      <c r="BE164" s="211"/>
      <c r="BF164" s="211"/>
      <c r="BG164" s="211"/>
      <c r="BH164" s="211"/>
    </row>
    <row r="165" spans="1:60" ht="20.399999999999999" outlineLevel="1" x14ac:dyDescent="0.25">
      <c r="A165" s="263">
        <v>74</v>
      </c>
      <c r="B165" s="264" t="s">
        <v>438</v>
      </c>
      <c r="C165" s="270" t="s">
        <v>439</v>
      </c>
      <c r="D165" s="265" t="s">
        <v>412</v>
      </c>
      <c r="E165" s="266">
        <v>2</v>
      </c>
      <c r="F165" s="267"/>
      <c r="G165" s="268">
        <f>ROUND(E165*F165,2)</f>
        <v>0</v>
      </c>
      <c r="H165" s="267"/>
      <c r="I165" s="268">
        <f>ROUND(E165*H165,2)</f>
        <v>0</v>
      </c>
      <c r="J165" s="267"/>
      <c r="K165" s="268">
        <f>ROUND(E165*J165,2)</f>
        <v>0</v>
      </c>
      <c r="L165" s="268">
        <v>21</v>
      </c>
      <c r="M165" s="268">
        <f>G165*(1+L165/100)</f>
        <v>0</v>
      </c>
      <c r="N165" s="266">
        <v>2E-3</v>
      </c>
      <c r="O165" s="266">
        <f>ROUND(E165*N165,2)</f>
        <v>0</v>
      </c>
      <c r="P165" s="266">
        <v>0</v>
      </c>
      <c r="Q165" s="266">
        <f>ROUND(E165*P165,2)</f>
        <v>0</v>
      </c>
      <c r="R165" s="268"/>
      <c r="S165" s="268" t="s">
        <v>373</v>
      </c>
      <c r="T165" s="269" t="s">
        <v>159</v>
      </c>
      <c r="U165" s="231">
        <v>0</v>
      </c>
      <c r="V165" s="231">
        <f>ROUND(E165*U165,2)</f>
        <v>0</v>
      </c>
      <c r="W165" s="231"/>
      <c r="X165" s="231" t="s">
        <v>336</v>
      </c>
      <c r="Y165" s="231" t="s">
        <v>161</v>
      </c>
      <c r="Z165" s="211"/>
      <c r="AA165" s="211"/>
      <c r="AB165" s="211"/>
      <c r="AC165" s="211"/>
      <c r="AD165" s="211"/>
      <c r="AE165" s="211"/>
      <c r="AF165" s="211"/>
      <c r="AG165" s="211" t="s">
        <v>388</v>
      </c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</row>
    <row r="166" spans="1:60" ht="20.399999999999999" outlineLevel="1" x14ac:dyDescent="0.25">
      <c r="A166" s="240">
        <v>75</v>
      </c>
      <c r="B166" s="241" t="s">
        <v>440</v>
      </c>
      <c r="C166" s="251" t="s">
        <v>441</v>
      </c>
      <c r="D166" s="242" t="s">
        <v>372</v>
      </c>
      <c r="E166" s="243">
        <v>1</v>
      </c>
      <c r="F166" s="244"/>
      <c r="G166" s="245">
        <f>ROUND(E166*F166,2)</f>
        <v>0</v>
      </c>
      <c r="H166" s="244"/>
      <c r="I166" s="245">
        <f>ROUND(E166*H166,2)</f>
        <v>0</v>
      </c>
      <c r="J166" s="244"/>
      <c r="K166" s="245">
        <f>ROUND(E166*J166,2)</f>
        <v>0</v>
      </c>
      <c r="L166" s="245">
        <v>21</v>
      </c>
      <c r="M166" s="245">
        <f>G166*(1+L166/100)</f>
        <v>0</v>
      </c>
      <c r="N166" s="243">
        <v>6.7000000000000004E-2</v>
      </c>
      <c r="O166" s="243">
        <f>ROUND(E166*N166,2)</f>
        <v>7.0000000000000007E-2</v>
      </c>
      <c r="P166" s="243">
        <v>0</v>
      </c>
      <c r="Q166" s="243">
        <f>ROUND(E166*P166,2)</f>
        <v>0</v>
      </c>
      <c r="R166" s="245"/>
      <c r="S166" s="245" t="s">
        <v>373</v>
      </c>
      <c r="T166" s="246" t="s">
        <v>159</v>
      </c>
      <c r="U166" s="231">
        <v>0</v>
      </c>
      <c r="V166" s="231">
        <f>ROUND(E166*U166,2)</f>
        <v>0</v>
      </c>
      <c r="W166" s="231"/>
      <c r="X166" s="231" t="s">
        <v>336</v>
      </c>
      <c r="Y166" s="231" t="s">
        <v>161</v>
      </c>
      <c r="Z166" s="211"/>
      <c r="AA166" s="211"/>
      <c r="AB166" s="211"/>
      <c r="AC166" s="211"/>
      <c r="AD166" s="211"/>
      <c r="AE166" s="211"/>
      <c r="AF166" s="211"/>
      <c r="AG166" s="211" t="s">
        <v>388</v>
      </c>
      <c r="AH166" s="21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  <c r="BF166" s="211"/>
      <c r="BG166" s="211"/>
      <c r="BH166" s="211"/>
    </row>
    <row r="167" spans="1:60" outlineLevel="2" x14ac:dyDescent="0.25">
      <c r="A167" s="228"/>
      <c r="B167" s="229"/>
      <c r="C167" s="252" t="s">
        <v>442</v>
      </c>
      <c r="D167" s="247"/>
      <c r="E167" s="247"/>
      <c r="F167" s="247"/>
      <c r="G167" s="247"/>
      <c r="H167" s="231"/>
      <c r="I167" s="231"/>
      <c r="J167" s="231"/>
      <c r="K167" s="231"/>
      <c r="L167" s="231"/>
      <c r="M167" s="231"/>
      <c r="N167" s="230"/>
      <c r="O167" s="230"/>
      <c r="P167" s="230"/>
      <c r="Q167" s="230"/>
      <c r="R167" s="231"/>
      <c r="S167" s="231"/>
      <c r="T167" s="231"/>
      <c r="U167" s="231"/>
      <c r="V167" s="231"/>
      <c r="W167" s="231"/>
      <c r="X167" s="231"/>
      <c r="Y167" s="231"/>
      <c r="Z167" s="211"/>
      <c r="AA167" s="211"/>
      <c r="AB167" s="211"/>
      <c r="AC167" s="211"/>
      <c r="AD167" s="211"/>
      <c r="AE167" s="211"/>
      <c r="AF167" s="211"/>
      <c r="AG167" s="211" t="s">
        <v>163</v>
      </c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</row>
    <row r="168" spans="1:60" ht="20.399999999999999" outlineLevel="1" x14ac:dyDescent="0.25">
      <c r="A168" s="240">
        <v>76</v>
      </c>
      <c r="B168" s="241" t="s">
        <v>443</v>
      </c>
      <c r="C168" s="251" t="s">
        <v>444</v>
      </c>
      <c r="D168" s="242" t="s">
        <v>372</v>
      </c>
      <c r="E168" s="243">
        <v>2</v>
      </c>
      <c r="F168" s="244"/>
      <c r="G168" s="245">
        <f>ROUND(E168*F168,2)</f>
        <v>0</v>
      </c>
      <c r="H168" s="244"/>
      <c r="I168" s="245">
        <f>ROUND(E168*H168,2)</f>
        <v>0</v>
      </c>
      <c r="J168" s="244"/>
      <c r="K168" s="245">
        <f>ROUND(E168*J168,2)</f>
        <v>0</v>
      </c>
      <c r="L168" s="245">
        <v>21</v>
      </c>
      <c r="M168" s="245">
        <f>G168*(1+L168/100)</f>
        <v>0</v>
      </c>
      <c r="N168" s="243">
        <v>0.17100000000000001</v>
      </c>
      <c r="O168" s="243">
        <f>ROUND(E168*N168,2)</f>
        <v>0.34</v>
      </c>
      <c r="P168" s="243">
        <v>0</v>
      </c>
      <c r="Q168" s="243">
        <f>ROUND(E168*P168,2)</f>
        <v>0</v>
      </c>
      <c r="R168" s="245"/>
      <c r="S168" s="245" t="s">
        <v>373</v>
      </c>
      <c r="T168" s="246" t="s">
        <v>159</v>
      </c>
      <c r="U168" s="231">
        <v>0</v>
      </c>
      <c r="V168" s="231">
        <f>ROUND(E168*U168,2)</f>
        <v>0</v>
      </c>
      <c r="W168" s="231"/>
      <c r="X168" s="231" t="s">
        <v>336</v>
      </c>
      <c r="Y168" s="231" t="s">
        <v>161</v>
      </c>
      <c r="Z168" s="211"/>
      <c r="AA168" s="211"/>
      <c r="AB168" s="211"/>
      <c r="AC168" s="211"/>
      <c r="AD168" s="211"/>
      <c r="AE168" s="211"/>
      <c r="AF168" s="211"/>
      <c r="AG168" s="211" t="s">
        <v>388</v>
      </c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</row>
    <row r="169" spans="1:60" outlineLevel="2" x14ac:dyDescent="0.25">
      <c r="A169" s="228"/>
      <c r="B169" s="229"/>
      <c r="C169" s="252" t="s">
        <v>445</v>
      </c>
      <c r="D169" s="247"/>
      <c r="E169" s="247"/>
      <c r="F169" s="247"/>
      <c r="G169" s="247"/>
      <c r="H169" s="231"/>
      <c r="I169" s="231"/>
      <c r="J169" s="231"/>
      <c r="K169" s="231"/>
      <c r="L169" s="231"/>
      <c r="M169" s="231"/>
      <c r="N169" s="230"/>
      <c r="O169" s="230"/>
      <c r="P169" s="230"/>
      <c r="Q169" s="230"/>
      <c r="R169" s="231"/>
      <c r="S169" s="231"/>
      <c r="T169" s="231"/>
      <c r="U169" s="231"/>
      <c r="V169" s="231"/>
      <c r="W169" s="231"/>
      <c r="X169" s="231"/>
      <c r="Y169" s="231"/>
      <c r="Z169" s="211"/>
      <c r="AA169" s="211"/>
      <c r="AB169" s="211"/>
      <c r="AC169" s="211"/>
      <c r="AD169" s="211"/>
      <c r="AE169" s="211"/>
      <c r="AF169" s="211"/>
      <c r="AG169" s="211" t="s">
        <v>163</v>
      </c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</row>
    <row r="170" spans="1:60" ht="20.399999999999999" outlineLevel="1" x14ac:dyDescent="0.25">
      <c r="A170" s="240">
        <v>77</v>
      </c>
      <c r="B170" s="241" t="s">
        <v>446</v>
      </c>
      <c r="C170" s="251" t="s">
        <v>447</v>
      </c>
      <c r="D170" s="242" t="s">
        <v>372</v>
      </c>
      <c r="E170" s="243">
        <v>1</v>
      </c>
      <c r="F170" s="244"/>
      <c r="G170" s="245">
        <f>ROUND(E170*F170,2)</f>
        <v>0</v>
      </c>
      <c r="H170" s="244"/>
      <c r="I170" s="245">
        <f>ROUND(E170*H170,2)</f>
        <v>0</v>
      </c>
      <c r="J170" s="244"/>
      <c r="K170" s="245">
        <f>ROUND(E170*J170,2)</f>
        <v>0</v>
      </c>
      <c r="L170" s="245">
        <v>21</v>
      </c>
      <c r="M170" s="245">
        <f>G170*(1+L170/100)</f>
        <v>0</v>
      </c>
      <c r="N170" s="243">
        <v>0.23799999999999999</v>
      </c>
      <c r="O170" s="243">
        <f>ROUND(E170*N170,2)</f>
        <v>0.24</v>
      </c>
      <c r="P170" s="243">
        <v>0</v>
      </c>
      <c r="Q170" s="243">
        <f>ROUND(E170*P170,2)</f>
        <v>0</v>
      </c>
      <c r="R170" s="245"/>
      <c r="S170" s="245" t="s">
        <v>373</v>
      </c>
      <c r="T170" s="246" t="s">
        <v>159</v>
      </c>
      <c r="U170" s="231">
        <v>0</v>
      </c>
      <c r="V170" s="231">
        <f>ROUND(E170*U170,2)</f>
        <v>0</v>
      </c>
      <c r="W170" s="231"/>
      <c r="X170" s="231" t="s">
        <v>336</v>
      </c>
      <c r="Y170" s="231" t="s">
        <v>161</v>
      </c>
      <c r="Z170" s="211"/>
      <c r="AA170" s="211"/>
      <c r="AB170" s="211"/>
      <c r="AC170" s="211"/>
      <c r="AD170" s="211"/>
      <c r="AE170" s="211"/>
      <c r="AF170" s="211"/>
      <c r="AG170" s="211" t="s">
        <v>388</v>
      </c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</row>
    <row r="171" spans="1:60" outlineLevel="2" x14ac:dyDescent="0.25">
      <c r="A171" s="228"/>
      <c r="B171" s="229"/>
      <c r="C171" s="252" t="s">
        <v>445</v>
      </c>
      <c r="D171" s="247"/>
      <c r="E171" s="247"/>
      <c r="F171" s="247"/>
      <c r="G171" s="247"/>
      <c r="H171" s="231"/>
      <c r="I171" s="231"/>
      <c r="J171" s="231"/>
      <c r="K171" s="231"/>
      <c r="L171" s="231"/>
      <c r="M171" s="231"/>
      <c r="N171" s="230"/>
      <c r="O171" s="230"/>
      <c r="P171" s="230"/>
      <c r="Q171" s="230"/>
      <c r="R171" s="231"/>
      <c r="S171" s="231"/>
      <c r="T171" s="231"/>
      <c r="U171" s="231"/>
      <c r="V171" s="231"/>
      <c r="W171" s="231"/>
      <c r="X171" s="231"/>
      <c r="Y171" s="231"/>
      <c r="Z171" s="211"/>
      <c r="AA171" s="211"/>
      <c r="AB171" s="211"/>
      <c r="AC171" s="211"/>
      <c r="AD171" s="211"/>
      <c r="AE171" s="211"/>
      <c r="AF171" s="211"/>
      <c r="AG171" s="211" t="s">
        <v>163</v>
      </c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</row>
    <row r="172" spans="1:60" ht="20.399999999999999" outlineLevel="1" x14ac:dyDescent="0.25">
      <c r="A172" s="263">
        <v>78</v>
      </c>
      <c r="B172" s="264" t="s">
        <v>448</v>
      </c>
      <c r="C172" s="270" t="s">
        <v>449</v>
      </c>
      <c r="D172" s="265" t="s">
        <v>412</v>
      </c>
      <c r="E172" s="266">
        <v>18</v>
      </c>
      <c r="F172" s="267"/>
      <c r="G172" s="268">
        <f>ROUND(E172*F172,2)</f>
        <v>0</v>
      </c>
      <c r="H172" s="267"/>
      <c r="I172" s="268">
        <f>ROUND(E172*H172,2)</f>
        <v>0</v>
      </c>
      <c r="J172" s="267"/>
      <c r="K172" s="268">
        <f>ROUND(E172*J172,2)</f>
        <v>0</v>
      </c>
      <c r="L172" s="268">
        <v>21</v>
      </c>
      <c r="M172" s="268">
        <f>G172*(1+L172/100)</f>
        <v>0</v>
      </c>
      <c r="N172" s="266">
        <v>3.2000000000000002E-3</v>
      </c>
      <c r="O172" s="266">
        <f>ROUND(E172*N172,2)</f>
        <v>0.06</v>
      </c>
      <c r="P172" s="266">
        <v>0</v>
      </c>
      <c r="Q172" s="266">
        <f>ROUND(E172*P172,2)</f>
        <v>0</v>
      </c>
      <c r="R172" s="268"/>
      <c r="S172" s="268" t="s">
        <v>373</v>
      </c>
      <c r="T172" s="269" t="s">
        <v>159</v>
      </c>
      <c r="U172" s="231">
        <v>0</v>
      </c>
      <c r="V172" s="231">
        <f>ROUND(E172*U172,2)</f>
        <v>0</v>
      </c>
      <c r="W172" s="231"/>
      <c r="X172" s="231" t="s">
        <v>336</v>
      </c>
      <c r="Y172" s="231" t="s">
        <v>161</v>
      </c>
      <c r="Z172" s="211"/>
      <c r="AA172" s="211"/>
      <c r="AB172" s="211"/>
      <c r="AC172" s="211"/>
      <c r="AD172" s="211"/>
      <c r="AE172" s="211"/>
      <c r="AF172" s="211"/>
      <c r="AG172" s="211" t="s">
        <v>388</v>
      </c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</row>
    <row r="173" spans="1:60" ht="20.399999999999999" outlineLevel="1" x14ac:dyDescent="0.25">
      <c r="A173" s="263">
        <v>79</v>
      </c>
      <c r="B173" s="264" t="s">
        <v>450</v>
      </c>
      <c r="C173" s="270" t="s">
        <v>451</v>
      </c>
      <c r="D173" s="265" t="s">
        <v>412</v>
      </c>
      <c r="E173" s="266">
        <v>2</v>
      </c>
      <c r="F173" s="267"/>
      <c r="G173" s="268">
        <f>ROUND(E173*F173,2)</f>
        <v>0</v>
      </c>
      <c r="H173" s="267"/>
      <c r="I173" s="268">
        <f>ROUND(E173*H173,2)</f>
        <v>0</v>
      </c>
      <c r="J173" s="267"/>
      <c r="K173" s="268">
        <f>ROUND(E173*J173,2)</f>
        <v>0</v>
      </c>
      <c r="L173" s="268">
        <v>21</v>
      </c>
      <c r="M173" s="268">
        <f>G173*(1+L173/100)</f>
        <v>0</v>
      </c>
      <c r="N173" s="266">
        <v>3.8E-3</v>
      </c>
      <c r="O173" s="266">
        <f>ROUND(E173*N173,2)</f>
        <v>0.01</v>
      </c>
      <c r="P173" s="266">
        <v>0</v>
      </c>
      <c r="Q173" s="266">
        <f>ROUND(E173*P173,2)</f>
        <v>0</v>
      </c>
      <c r="R173" s="268"/>
      <c r="S173" s="268" t="s">
        <v>373</v>
      </c>
      <c r="T173" s="269" t="s">
        <v>159</v>
      </c>
      <c r="U173" s="231">
        <v>0</v>
      </c>
      <c r="V173" s="231">
        <f>ROUND(E173*U173,2)</f>
        <v>0</v>
      </c>
      <c r="W173" s="231"/>
      <c r="X173" s="231" t="s">
        <v>336</v>
      </c>
      <c r="Y173" s="231" t="s">
        <v>161</v>
      </c>
      <c r="Z173" s="211"/>
      <c r="AA173" s="211"/>
      <c r="AB173" s="211"/>
      <c r="AC173" s="211"/>
      <c r="AD173" s="211"/>
      <c r="AE173" s="211"/>
      <c r="AF173" s="211"/>
      <c r="AG173" s="211" t="s">
        <v>388</v>
      </c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</row>
    <row r="174" spans="1:60" ht="20.399999999999999" outlineLevel="1" x14ac:dyDescent="0.25">
      <c r="A174" s="263">
        <v>80</v>
      </c>
      <c r="B174" s="264" t="s">
        <v>452</v>
      </c>
      <c r="C174" s="270" t="s">
        <v>453</v>
      </c>
      <c r="D174" s="265" t="s">
        <v>412</v>
      </c>
      <c r="E174" s="266">
        <v>2</v>
      </c>
      <c r="F174" s="267"/>
      <c r="G174" s="268">
        <f>ROUND(E174*F174,2)</f>
        <v>0</v>
      </c>
      <c r="H174" s="267"/>
      <c r="I174" s="268">
        <f>ROUND(E174*H174,2)</f>
        <v>0</v>
      </c>
      <c r="J174" s="267"/>
      <c r="K174" s="268">
        <f>ROUND(E174*J174,2)</f>
        <v>0</v>
      </c>
      <c r="L174" s="268">
        <v>21</v>
      </c>
      <c r="M174" s="268">
        <f>G174*(1+L174/100)</f>
        <v>0</v>
      </c>
      <c r="N174" s="266">
        <v>2.0999999999999999E-3</v>
      </c>
      <c r="O174" s="266">
        <f>ROUND(E174*N174,2)</f>
        <v>0</v>
      </c>
      <c r="P174" s="266">
        <v>0</v>
      </c>
      <c r="Q174" s="266">
        <f>ROUND(E174*P174,2)</f>
        <v>0</v>
      </c>
      <c r="R174" s="268"/>
      <c r="S174" s="268" t="s">
        <v>373</v>
      </c>
      <c r="T174" s="269" t="s">
        <v>159</v>
      </c>
      <c r="U174" s="231">
        <v>0</v>
      </c>
      <c r="V174" s="231">
        <f>ROUND(E174*U174,2)</f>
        <v>0</v>
      </c>
      <c r="W174" s="231"/>
      <c r="X174" s="231" t="s">
        <v>336</v>
      </c>
      <c r="Y174" s="231" t="s">
        <v>161</v>
      </c>
      <c r="Z174" s="211"/>
      <c r="AA174" s="211"/>
      <c r="AB174" s="211"/>
      <c r="AC174" s="211"/>
      <c r="AD174" s="211"/>
      <c r="AE174" s="211"/>
      <c r="AF174" s="211"/>
      <c r="AG174" s="211" t="s">
        <v>388</v>
      </c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</row>
    <row r="175" spans="1:60" ht="30.6" outlineLevel="1" x14ac:dyDescent="0.25">
      <c r="A175" s="263">
        <v>81</v>
      </c>
      <c r="B175" s="264" t="s">
        <v>454</v>
      </c>
      <c r="C175" s="270" t="s">
        <v>455</v>
      </c>
      <c r="D175" s="265" t="s">
        <v>412</v>
      </c>
      <c r="E175" s="266">
        <v>1</v>
      </c>
      <c r="F175" s="267"/>
      <c r="G175" s="268">
        <f>ROUND(E175*F175,2)</f>
        <v>0</v>
      </c>
      <c r="H175" s="267"/>
      <c r="I175" s="268">
        <f>ROUND(E175*H175,2)</f>
        <v>0</v>
      </c>
      <c r="J175" s="267"/>
      <c r="K175" s="268">
        <f>ROUND(E175*J175,2)</f>
        <v>0</v>
      </c>
      <c r="L175" s="268">
        <v>21</v>
      </c>
      <c r="M175" s="268">
        <f>G175*(1+L175/100)</f>
        <v>0</v>
      </c>
      <c r="N175" s="266">
        <v>5.3999999999999999E-2</v>
      </c>
      <c r="O175" s="266">
        <f>ROUND(E175*N175,2)</f>
        <v>0.05</v>
      </c>
      <c r="P175" s="266">
        <v>0</v>
      </c>
      <c r="Q175" s="266">
        <f>ROUND(E175*P175,2)</f>
        <v>0</v>
      </c>
      <c r="R175" s="268"/>
      <c r="S175" s="268" t="s">
        <v>373</v>
      </c>
      <c r="T175" s="269" t="s">
        <v>159</v>
      </c>
      <c r="U175" s="231">
        <v>0</v>
      </c>
      <c r="V175" s="231">
        <f>ROUND(E175*U175,2)</f>
        <v>0</v>
      </c>
      <c r="W175" s="231"/>
      <c r="X175" s="231" t="s">
        <v>336</v>
      </c>
      <c r="Y175" s="231" t="s">
        <v>161</v>
      </c>
      <c r="Z175" s="211"/>
      <c r="AA175" s="211"/>
      <c r="AB175" s="211"/>
      <c r="AC175" s="211"/>
      <c r="AD175" s="211"/>
      <c r="AE175" s="211"/>
      <c r="AF175" s="211"/>
      <c r="AG175" s="211" t="s">
        <v>388</v>
      </c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</row>
    <row r="176" spans="1:60" ht="30.6" outlineLevel="1" x14ac:dyDescent="0.25">
      <c r="A176" s="263">
        <v>82</v>
      </c>
      <c r="B176" s="264" t="s">
        <v>456</v>
      </c>
      <c r="C176" s="270" t="s">
        <v>457</v>
      </c>
      <c r="D176" s="265" t="s">
        <v>412</v>
      </c>
      <c r="E176" s="266">
        <v>1</v>
      </c>
      <c r="F176" s="267"/>
      <c r="G176" s="268">
        <f>ROUND(E176*F176,2)</f>
        <v>0</v>
      </c>
      <c r="H176" s="267"/>
      <c r="I176" s="268">
        <f>ROUND(E176*H176,2)</f>
        <v>0</v>
      </c>
      <c r="J176" s="267"/>
      <c r="K176" s="268">
        <f>ROUND(E176*J176,2)</f>
        <v>0</v>
      </c>
      <c r="L176" s="268">
        <v>21</v>
      </c>
      <c r="M176" s="268">
        <f>G176*(1+L176/100)</f>
        <v>0</v>
      </c>
      <c r="N176" s="266">
        <v>5.3999999999999999E-2</v>
      </c>
      <c r="O176" s="266">
        <f>ROUND(E176*N176,2)</f>
        <v>0.05</v>
      </c>
      <c r="P176" s="266">
        <v>0</v>
      </c>
      <c r="Q176" s="266">
        <f>ROUND(E176*P176,2)</f>
        <v>0</v>
      </c>
      <c r="R176" s="268"/>
      <c r="S176" s="268" t="s">
        <v>373</v>
      </c>
      <c r="T176" s="269" t="s">
        <v>159</v>
      </c>
      <c r="U176" s="231">
        <v>0</v>
      </c>
      <c r="V176" s="231">
        <f>ROUND(E176*U176,2)</f>
        <v>0</v>
      </c>
      <c r="W176" s="231"/>
      <c r="X176" s="231" t="s">
        <v>336</v>
      </c>
      <c r="Y176" s="231" t="s">
        <v>161</v>
      </c>
      <c r="Z176" s="211"/>
      <c r="AA176" s="211"/>
      <c r="AB176" s="211"/>
      <c r="AC176" s="211"/>
      <c r="AD176" s="211"/>
      <c r="AE176" s="211"/>
      <c r="AF176" s="211"/>
      <c r="AG176" s="211" t="s">
        <v>388</v>
      </c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</row>
    <row r="177" spans="1:60" ht="30.6" outlineLevel="1" x14ac:dyDescent="0.25">
      <c r="A177" s="263">
        <v>83</v>
      </c>
      <c r="B177" s="264" t="s">
        <v>458</v>
      </c>
      <c r="C177" s="270" t="s">
        <v>459</v>
      </c>
      <c r="D177" s="265" t="s">
        <v>412</v>
      </c>
      <c r="E177" s="266">
        <v>1</v>
      </c>
      <c r="F177" s="267"/>
      <c r="G177" s="268">
        <f>ROUND(E177*F177,2)</f>
        <v>0</v>
      </c>
      <c r="H177" s="267"/>
      <c r="I177" s="268">
        <f>ROUND(E177*H177,2)</f>
        <v>0</v>
      </c>
      <c r="J177" s="267"/>
      <c r="K177" s="268">
        <f>ROUND(E177*J177,2)</f>
        <v>0</v>
      </c>
      <c r="L177" s="268">
        <v>21</v>
      </c>
      <c r="M177" s="268">
        <f>G177*(1+L177/100)</f>
        <v>0</v>
      </c>
      <c r="N177" s="266">
        <v>3.5000000000000003E-2</v>
      </c>
      <c r="O177" s="266">
        <f>ROUND(E177*N177,2)</f>
        <v>0.04</v>
      </c>
      <c r="P177" s="266">
        <v>0</v>
      </c>
      <c r="Q177" s="266">
        <f>ROUND(E177*P177,2)</f>
        <v>0</v>
      </c>
      <c r="R177" s="268"/>
      <c r="S177" s="268" t="s">
        <v>373</v>
      </c>
      <c r="T177" s="269" t="s">
        <v>159</v>
      </c>
      <c r="U177" s="231">
        <v>0</v>
      </c>
      <c r="V177" s="231">
        <f>ROUND(E177*U177,2)</f>
        <v>0</v>
      </c>
      <c r="W177" s="231"/>
      <c r="X177" s="231" t="s">
        <v>336</v>
      </c>
      <c r="Y177" s="231" t="s">
        <v>161</v>
      </c>
      <c r="Z177" s="211"/>
      <c r="AA177" s="211"/>
      <c r="AB177" s="211"/>
      <c r="AC177" s="211"/>
      <c r="AD177" s="211"/>
      <c r="AE177" s="211"/>
      <c r="AF177" s="211"/>
      <c r="AG177" s="211" t="s">
        <v>388</v>
      </c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</row>
    <row r="178" spans="1:60" ht="20.399999999999999" outlineLevel="1" x14ac:dyDescent="0.25">
      <c r="A178" s="263">
        <v>84</v>
      </c>
      <c r="B178" s="264" t="s">
        <v>460</v>
      </c>
      <c r="C178" s="270" t="s">
        <v>461</v>
      </c>
      <c r="D178" s="265" t="s">
        <v>372</v>
      </c>
      <c r="E178" s="266">
        <v>2</v>
      </c>
      <c r="F178" s="267"/>
      <c r="G178" s="268">
        <f>ROUND(E178*F178,2)</f>
        <v>0</v>
      </c>
      <c r="H178" s="267"/>
      <c r="I178" s="268">
        <f>ROUND(E178*H178,2)</f>
        <v>0</v>
      </c>
      <c r="J178" s="267"/>
      <c r="K178" s="268">
        <f>ROUND(E178*J178,2)</f>
        <v>0</v>
      </c>
      <c r="L178" s="268">
        <v>21</v>
      </c>
      <c r="M178" s="268">
        <f>G178*(1+L178/100)</f>
        <v>0</v>
      </c>
      <c r="N178" s="266">
        <v>1E-3</v>
      </c>
      <c r="O178" s="266">
        <f>ROUND(E178*N178,2)</f>
        <v>0</v>
      </c>
      <c r="P178" s="266">
        <v>0</v>
      </c>
      <c r="Q178" s="266">
        <f>ROUND(E178*P178,2)</f>
        <v>0</v>
      </c>
      <c r="R178" s="268"/>
      <c r="S178" s="268" t="s">
        <v>373</v>
      </c>
      <c r="T178" s="269" t="s">
        <v>159</v>
      </c>
      <c r="U178" s="231">
        <v>0</v>
      </c>
      <c r="V178" s="231">
        <f>ROUND(E178*U178,2)</f>
        <v>0</v>
      </c>
      <c r="W178" s="231"/>
      <c r="X178" s="231" t="s">
        <v>336</v>
      </c>
      <c r="Y178" s="231" t="s">
        <v>161</v>
      </c>
      <c r="Z178" s="211"/>
      <c r="AA178" s="211"/>
      <c r="AB178" s="211"/>
      <c r="AC178" s="211"/>
      <c r="AD178" s="211"/>
      <c r="AE178" s="211"/>
      <c r="AF178" s="211"/>
      <c r="AG178" s="211" t="s">
        <v>388</v>
      </c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</row>
    <row r="179" spans="1:60" x14ac:dyDescent="0.25">
      <c r="A179" s="233" t="s">
        <v>153</v>
      </c>
      <c r="B179" s="234" t="s">
        <v>108</v>
      </c>
      <c r="C179" s="250" t="s">
        <v>109</v>
      </c>
      <c r="D179" s="235"/>
      <c r="E179" s="236"/>
      <c r="F179" s="237"/>
      <c r="G179" s="237">
        <f>SUMIF(AG180:AG188,"&lt;&gt;NOR",G180:G188)</f>
        <v>0</v>
      </c>
      <c r="H179" s="237"/>
      <c r="I179" s="237">
        <f>SUM(I180:I188)</f>
        <v>0</v>
      </c>
      <c r="J179" s="237"/>
      <c r="K179" s="237">
        <f>SUM(K180:K188)</f>
        <v>0</v>
      </c>
      <c r="L179" s="237"/>
      <c r="M179" s="237">
        <f>SUM(M180:M188)</f>
        <v>0</v>
      </c>
      <c r="N179" s="236"/>
      <c r="O179" s="236">
        <f>SUM(O180:O188)</f>
        <v>0.02</v>
      </c>
      <c r="P179" s="236"/>
      <c r="Q179" s="236">
        <f>SUM(Q180:Q188)</f>
        <v>0</v>
      </c>
      <c r="R179" s="237"/>
      <c r="S179" s="237"/>
      <c r="T179" s="238"/>
      <c r="U179" s="232"/>
      <c r="V179" s="232">
        <f>SUM(V180:V188)</f>
        <v>46.279999999999994</v>
      </c>
      <c r="W179" s="232"/>
      <c r="X179" s="232"/>
      <c r="Y179" s="232"/>
      <c r="AG179" t="s">
        <v>154</v>
      </c>
    </row>
    <row r="180" spans="1:60" outlineLevel="1" x14ac:dyDescent="0.25">
      <c r="A180" s="240">
        <v>85</v>
      </c>
      <c r="B180" s="241" t="s">
        <v>462</v>
      </c>
      <c r="C180" s="251" t="s">
        <v>463</v>
      </c>
      <c r="D180" s="242" t="s">
        <v>257</v>
      </c>
      <c r="E180" s="243">
        <v>216.4324</v>
      </c>
      <c r="F180" s="244"/>
      <c r="G180" s="245">
        <f>ROUND(E180*F180,2)</f>
        <v>0</v>
      </c>
      <c r="H180" s="244"/>
      <c r="I180" s="245">
        <f>ROUND(E180*H180,2)</f>
        <v>0</v>
      </c>
      <c r="J180" s="244"/>
      <c r="K180" s="245">
        <f>ROUND(E180*J180,2)</f>
        <v>0</v>
      </c>
      <c r="L180" s="245">
        <v>21</v>
      </c>
      <c r="M180" s="245">
        <f>G180*(1+L180/100)</f>
        <v>0</v>
      </c>
      <c r="N180" s="243">
        <v>0</v>
      </c>
      <c r="O180" s="243">
        <f>ROUND(E180*N180,2)</f>
        <v>0</v>
      </c>
      <c r="P180" s="243">
        <v>0</v>
      </c>
      <c r="Q180" s="243">
        <f>ROUND(E180*P180,2)</f>
        <v>0</v>
      </c>
      <c r="R180" s="245"/>
      <c r="S180" s="245" t="s">
        <v>158</v>
      </c>
      <c r="T180" s="246" t="s">
        <v>158</v>
      </c>
      <c r="U180" s="231">
        <v>0.20699999999999999</v>
      </c>
      <c r="V180" s="231">
        <f>ROUND(E180*U180,2)</f>
        <v>44.8</v>
      </c>
      <c r="W180" s="231"/>
      <c r="X180" s="231" t="s">
        <v>225</v>
      </c>
      <c r="Y180" s="231" t="s">
        <v>161</v>
      </c>
      <c r="Z180" s="211"/>
      <c r="AA180" s="211"/>
      <c r="AB180" s="211"/>
      <c r="AC180" s="211"/>
      <c r="AD180" s="211"/>
      <c r="AE180" s="211"/>
      <c r="AF180" s="211"/>
      <c r="AG180" s="211" t="s">
        <v>230</v>
      </c>
      <c r="AH180" s="211"/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211"/>
      <c r="AX180" s="211"/>
      <c r="AY180" s="211"/>
      <c r="AZ180" s="211"/>
      <c r="BA180" s="211"/>
      <c r="BB180" s="211"/>
      <c r="BC180" s="211"/>
      <c r="BD180" s="211"/>
      <c r="BE180" s="211"/>
      <c r="BF180" s="211"/>
      <c r="BG180" s="211"/>
      <c r="BH180" s="211"/>
    </row>
    <row r="181" spans="1:60" outlineLevel="2" x14ac:dyDescent="0.25">
      <c r="A181" s="228"/>
      <c r="B181" s="229"/>
      <c r="C181" s="271" t="s">
        <v>464</v>
      </c>
      <c r="D181" s="261"/>
      <c r="E181" s="262">
        <v>75.736800000000002</v>
      </c>
      <c r="F181" s="231"/>
      <c r="G181" s="231"/>
      <c r="H181" s="231"/>
      <c r="I181" s="231"/>
      <c r="J181" s="231"/>
      <c r="K181" s="231"/>
      <c r="L181" s="231"/>
      <c r="M181" s="231"/>
      <c r="N181" s="230"/>
      <c r="O181" s="230"/>
      <c r="P181" s="230"/>
      <c r="Q181" s="230"/>
      <c r="R181" s="231"/>
      <c r="S181" s="231"/>
      <c r="T181" s="231"/>
      <c r="U181" s="231"/>
      <c r="V181" s="231"/>
      <c r="W181" s="231"/>
      <c r="X181" s="231"/>
      <c r="Y181" s="231"/>
      <c r="Z181" s="211"/>
      <c r="AA181" s="211"/>
      <c r="AB181" s="211"/>
      <c r="AC181" s="211"/>
      <c r="AD181" s="211"/>
      <c r="AE181" s="211"/>
      <c r="AF181" s="211"/>
      <c r="AG181" s="211" t="s">
        <v>232</v>
      </c>
      <c r="AH181" s="211">
        <v>0</v>
      </c>
      <c r="AI181" s="211"/>
      <c r="AJ181" s="211"/>
      <c r="AK181" s="211"/>
      <c r="AL181" s="211"/>
      <c r="AM181" s="211"/>
      <c r="AN181" s="211"/>
      <c r="AO181" s="211"/>
      <c r="AP181" s="211"/>
      <c r="AQ181" s="211"/>
      <c r="AR181" s="211"/>
      <c r="AS181" s="211"/>
      <c r="AT181" s="211"/>
      <c r="AU181" s="211"/>
      <c r="AV181" s="211"/>
      <c r="AW181" s="211"/>
      <c r="AX181" s="211"/>
      <c r="AY181" s="211"/>
      <c r="AZ181" s="211"/>
      <c r="BA181" s="211"/>
      <c r="BB181" s="211"/>
      <c r="BC181" s="211"/>
      <c r="BD181" s="211"/>
      <c r="BE181" s="211"/>
      <c r="BF181" s="211"/>
      <c r="BG181" s="211"/>
      <c r="BH181" s="211"/>
    </row>
    <row r="182" spans="1:60" outlineLevel="3" x14ac:dyDescent="0.25">
      <c r="A182" s="228"/>
      <c r="B182" s="229"/>
      <c r="C182" s="271" t="s">
        <v>465</v>
      </c>
      <c r="D182" s="261"/>
      <c r="E182" s="262">
        <v>19.32</v>
      </c>
      <c r="F182" s="231"/>
      <c r="G182" s="231"/>
      <c r="H182" s="231"/>
      <c r="I182" s="231"/>
      <c r="J182" s="231"/>
      <c r="K182" s="231"/>
      <c r="L182" s="231"/>
      <c r="M182" s="231"/>
      <c r="N182" s="230"/>
      <c r="O182" s="230"/>
      <c r="P182" s="230"/>
      <c r="Q182" s="230"/>
      <c r="R182" s="231"/>
      <c r="S182" s="231"/>
      <c r="T182" s="231"/>
      <c r="U182" s="231"/>
      <c r="V182" s="231"/>
      <c r="W182" s="231"/>
      <c r="X182" s="231"/>
      <c r="Y182" s="231"/>
      <c r="Z182" s="211"/>
      <c r="AA182" s="211"/>
      <c r="AB182" s="211"/>
      <c r="AC182" s="211"/>
      <c r="AD182" s="211"/>
      <c r="AE182" s="211"/>
      <c r="AF182" s="211"/>
      <c r="AG182" s="211" t="s">
        <v>232</v>
      </c>
      <c r="AH182" s="211">
        <v>0</v>
      </c>
      <c r="AI182" s="211"/>
      <c r="AJ182" s="211"/>
      <c r="AK182" s="211"/>
      <c r="AL182" s="211"/>
      <c r="AM182" s="211"/>
      <c r="AN182" s="211"/>
      <c r="AO182" s="211"/>
      <c r="AP182" s="211"/>
      <c r="AQ182" s="211"/>
      <c r="AR182" s="211"/>
      <c r="AS182" s="211"/>
      <c r="AT182" s="211"/>
      <c r="AU182" s="211"/>
      <c r="AV182" s="211"/>
      <c r="AW182" s="211"/>
      <c r="AX182" s="211"/>
      <c r="AY182" s="211"/>
      <c r="AZ182" s="211"/>
      <c r="BA182" s="211"/>
      <c r="BB182" s="211"/>
      <c r="BC182" s="211"/>
      <c r="BD182" s="211"/>
      <c r="BE182" s="211"/>
      <c r="BF182" s="211"/>
      <c r="BG182" s="211"/>
      <c r="BH182" s="211"/>
    </row>
    <row r="183" spans="1:60" outlineLevel="3" x14ac:dyDescent="0.25">
      <c r="A183" s="228"/>
      <c r="B183" s="229"/>
      <c r="C183" s="271" t="s">
        <v>466</v>
      </c>
      <c r="D183" s="261"/>
      <c r="E183" s="262">
        <v>19.32</v>
      </c>
      <c r="F183" s="231"/>
      <c r="G183" s="231"/>
      <c r="H183" s="231"/>
      <c r="I183" s="231"/>
      <c r="J183" s="231"/>
      <c r="K183" s="231"/>
      <c r="L183" s="231"/>
      <c r="M183" s="231"/>
      <c r="N183" s="230"/>
      <c r="O183" s="230"/>
      <c r="P183" s="230"/>
      <c r="Q183" s="230"/>
      <c r="R183" s="231"/>
      <c r="S183" s="231"/>
      <c r="T183" s="231"/>
      <c r="U183" s="231"/>
      <c r="V183" s="231"/>
      <c r="W183" s="231"/>
      <c r="X183" s="231"/>
      <c r="Y183" s="231"/>
      <c r="Z183" s="211"/>
      <c r="AA183" s="211"/>
      <c r="AB183" s="211"/>
      <c r="AC183" s="211"/>
      <c r="AD183" s="211"/>
      <c r="AE183" s="211"/>
      <c r="AF183" s="211"/>
      <c r="AG183" s="211" t="s">
        <v>232</v>
      </c>
      <c r="AH183" s="211">
        <v>0</v>
      </c>
      <c r="AI183" s="211"/>
      <c r="AJ183" s="211"/>
      <c r="AK183" s="211"/>
      <c r="AL183" s="211"/>
      <c r="AM183" s="211"/>
      <c r="AN183" s="211"/>
      <c r="AO183" s="211"/>
      <c r="AP183" s="211"/>
      <c r="AQ183" s="211"/>
      <c r="AR183" s="211"/>
      <c r="AS183" s="211"/>
      <c r="AT183" s="211"/>
      <c r="AU183" s="211"/>
      <c r="AV183" s="211"/>
      <c r="AW183" s="211"/>
      <c r="AX183" s="211"/>
      <c r="AY183" s="211"/>
      <c r="AZ183" s="211"/>
      <c r="BA183" s="211"/>
      <c r="BB183" s="211"/>
      <c r="BC183" s="211"/>
      <c r="BD183" s="211"/>
      <c r="BE183" s="211"/>
      <c r="BF183" s="211"/>
      <c r="BG183" s="211"/>
      <c r="BH183" s="211"/>
    </row>
    <row r="184" spans="1:60" outlineLevel="3" x14ac:dyDescent="0.25">
      <c r="A184" s="228"/>
      <c r="B184" s="229"/>
      <c r="C184" s="271" t="s">
        <v>467</v>
      </c>
      <c r="D184" s="261"/>
      <c r="E184" s="262">
        <v>1.6956</v>
      </c>
      <c r="F184" s="231"/>
      <c r="G184" s="231"/>
      <c r="H184" s="231"/>
      <c r="I184" s="231"/>
      <c r="J184" s="231"/>
      <c r="K184" s="231"/>
      <c r="L184" s="231"/>
      <c r="M184" s="231"/>
      <c r="N184" s="230"/>
      <c r="O184" s="230"/>
      <c r="P184" s="230"/>
      <c r="Q184" s="230"/>
      <c r="R184" s="231"/>
      <c r="S184" s="231"/>
      <c r="T184" s="231"/>
      <c r="U184" s="231"/>
      <c r="V184" s="231"/>
      <c r="W184" s="231"/>
      <c r="X184" s="231"/>
      <c r="Y184" s="231"/>
      <c r="Z184" s="211"/>
      <c r="AA184" s="211"/>
      <c r="AB184" s="211"/>
      <c r="AC184" s="211"/>
      <c r="AD184" s="211"/>
      <c r="AE184" s="211"/>
      <c r="AF184" s="211"/>
      <c r="AG184" s="211" t="s">
        <v>232</v>
      </c>
      <c r="AH184" s="211">
        <v>0</v>
      </c>
      <c r="AI184" s="211"/>
      <c r="AJ184" s="211"/>
      <c r="AK184" s="211"/>
      <c r="AL184" s="211"/>
      <c r="AM184" s="211"/>
      <c r="AN184" s="211"/>
      <c r="AO184" s="211"/>
      <c r="AP184" s="211"/>
      <c r="AQ184" s="211"/>
      <c r="AR184" s="211"/>
      <c r="AS184" s="211"/>
      <c r="AT184" s="211"/>
      <c r="AU184" s="211"/>
      <c r="AV184" s="211"/>
      <c r="AW184" s="211"/>
      <c r="AX184" s="211"/>
      <c r="AY184" s="211"/>
      <c r="AZ184" s="211"/>
      <c r="BA184" s="211"/>
      <c r="BB184" s="211"/>
      <c r="BC184" s="211"/>
      <c r="BD184" s="211"/>
      <c r="BE184" s="211"/>
      <c r="BF184" s="211"/>
      <c r="BG184" s="211"/>
      <c r="BH184" s="211"/>
    </row>
    <row r="185" spans="1:60" outlineLevel="3" x14ac:dyDescent="0.25">
      <c r="A185" s="228"/>
      <c r="B185" s="229"/>
      <c r="C185" s="271" t="s">
        <v>468</v>
      </c>
      <c r="D185" s="261"/>
      <c r="E185" s="262">
        <v>65.739999999999995</v>
      </c>
      <c r="F185" s="231"/>
      <c r="G185" s="231"/>
      <c r="H185" s="231"/>
      <c r="I185" s="231"/>
      <c r="J185" s="231"/>
      <c r="K185" s="231"/>
      <c r="L185" s="231"/>
      <c r="M185" s="231"/>
      <c r="N185" s="230"/>
      <c r="O185" s="230"/>
      <c r="P185" s="230"/>
      <c r="Q185" s="230"/>
      <c r="R185" s="231"/>
      <c r="S185" s="231"/>
      <c r="T185" s="231"/>
      <c r="U185" s="231"/>
      <c r="V185" s="231"/>
      <c r="W185" s="231"/>
      <c r="X185" s="231"/>
      <c r="Y185" s="231"/>
      <c r="Z185" s="211"/>
      <c r="AA185" s="211"/>
      <c r="AB185" s="211"/>
      <c r="AC185" s="211"/>
      <c r="AD185" s="211"/>
      <c r="AE185" s="211"/>
      <c r="AF185" s="211"/>
      <c r="AG185" s="211" t="s">
        <v>232</v>
      </c>
      <c r="AH185" s="211">
        <v>0</v>
      </c>
      <c r="AI185" s="211"/>
      <c r="AJ185" s="211"/>
      <c r="AK185" s="211"/>
      <c r="AL185" s="211"/>
      <c r="AM185" s="211"/>
      <c r="AN185" s="211"/>
      <c r="AO185" s="211"/>
      <c r="AP185" s="211"/>
      <c r="AQ185" s="211"/>
      <c r="AR185" s="211"/>
      <c r="AS185" s="211"/>
      <c r="AT185" s="211"/>
      <c r="AU185" s="211"/>
      <c r="AV185" s="211"/>
      <c r="AW185" s="211"/>
      <c r="AX185" s="211"/>
      <c r="AY185" s="211"/>
      <c r="AZ185" s="211"/>
      <c r="BA185" s="211"/>
      <c r="BB185" s="211"/>
      <c r="BC185" s="211"/>
      <c r="BD185" s="211"/>
      <c r="BE185" s="211"/>
      <c r="BF185" s="211"/>
      <c r="BG185" s="211"/>
      <c r="BH185" s="211"/>
    </row>
    <row r="186" spans="1:60" outlineLevel="3" x14ac:dyDescent="0.25">
      <c r="A186" s="228"/>
      <c r="B186" s="229"/>
      <c r="C186" s="271" t="s">
        <v>344</v>
      </c>
      <c r="D186" s="261"/>
      <c r="E186" s="262">
        <v>34.619999999999997</v>
      </c>
      <c r="F186" s="231"/>
      <c r="G186" s="231"/>
      <c r="H186" s="231"/>
      <c r="I186" s="231"/>
      <c r="J186" s="231"/>
      <c r="K186" s="231"/>
      <c r="L186" s="231"/>
      <c r="M186" s="231"/>
      <c r="N186" s="230"/>
      <c r="O186" s="230"/>
      <c r="P186" s="230"/>
      <c r="Q186" s="230"/>
      <c r="R186" s="231"/>
      <c r="S186" s="231"/>
      <c r="T186" s="231"/>
      <c r="U186" s="231"/>
      <c r="V186" s="231"/>
      <c r="W186" s="231"/>
      <c r="X186" s="231"/>
      <c r="Y186" s="231"/>
      <c r="Z186" s="211"/>
      <c r="AA186" s="211"/>
      <c r="AB186" s="211"/>
      <c r="AC186" s="211"/>
      <c r="AD186" s="211"/>
      <c r="AE186" s="211"/>
      <c r="AF186" s="211"/>
      <c r="AG186" s="211" t="s">
        <v>232</v>
      </c>
      <c r="AH186" s="211">
        <v>0</v>
      </c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211"/>
      <c r="AX186" s="211"/>
      <c r="AY186" s="211"/>
      <c r="AZ186" s="211"/>
      <c r="BA186" s="211"/>
      <c r="BB186" s="211"/>
      <c r="BC186" s="211"/>
      <c r="BD186" s="211"/>
      <c r="BE186" s="211"/>
      <c r="BF186" s="211"/>
      <c r="BG186" s="211"/>
      <c r="BH186" s="211"/>
    </row>
    <row r="187" spans="1:60" outlineLevel="1" x14ac:dyDescent="0.25">
      <c r="A187" s="240">
        <v>86</v>
      </c>
      <c r="B187" s="241" t="s">
        <v>469</v>
      </c>
      <c r="C187" s="251" t="s">
        <v>470</v>
      </c>
      <c r="D187" s="242" t="s">
        <v>362</v>
      </c>
      <c r="E187" s="243">
        <v>29.6</v>
      </c>
      <c r="F187" s="244"/>
      <c r="G187" s="245">
        <f>ROUND(E187*F187,2)</f>
        <v>0</v>
      </c>
      <c r="H187" s="244"/>
      <c r="I187" s="245">
        <f>ROUND(E187*H187,2)</f>
        <v>0</v>
      </c>
      <c r="J187" s="244"/>
      <c r="K187" s="245">
        <f>ROUND(E187*J187,2)</f>
        <v>0</v>
      </c>
      <c r="L187" s="245">
        <v>21</v>
      </c>
      <c r="M187" s="245">
        <f>G187*(1+L187/100)</f>
        <v>0</v>
      </c>
      <c r="N187" s="243">
        <v>7.3999999999999999E-4</v>
      </c>
      <c r="O187" s="243">
        <f>ROUND(E187*N187,2)</f>
        <v>0.02</v>
      </c>
      <c r="P187" s="243">
        <v>0</v>
      </c>
      <c r="Q187" s="243">
        <f>ROUND(E187*P187,2)</f>
        <v>0</v>
      </c>
      <c r="R187" s="245"/>
      <c r="S187" s="245" t="s">
        <v>158</v>
      </c>
      <c r="T187" s="246" t="s">
        <v>158</v>
      </c>
      <c r="U187" s="231">
        <v>0.05</v>
      </c>
      <c r="V187" s="231">
        <f>ROUND(E187*U187,2)</f>
        <v>1.48</v>
      </c>
      <c r="W187" s="231"/>
      <c r="X187" s="231" t="s">
        <v>225</v>
      </c>
      <c r="Y187" s="231" t="s">
        <v>161</v>
      </c>
      <c r="Z187" s="211"/>
      <c r="AA187" s="211"/>
      <c r="AB187" s="211"/>
      <c r="AC187" s="211"/>
      <c r="AD187" s="211"/>
      <c r="AE187" s="211"/>
      <c r="AF187" s="211"/>
      <c r="AG187" s="211" t="s">
        <v>230</v>
      </c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</row>
    <row r="188" spans="1:60" outlineLevel="2" x14ac:dyDescent="0.25">
      <c r="A188" s="228"/>
      <c r="B188" s="229"/>
      <c r="C188" s="271" t="s">
        <v>471</v>
      </c>
      <c r="D188" s="261"/>
      <c r="E188" s="262">
        <v>29.6</v>
      </c>
      <c r="F188" s="231"/>
      <c r="G188" s="231"/>
      <c r="H188" s="231"/>
      <c r="I188" s="231"/>
      <c r="J188" s="231"/>
      <c r="K188" s="231"/>
      <c r="L188" s="231"/>
      <c r="M188" s="231"/>
      <c r="N188" s="230"/>
      <c r="O188" s="230"/>
      <c r="P188" s="230"/>
      <c r="Q188" s="230"/>
      <c r="R188" s="231"/>
      <c r="S188" s="231"/>
      <c r="T188" s="231"/>
      <c r="U188" s="231"/>
      <c r="V188" s="231"/>
      <c r="W188" s="231"/>
      <c r="X188" s="231"/>
      <c r="Y188" s="231"/>
      <c r="Z188" s="211"/>
      <c r="AA188" s="211"/>
      <c r="AB188" s="211"/>
      <c r="AC188" s="211"/>
      <c r="AD188" s="211"/>
      <c r="AE188" s="211"/>
      <c r="AF188" s="211"/>
      <c r="AG188" s="211" t="s">
        <v>232</v>
      </c>
      <c r="AH188" s="211">
        <v>0</v>
      </c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</row>
    <row r="189" spans="1:60" x14ac:dyDescent="0.25">
      <c r="A189" s="233" t="s">
        <v>153</v>
      </c>
      <c r="B189" s="234" t="s">
        <v>106</v>
      </c>
      <c r="C189" s="250" t="s">
        <v>107</v>
      </c>
      <c r="D189" s="235"/>
      <c r="E189" s="236"/>
      <c r="F189" s="237"/>
      <c r="G189" s="237">
        <f>SUMIF(AG190:AG198,"&lt;&gt;NOR",G190:G198)</f>
        <v>0</v>
      </c>
      <c r="H189" s="237"/>
      <c r="I189" s="237">
        <f>SUM(I190:I198)</f>
        <v>0</v>
      </c>
      <c r="J189" s="237"/>
      <c r="K189" s="237">
        <f>SUM(K190:K198)</f>
        <v>0</v>
      </c>
      <c r="L189" s="237"/>
      <c r="M189" s="237">
        <f>SUM(M190:M198)</f>
        <v>0</v>
      </c>
      <c r="N189" s="236"/>
      <c r="O189" s="236">
        <f>SUM(O190:O198)</f>
        <v>0</v>
      </c>
      <c r="P189" s="236"/>
      <c r="Q189" s="236">
        <f>SUM(Q190:Q198)</f>
        <v>0</v>
      </c>
      <c r="R189" s="237"/>
      <c r="S189" s="237"/>
      <c r="T189" s="238"/>
      <c r="U189" s="232"/>
      <c r="V189" s="232">
        <f>SUM(V190:V198)</f>
        <v>0</v>
      </c>
      <c r="W189" s="232"/>
      <c r="X189" s="232"/>
      <c r="Y189" s="232"/>
      <c r="AG189" t="s">
        <v>154</v>
      </c>
    </row>
    <row r="190" spans="1:60" ht="20.399999999999999" outlineLevel="1" x14ac:dyDescent="0.25">
      <c r="A190" s="240">
        <v>87</v>
      </c>
      <c r="B190" s="241" t="s">
        <v>472</v>
      </c>
      <c r="C190" s="251" t="s">
        <v>473</v>
      </c>
      <c r="D190" s="242" t="s">
        <v>372</v>
      </c>
      <c r="E190" s="243">
        <v>1</v>
      </c>
      <c r="F190" s="244"/>
      <c r="G190" s="245">
        <f>ROUND(E190*F190,2)</f>
        <v>0</v>
      </c>
      <c r="H190" s="244"/>
      <c r="I190" s="245">
        <f>ROUND(E190*H190,2)</f>
        <v>0</v>
      </c>
      <c r="J190" s="244"/>
      <c r="K190" s="245">
        <f>ROUND(E190*J190,2)</f>
        <v>0</v>
      </c>
      <c r="L190" s="245">
        <v>21</v>
      </c>
      <c r="M190" s="245">
        <f>G190*(1+L190/100)</f>
        <v>0</v>
      </c>
      <c r="N190" s="243">
        <v>2.5999999999999999E-3</v>
      </c>
      <c r="O190" s="243">
        <f>ROUND(E190*N190,2)</f>
        <v>0</v>
      </c>
      <c r="P190" s="243">
        <v>0</v>
      </c>
      <c r="Q190" s="243">
        <f>ROUND(E190*P190,2)</f>
        <v>0</v>
      </c>
      <c r="R190" s="245"/>
      <c r="S190" s="245" t="s">
        <v>373</v>
      </c>
      <c r="T190" s="246" t="s">
        <v>474</v>
      </c>
      <c r="U190" s="231">
        <v>0</v>
      </c>
      <c r="V190" s="231">
        <f>ROUND(E190*U190,2)</f>
        <v>0</v>
      </c>
      <c r="W190" s="231"/>
      <c r="X190" s="231" t="s">
        <v>336</v>
      </c>
      <c r="Y190" s="231" t="s">
        <v>161</v>
      </c>
      <c r="Z190" s="211"/>
      <c r="AA190" s="211"/>
      <c r="AB190" s="211"/>
      <c r="AC190" s="211"/>
      <c r="AD190" s="211"/>
      <c r="AE190" s="211"/>
      <c r="AF190" s="211"/>
      <c r="AG190" s="211" t="s">
        <v>337</v>
      </c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</row>
    <row r="191" spans="1:60" outlineLevel="2" x14ac:dyDescent="0.25">
      <c r="A191" s="228"/>
      <c r="B191" s="229"/>
      <c r="C191" s="252" t="s">
        <v>475</v>
      </c>
      <c r="D191" s="247"/>
      <c r="E191" s="247"/>
      <c r="F191" s="247"/>
      <c r="G191" s="247"/>
      <c r="H191" s="231"/>
      <c r="I191" s="231"/>
      <c r="J191" s="231"/>
      <c r="K191" s="231"/>
      <c r="L191" s="231"/>
      <c r="M191" s="231"/>
      <c r="N191" s="230"/>
      <c r="O191" s="230"/>
      <c r="P191" s="230"/>
      <c r="Q191" s="230"/>
      <c r="R191" s="231"/>
      <c r="S191" s="231"/>
      <c r="T191" s="231"/>
      <c r="U191" s="231"/>
      <c r="V191" s="231"/>
      <c r="W191" s="231"/>
      <c r="X191" s="231"/>
      <c r="Y191" s="231"/>
      <c r="Z191" s="211"/>
      <c r="AA191" s="211"/>
      <c r="AB191" s="211"/>
      <c r="AC191" s="211"/>
      <c r="AD191" s="211"/>
      <c r="AE191" s="211"/>
      <c r="AF191" s="211"/>
      <c r="AG191" s="211" t="s">
        <v>163</v>
      </c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</row>
    <row r="192" spans="1:60" outlineLevel="1" x14ac:dyDescent="0.25">
      <c r="A192" s="240">
        <v>88</v>
      </c>
      <c r="B192" s="241" t="s">
        <v>476</v>
      </c>
      <c r="C192" s="251" t="s">
        <v>477</v>
      </c>
      <c r="D192" s="242" t="s">
        <v>372</v>
      </c>
      <c r="E192" s="243">
        <v>2</v>
      </c>
      <c r="F192" s="244"/>
      <c r="G192" s="245">
        <f>ROUND(E192*F192,2)</f>
        <v>0</v>
      </c>
      <c r="H192" s="244"/>
      <c r="I192" s="245">
        <f>ROUND(E192*H192,2)</f>
        <v>0</v>
      </c>
      <c r="J192" s="244"/>
      <c r="K192" s="245">
        <f>ROUND(E192*J192,2)</f>
        <v>0</v>
      </c>
      <c r="L192" s="245">
        <v>21</v>
      </c>
      <c r="M192" s="245">
        <f>G192*(1+L192/100)</f>
        <v>0</v>
      </c>
      <c r="N192" s="243">
        <v>2.9999999999999997E-4</v>
      </c>
      <c r="O192" s="243">
        <f>ROUND(E192*N192,2)</f>
        <v>0</v>
      </c>
      <c r="P192" s="243">
        <v>0</v>
      </c>
      <c r="Q192" s="243">
        <f>ROUND(E192*P192,2)</f>
        <v>0</v>
      </c>
      <c r="R192" s="245"/>
      <c r="S192" s="245" t="s">
        <v>373</v>
      </c>
      <c r="T192" s="246" t="s">
        <v>474</v>
      </c>
      <c r="U192" s="231">
        <v>0</v>
      </c>
      <c r="V192" s="231">
        <f>ROUND(E192*U192,2)</f>
        <v>0</v>
      </c>
      <c r="W192" s="231"/>
      <c r="X192" s="231" t="s">
        <v>336</v>
      </c>
      <c r="Y192" s="231" t="s">
        <v>161</v>
      </c>
      <c r="Z192" s="211"/>
      <c r="AA192" s="211"/>
      <c r="AB192" s="211"/>
      <c r="AC192" s="211"/>
      <c r="AD192" s="211"/>
      <c r="AE192" s="211"/>
      <c r="AF192" s="211"/>
      <c r="AG192" s="211" t="s">
        <v>337</v>
      </c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</row>
    <row r="193" spans="1:60" outlineLevel="2" x14ac:dyDescent="0.25">
      <c r="A193" s="228"/>
      <c r="B193" s="229"/>
      <c r="C193" s="252" t="s">
        <v>475</v>
      </c>
      <c r="D193" s="247"/>
      <c r="E193" s="247"/>
      <c r="F193" s="247"/>
      <c r="G193" s="247"/>
      <c r="H193" s="231"/>
      <c r="I193" s="231"/>
      <c r="J193" s="231"/>
      <c r="K193" s="231"/>
      <c r="L193" s="231"/>
      <c r="M193" s="231"/>
      <c r="N193" s="230"/>
      <c r="O193" s="230"/>
      <c r="P193" s="230"/>
      <c r="Q193" s="230"/>
      <c r="R193" s="231"/>
      <c r="S193" s="231"/>
      <c r="T193" s="231"/>
      <c r="U193" s="231"/>
      <c r="V193" s="231"/>
      <c r="W193" s="231"/>
      <c r="X193" s="231"/>
      <c r="Y193" s="231"/>
      <c r="Z193" s="211"/>
      <c r="AA193" s="211"/>
      <c r="AB193" s="211"/>
      <c r="AC193" s="211"/>
      <c r="AD193" s="211"/>
      <c r="AE193" s="211"/>
      <c r="AF193" s="211"/>
      <c r="AG193" s="211" t="s">
        <v>163</v>
      </c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</row>
    <row r="194" spans="1:60" outlineLevel="1" x14ac:dyDescent="0.25">
      <c r="A194" s="240">
        <v>89</v>
      </c>
      <c r="B194" s="241" t="s">
        <v>478</v>
      </c>
      <c r="C194" s="251" t="s">
        <v>479</v>
      </c>
      <c r="D194" s="242" t="s">
        <v>412</v>
      </c>
      <c r="E194" s="243">
        <v>1</v>
      </c>
      <c r="F194" s="244"/>
      <c r="G194" s="245">
        <f>ROUND(E194*F194,2)</f>
        <v>0</v>
      </c>
      <c r="H194" s="244"/>
      <c r="I194" s="245">
        <f>ROUND(E194*H194,2)</f>
        <v>0</v>
      </c>
      <c r="J194" s="244"/>
      <c r="K194" s="245">
        <f>ROUND(E194*J194,2)</f>
        <v>0</v>
      </c>
      <c r="L194" s="245">
        <v>21</v>
      </c>
      <c r="M194" s="245">
        <f>G194*(1+L194/100)</f>
        <v>0</v>
      </c>
      <c r="N194" s="243">
        <v>2.9999999999999997E-4</v>
      </c>
      <c r="O194" s="243">
        <f>ROUND(E194*N194,2)</f>
        <v>0</v>
      </c>
      <c r="P194" s="243">
        <v>0</v>
      </c>
      <c r="Q194" s="243">
        <f>ROUND(E194*P194,2)</f>
        <v>0</v>
      </c>
      <c r="R194" s="245"/>
      <c r="S194" s="245" t="s">
        <v>373</v>
      </c>
      <c r="T194" s="246" t="s">
        <v>474</v>
      </c>
      <c r="U194" s="231">
        <v>0</v>
      </c>
      <c r="V194" s="231">
        <f>ROUND(E194*U194,2)</f>
        <v>0</v>
      </c>
      <c r="W194" s="231"/>
      <c r="X194" s="231" t="s">
        <v>336</v>
      </c>
      <c r="Y194" s="231" t="s">
        <v>161</v>
      </c>
      <c r="Z194" s="211"/>
      <c r="AA194" s="211"/>
      <c r="AB194" s="211"/>
      <c r="AC194" s="211"/>
      <c r="AD194" s="211"/>
      <c r="AE194" s="211"/>
      <c r="AF194" s="211"/>
      <c r="AG194" s="211" t="s">
        <v>337</v>
      </c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</row>
    <row r="195" spans="1:60" outlineLevel="2" x14ac:dyDescent="0.25">
      <c r="A195" s="228"/>
      <c r="B195" s="229"/>
      <c r="C195" s="252" t="s">
        <v>475</v>
      </c>
      <c r="D195" s="247"/>
      <c r="E195" s="247"/>
      <c r="F195" s="247"/>
      <c r="G195" s="247"/>
      <c r="H195" s="231"/>
      <c r="I195" s="231"/>
      <c r="J195" s="231"/>
      <c r="K195" s="231"/>
      <c r="L195" s="231"/>
      <c r="M195" s="231"/>
      <c r="N195" s="230"/>
      <c r="O195" s="230"/>
      <c r="P195" s="230"/>
      <c r="Q195" s="230"/>
      <c r="R195" s="231"/>
      <c r="S195" s="231"/>
      <c r="T195" s="231"/>
      <c r="U195" s="231"/>
      <c r="V195" s="231"/>
      <c r="W195" s="231"/>
      <c r="X195" s="231"/>
      <c r="Y195" s="231"/>
      <c r="Z195" s="211"/>
      <c r="AA195" s="211"/>
      <c r="AB195" s="211"/>
      <c r="AC195" s="211"/>
      <c r="AD195" s="211"/>
      <c r="AE195" s="211"/>
      <c r="AF195" s="211"/>
      <c r="AG195" s="211" t="s">
        <v>163</v>
      </c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</row>
    <row r="196" spans="1:60" outlineLevel="1" x14ac:dyDescent="0.25">
      <c r="A196" s="240">
        <v>90</v>
      </c>
      <c r="B196" s="241" t="s">
        <v>480</v>
      </c>
      <c r="C196" s="251" t="s">
        <v>481</v>
      </c>
      <c r="D196" s="242" t="s">
        <v>372</v>
      </c>
      <c r="E196" s="243">
        <v>1</v>
      </c>
      <c r="F196" s="244"/>
      <c r="G196" s="245">
        <f>ROUND(E196*F196,2)</f>
        <v>0</v>
      </c>
      <c r="H196" s="244"/>
      <c r="I196" s="245">
        <f>ROUND(E196*H196,2)</f>
        <v>0</v>
      </c>
      <c r="J196" s="244"/>
      <c r="K196" s="245">
        <f>ROUND(E196*J196,2)</f>
        <v>0</v>
      </c>
      <c r="L196" s="245">
        <v>21</v>
      </c>
      <c r="M196" s="245">
        <f>G196*(1+L196/100)</f>
        <v>0</v>
      </c>
      <c r="N196" s="243">
        <v>5.0000000000000001E-4</v>
      </c>
      <c r="O196" s="243">
        <f>ROUND(E196*N196,2)</f>
        <v>0</v>
      </c>
      <c r="P196" s="243">
        <v>0</v>
      </c>
      <c r="Q196" s="243">
        <f>ROUND(E196*P196,2)</f>
        <v>0</v>
      </c>
      <c r="R196" s="245"/>
      <c r="S196" s="245" t="s">
        <v>373</v>
      </c>
      <c r="T196" s="246" t="s">
        <v>474</v>
      </c>
      <c r="U196" s="231">
        <v>0</v>
      </c>
      <c r="V196" s="231">
        <f>ROUND(E196*U196,2)</f>
        <v>0</v>
      </c>
      <c r="W196" s="231"/>
      <c r="X196" s="231" t="s">
        <v>336</v>
      </c>
      <c r="Y196" s="231" t="s">
        <v>161</v>
      </c>
      <c r="Z196" s="211"/>
      <c r="AA196" s="211"/>
      <c r="AB196" s="211"/>
      <c r="AC196" s="211"/>
      <c r="AD196" s="211"/>
      <c r="AE196" s="211"/>
      <c r="AF196" s="211"/>
      <c r="AG196" s="211" t="s">
        <v>337</v>
      </c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</row>
    <row r="197" spans="1:60" outlineLevel="2" x14ac:dyDescent="0.25">
      <c r="A197" s="228"/>
      <c r="B197" s="229"/>
      <c r="C197" s="252" t="s">
        <v>475</v>
      </c>
      <c r="D197" s="247"/>
      <c r="E197" s="247"/>
      <c r="F197" s="247"/>
      <c r="G197" s="247"/>
      <c r="H197" s="231"/>
      <c r="I197" s="231"/>
      <c r="J197" s="231"/>
      <c r="K197" s="231"/>
      <c r="L197" s="231"/>
      <c r="M197" s="231"/>
      <c r="N197" s="230"/>
      <c r="O197" s="230"/>
      <c r="P197" s="230"/>
      <c r="Q197" s="230"/>
      <c r="R197" s="231"/>
      <c r="S197" s="231"/>
      <c r="T197" s="231"/>
      <c r="U197" s="231"/>
      <c r="V197" s="231"/>
      <c r="W197" s="231"/>
      <c r="X197" s="231"/>
      <c r="Y197" s="231"/>
      <c r="Z197" s="211"/>
      <c r="AA197" s="211"/>
      <c r="AB197" s="211"/>
      <c r="AC197" s="211"/>
      <c r="AD197" s="211"/>
      <c r="AE197" s="211"/>
      <c r="AF197" s="211"/>
      <c r="AG197" s="211" t="s">
        <v>163</v>
      </c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</row>
    <row r="198" spans="1:60" outlineLevel="1" x14ac:dyDescent="0.25">
      <c r="A198" s="263">
        <v>91</v>
      </c>
      <c r="B198" s="264" t="s">
        <v>482</v>
      </c>
      <c r="C198" s="270" t="s">
        <v>483</v>
      </c>
      <c r="D198" s="265" t="s">
        <v>334</v>
      </c>
      <c r="E198" s="266">
        <v>0</v>
      </c>
      <c r="F198" s="267"/>
      <c r="G198" s="268">
        <f>ROUND(E198*F198,2)</f>
        <v>0</v>
      </c>
      <c r="H198" s="267"/>
      <c r="I198" s="268">
        <f>ROUND(E198*H198,2)</f>
        <v>0</v>
      </c>
      <c r="J198" s="267"/>
      <c r="K198" s="268">
        <f>ROUND(E198*J198,2)</f>
        <v>0</v>
      </c>
      <c r="L198" s="268">
        <v>21</v>
      </c>
      <c r="M198" s="268">
        <f>G198*(1+L198/100)</f>
        <v>0</v>
      </c>
      <c r="N198" s="266">
        <v>5.8799999999999998E-3</v>
      </c>
      <c r="O198" s="266">
        <f>ROUND(E198*N198,2)</f>
        <v>0</v>
      </c>
      <c r="P198" s="266">
        <v>0</v>
      </c>
      <c r="Q198" s="266">
        <f>ROUND(E198*P198,2)</f>
        <v>0</v>
      </c>
      <c r="R198" s="268" t="s">
        <v>335</v>
      </c>
      <c r="S198" s="268" t="s">
        <v>158</v>
      </c>
      <c r="T198" s="269" t="s">
        <v>158</v>
      </c>
      <c r="U198" s="231">
        <v>0</v>
      </c>
      <c r="V198" s="231">
        <f>ROUND(E198*U198,2)</f>
        <v>0</v>
      </c>
      <c r="W198" s="231"/>
      <c r="X198" s="231" t="s">
        <v>336</v>
      </c>
      <c r="Y198" s="231" t="s">
        <v>161</v>
      </c>
      <c r="Z198" s="211"/>
      <c r="AA198" s="211"/>
      <c r="AB198" s="211"/>
      <c r="AC198" s="211"/>
      <c r="AD198" s="211"/>
      <c r="AE198" s="211"/>
      <c r="AF198" s="211"/>
      <c r="AG198" s="211" t="s">
        <v>337</v>
      </c>
      <c r="AH198" s="211"/>
      <c r="AI198" s="211"/>
      <c r="AJ198" s="211"/>
      <c r="AK198" s="211"/>
      <c r="AL198" s="211"/>
      <c r="AM198" s="211"/>
      <c r="AN198" s="211"/>
      <c r="AO198" s="211"/>
      <c r="AP198" s="211"/>
      <c r="AQ198" s="211"/>
      <c r="AR198" s="211"/>
      <c r="AS198" s="211"/>
      <c r="AT198" s="211"/>
      <c r="AU198" s="211"/>
      <c r="AV198" s="211"/>
      <c r="AW198" s="211"/>
      <c r="AX198" s="211"/>
      <c r="AY198" s="211"/>
      <c r="AZ198" s="211"/>
      <c r="BA198" s="211"/>
      <c r="BB198" s="211"/>
      <c r="BC198" s="211"/>
      <c r="BD198" s="211"/>
      <c r="BE198" s="211"/>
      <c r="BF198" s="211"/>
      <c r="BG198" s="211"/>
      <c r="BH198" s="211"/>
    </row>
    <row r="199" spans="1:60" x14ac:dyDescent="0.25">
      <c r="A199" s="233" t="s">
        <v>153</v>
      </c>
      <c r="B199" s="234" t="s">
        <v>108</v>
      </c>
      <c r="C199" s="250" t="s">
        <v>109</v>
      </c>
      <c r="D199" s="235"/>
      <c r="E199" s="236"/>
      <c r="F199" s="237"/>
      <c r="G199" s="237">
        <f>SUMIF(AG200:AG202,"&lt;&gt;NOR",G200:G202)</f>
        <v>0</v>
      </c>
      <c r="H199" s="237"/>
      <c r="I199" s="237">
        <f>SUM(I200:I202)</f>
        <v>0</v>
      </c>
      <c r="J199" s="237"/>
      <c r="K199" s="237">
        <f>SUM(K200:K202)</f>
        <v>0</v>
      </c>
      <c r="L199" s="237"/>
      <c r="M199" s="237">
        <f>SUM(M200:M202)</f>
        <v>0</v>
      </c>
      <c r="N199" s="236"/>
      <c r="O199" s="236">
        <f>SUM(O200:O202)</f>
        <v>0</v>
      </c>
      <c r="P199" s="236"/>
      <c r="Q199" s="236">
        <f>SUM(Q200:Q202)</f>
        <v>0</v>
      </c>
      <c r="R199" s="237"/>
      <c r="S199" s="237"/>
      <c r="T199" s="238"/>
      <c r="U199" s="232"/>
      <c r="V199" s="232">
        <f>SUM(V200:V202)</f>
        <v>0</v>
      </c>
      <c r="W199" s="232"/>
      <c r="X199" s="232"/>
      <c r="Y199" s="232"/>
      <c r="AG199" t="s">
        <v>154</v>
      </c>
    </row>
    <row r="200" spans="1:60" outlineLevel="1" x14ac:dyDescent="0.25">
      <c r="A200" s="240">
        <v>92</v>
      </c>
      <c r="B200" s="241" t="s">
        <v>484</v>
      </c>
      <c r="C200" s="251" t="s">
        <v>485</v>
      </c>
      <c r="D200" s="242" t="s">
        <v>236</v>
      </c>
      <c r="E200" s="243">
        <v>1.3656600000000001</v>
      </c>
      <c r="F200" s="244"/>
      <c r="G200" s="245">
        <f>ROUND(E200*F200,2)</f>
        <v>0</v>
      </c>
      <c r="H200" s="244"/>
      <c r="I200" s="245">
        <f>ROUND(E200*H200,2)</f>
        <v>0</v>
      </c>
      <c r="J200" s="244"/>
      <c r="K200" s="245">
        <f>ROUND(E200*J200,2)</f>
        <v>0</v>
      </c>
      <c r="L200" s="245">
        <v>21</v>
      </c>
      <c r="M200" s="245">
        <f>G200*(1+L200/100)</f>
        <v>0</v>
      </c>
      <c r="N200" s="243">
        <v>0</v>
      </c>
      <c r="O200" s="243">
        <f>ROUND(E200*N200,2)</f>
        <v>0</v>
      </c>
      <c r="P200" s="243">
        <v>0</v>
      </c>
      <c r="Q200" s="243">
        <f>ROUND(E200*P200,2)</f>
        <v>0</v>
      </c>
      <c r="R200" s="245"/>
      <c r="S200" s="245" t="s">
        <v>486</v>
      </c>
      <c r="T200" s="246" t="s">
        <v>487</v>
      </c>
      <c r="U200" s="231">
        <v>0</v>
      </c>
      <c r="V200" s="231">
        <f>ROUND(E200*U200,2)</f>
        <v>0</v>
      </c>
      <c r="W200" s="231"/>
      <c r="X200" s="231" t="s">
        <v>225</v>
      </c>
      <c r="Y200" s="231" t="s">
        <v>161</v>
      </c>
      <c r="Z200" s="211"/>
      <c r="AA200" s="211"/>
      <c r="AB200" s="211"/>
      <c r="AC200" s="211"/>
      <c r="AD200" s="211"/>
      <c r="AE200" s="211"/>
      <c r="AF200" s="211"/>
      <c r="AG200" s="211" t="s">
        <v>226</v>
      </c>
      <c r="AH200" s="211"/>
      <c r="AI200" s="211"/>
      <c r="AJ200" s="211"/>
      <c r="AK200" s="211"/>
      <c r="AL200" s="211"/>
      <c r="AM200" s="211"/>
      <c r="AN200" s="211"/>
      <c r="AO200" s="211"/>
      <c r="AP200" s="211"/>
      <c r="AQ200" s="211"/>
      <c r="AR200" s="211"/>
      <c r="AS200" s="211"/>
      <c r="AT200" s="211"/>
      <c r="AU200" s="211"/>
      <c r="AV200" s="211"/>
      <c r="AW200" s="211"/>
      <c r="AX200" s="211"/>
      <c r="AY200" s="211"/>
      <c r="AZ200" s="211"/>
      <c r="BA200" s="211"/>
      <c r="BB200" s="211"/>
      <c r="BC200" s="211"/>
      <c r="BD200" s="211"/>
      <c r="BE200" s="211"/>
      <c r="BF200" s="211"/>
      <c r="BG200" s="211"/>
      <c r="BH200" s="211"/>
    </row>
    <row r="201" spans="1:60" outlineLevel="2" x14ac:dyDescent="0.25">
      <c r="A201" s="228"/>
      <c r="B201" s="229"/>
      <c r="C201" s="252" t="s">
        <v>485</v>
      </c>
      <c r="D201" s="247"/>
      <c r="E201" s="247"/>
      <c r="F201" s="247"/>
      <c r="G201" s="247"/>
      <c r="H201" s="231"/>
      <c r="I201" s="231"/>
      <c r="J201" s="231"/>
      <c r="K201" s="231"/>
      <c r="L201" s="231"/>
      <c r="M201" s="231"/>
      <c r="N201" s="230"/>
      <c r="O201" s="230"/>
      <c r="P201" s="230"/>
      <c r="Q201" s="230"/>
      <c r="R201" s="231"/>
      <c r="S201" s="231"/>
      <c r="T201" s="231"/>
      <c r="U201" s="231"/>
      <c r="V201" s="231"/>
      <c r="W201" s="231"/>
      <c r="X201" s="231"/>
      <c r="Y201" s="231"/>
      <c r="Z201" s="211"/>
      <c r="AA201" s="211"/>
      <c r="AB201" s="211"/>
      <c r="AC201" s="211"/>
      <c r="AD201" s="211"/>
      <c r="AE201" s="211"/>
      <c r="AF201" s="211"/>
      <c r="AG201" s="211" t="s">
        <v>163</v>
      </c>
      <c r="AH201" s="211"/>
      <c r="AI201" s="211"/>
      <c r="AJ201" s="211"/>
      <c r="AK201" s="211"/>
      <c r="AL201" s="211"/>
      <c r="AM201" s="211"/>
      <c r="AN201" s="211"/>
      <c r="AO201" s="211"/>
      <c r="AP201" s="211"/>
      <c r="AQ201" s="211"/>
      <c r="AR201" s="211"/>
      <c r="AS201" s="211"/>
      <c r="AT201" s="211"/>
      <c r="AU201" s="211"/>
      <c r="AV201" s="211"/>
      <c r="AW201" s="211"/>
      <c r="AX201" s="211"/>
      <c r="AY201" s="211"/>
      <c r="AZ201" s="211"/>
      <c r="BA201" s="211"/>
      <c r="BB201" s="211"/>
      <c r="BC201" s="211"/>
      <c r="BD201" s="211"/>
      <c r="BE201" s="211"/>
      <c r="BF201" s="211"/>
      <c r="BG201" s="211"/>
      <c r="BH201" s="211"/>
    </row>
    <row r="202" spans="1:60" ht="20.399999999999999" outlineLevel="2" x14ac:dyDescent="0.25">
      <c r="A202" s="228"/>
      <c r="B202" s="229"/>
      <c r="C202" s="271" t="s">
        <v>488</v>
      </c>
      <c r="D202" s="261"/>
      <c r="E202" s="262">
        <v>1.3656600000000001</v>
      </c>
      <c r="F202" s="231"/>
      <c r="G202" s="231"/>
      <c r="H202" s="231"/>
      <c r="I202" s="231"/>
      <c r="J202" s="231"/>
      <c r="K202" s="231"/>
      <c r="L202" s="231"/>
      <c r="M202" s="231"/>
      <c r="N202" s="230"/>
      <c r="O202" s="230"/>
      <c r="P202" s="230"/>
      <c r="Q202" s="230"/>
      <c r="R202" s="231"/>
      <c r="S202" s="231"/>
      <c r="T202" s="231"/>
      <c r="U202" s="231"/>
      <c r="V202" s="231"/>
      <c r="W202" s="231"/>
      <c r="X202" s="231"/>
      <c r="Y202" s="231"/>
      <c r="Z202" s="211"/>
      <c r="AA202" s="211"/>
      <c r="AB202" s="211"/>
      <c r="AC202" s="211"/>
      <c r="AD202" s="211"/>
      <c r="AE202" s="211"/>
      <c r="AF202" s="211"/>
      <c r="AG202" s="211" t="s">
        <v>232</v>
      </c>
      <c r="AH202" s="211">
        <v>0</v>
      </c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</row>
    <row r="203" spans="1:60" x14ac:dyDescent="0.25">
      <c r="A203" s="233" t="s">
        <v>153</v>
      </c>
      <c r="B203" s="234" t="s">
        <v>112</v>
      </c>
      <c r="C203" s="250" t="s">
        <v>113</v>
      </c>
      <c r="D203" s="235"/>
      <c r="E203" s="236"/>
      <c r="F203" s="237"/>
      <c r="G203" s="237">
        <f>SUMIF(AG204:AG231,"&lt;&gt;NOR",G204:G231)</f>
        <v>0</v>
      </c>
      <c r="H203" s="237"/>
      <c r="I203" s="237">
        <f>SUM(I204:I231)</f>
        <v>0</v>
      </c>
      <c r="J203" s="237"/>
      <c r="K203" s="237">
        <f>SUM(K204:K231)</f>
        <v>0</v>
      </c>
      <c r="L203" s="237"/>
      <c r="M203" s="237">
        <f>SUM(M204:M231)</f>
        <v>0</v>
      </c>
      <c r="N203" s="236"/>
      <c r="O203" s="236">
        <f>SUM(O204:O231)</f>
        <v>0</v>
      </c>
      <c r="P203" s="236"/>
      <c r="Q203" s="236">
        <f>SUM(Q204:Q231)</f>
        <v>0</v>
      </c>
      <c r="R203" s="237"/>
      <c r="S203" s="237"/>
      <c r="T203" s="238"/>
      <c r="U203" s="232"/>
      <c r="V203" s="232">
        <f>SUM(V204:V231)</f>
        <v>31.560000000000002</v>
      </c>
      <c r="W203" s="232"/>
      <c r="X203" s="232"/>
      <c r="Y203" s="232"/>
      <c r="AG203" t="s">
        <v>154</v>
      </c>
    </row>
    <row r="204" spans="1:60" outlineLevel="1" x14ac:dyDescent="0.25">
      <c r="A204" s="240">
        <v>93</v>
      </c>
      <c r="B204" s="241" t="s">
        <v>489</v>
      </c>
      <c r="C204" s="251" t="s">
        <v>490</v>
      </c>
      <c r="D204" s="242" t="s">
        <v>277</v>
      </c>
      <c r="E204" s="243">
        <v>4.8099800000000004</v>
      </c>
      <c r="F204" s="244"/>
      <c r="G204" s="245">
        <f>ROUND(E204*F204,2)</f>
        <v>0</v>
      </c>
      <c r="H204" s="244"/>
      <c r="I204" s="245">
        <f>ROUND(E204*H204,2)</f>
        <v>0</v>
      </c>
      <c r="J204" s="244"/>
      <c r="K204" s="245">
        <f>ROUND(E204*J204,2)</f>
        <v>0</v>
      </c>
      <c r="L204" s="245">
        <v>21</v>
      </c>
      <c r="M204" s="245">
        <f>G204*(1+L204/100)</f>
        <v>0</v>
      </c>
      <c r="N204" s="243">
        <v>0</v>
      </c>
      <c r="O204" s="243">
        <f>ROUND(E204*N204,2)</f>
        <v>0</v>
      </c>
      <c r="P204" s="243">
        <v>0</v>
      </c>
      <c r="Q204" s="243">
        <f>ROUND(E204*P204,2)</f>
        <v>0</v>
      </c>
      <c r="R204" s="245"/>
      <c r="S204" s="245" t="s">
        <v>158</v>
      </c>
      <c r="T204" s="246" t="s">
        <v>158</v>
      </c>
      <c r="U204" s="231">
        <v>0.75</v>
      </c>
      <c r="V204" s="231">
        <f>ROUND(E204*U204,2)</f>
        <v>3.61</v>
      </c>
      <c r="W204" s="231"/>
      <c r="X204" s="231" t="s">
        <v>225</v>
      </c>
      <c r="Y204" s="231" t="s">
        <v>161</v>
      </c>
      <c r="Z204" s="211"/>
      <c r="AA204" s="211"/>
      <c r="AB204" s="211"/>
      <c r="AC204" s="211"/>
      <c r="AD204" s="211"/>
      <c r="AE204" s="211"/>
      <c r="AF204" s="211"/>
      <c r="AG204" s="211" t="s">
        <v>230</v>
      </c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</row>
    <row r="205" spans="1:60" outlineLevel="2" x14ac:dyDescent="0.25">
      <c r="A205" s="228"/>
      <c r="B205" s="229"/>
      <c r="C205" s="271" t="s">
        <v>491</v>
      </c>
      <c r="D205" s="261"/>
      <c r="E205" s="262">
        <v>4.8099800000000004</v>
      </c>
      <c r="F205" s="231"/>
      <c r="G205" s="231"/>
      <c r="H205" s="231"/>
      <c r="I205" s="231"/>
      <c r="J205" s="231"/>
      <c r="K205" s="231"/>
      <c r="L205" s="231"/>
      <c r="M205" s="231"/>
      <c r="N205" s="230"/>
      <c r="O205" s="230"/>
      <c r="P205" s="230"/>
      <c r="Q205" s="230"/>
      <c r="R205" s="231"/>
      <c r="S205" s="231"/>
      <c r="T205" s="231"/>
      <c r="U205" s="231"/>
      <c r="V205" s="231"/>
      <c r="W205" s="231"/>
      <c r="X205" s="231"/>
      <c r="Y205" s="231"/>
      <c r="Z205" s="211"/>
      <c r="AA205" s="211"/>
      <c r="AB205" s="211"/>
      <c r="AC205" s="211"/>
      <c r="AD205" s="211"/>
      <c r="AE205" s="211"/>
      <c r="AF205" s="211"/>
      <c r="AG205" s="211" t="s">
        <v>232</v>
      </c>
      <c r="AH205" s="211">
        <v>5</v>
      </c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</row>
    <row r="206" spans="1:60" outlineLevel="1" x14ac:dyDescent="0.25">
      <c r="A206" s="240">
        <v>94</v>
      </c>
      <c r="B206" s="241" t="s">
        <v>492</v>
      </c>
      <c r="C206" s="251" t="s">
        <v>493</v>
      </c>
      <c r="D206" s="242" t="s">
        <v>277</v>
      </c>
      <c r="E206" s="243">
        <v>4.8099800000000004</v>
      </c>
      <c r="F206" s="244"/>
      <c r="G206" s="245">
        <f>ROUND(E206*F206,2)</f>
        <v>0</v>
      </c>
      <c r="H206" s="244"/>
      <c r="I206" s="245">
        <f>ROUND(E206*H206,2)</f>
        <v>0</v>
      </c>
      <c r="J206" s="244"/>
      <c r="K206" s="245">
        <f>ROUND(E206*J206,2)</f>
        <v>0</v>
      </c>
      <c r="L206" s="245">
        <v>21</v>
      </c>
      <c r="M206" s="245">
        <f>G206*(1+L206/100)</f>
        <v>0</v>
      </c>
      <c r="N206" s="243">
        <v>0</v>
      </c>
      <c r="O206" s="243">
        <f>ROUND(E206*N206,2)</f>
        <v>0</v>
      </c>
      <c r="P206" s="243">
        <v>0</v>
      </c>
      <c r="Q206" s="243">
        <f>ROUND(E206*P206,2)</f>
        <v>0</v>
      </c>
      <c r="R206" s="245"/>
      <c r="S206" s="245" t="s">
        <v>158</v>
      </c>
      <c r="T206" s="246" t="s">
        <v>158</v>
      </c>
      <c r="U206" s="231">
        <v>0.28000000000000003</v>
      </c>
      <c r="V206" s="231">
        <f>ROUND(E206*U206,2)</f>
        <v>1.35</v>
      </c>
      <c r="W206" s="231"/>
      <c r="X206" s="231" t="s">
        <v>225</v>
      </c>
      <c r="Y206" s="231" t="s">
        <v>161</v>
      </c>
      <c r="Z206" s="211"/>
      <c r="AA206" s="211"/>
      <c r="AB206" s="211"/>
      <c r="AC206" s="211"/>
      <c r="AD206" s="211"/>
      <c r="AE206" s="211"/>
      <c r="AF206" s="211"/>
      <c r="AG206" s="211" t="s">
        <v>230</v>
      </c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</row>
    <row r="207" spans="1:60" outlineLevel="2" x14ac:dyDescent="0.25">
      <c r="A207" s="228"/>
      <c r="B207" s="229"/>
      <c r="C207" s="252" t="s">
        <v>327</v>
      </c>
      <c r="D207" s="247"/>
      <c r="E207" s="247"/>
      <c r="F207" s="247"/>
      <c r="G207" s="247"/>
      <c r="H207" s="231"/>
      <c r="I207" s="231"/>
      <c r="J207" s="231"/>
      <c r="K207" s="231"/>
      <c r="L207" s="231"/>
      <c r="M207" s="231"/>
      <c r="N207" s="230"/>
      <c r="O207" s="230"/>
      <c r="P207" s="230"/>
      <c r="Q207" s="230"/>
      <c r="R207" s="231"/>
      <c r="S207" s="231"/>
      <c r="T207" s="231"/>
      <c r="U207" s="231"/>
      <c r="V207" s="231"/>
      <c r="W207" s="231"/>
      <c r="X207" s="231"/>
      <c r="Y207" s="231"/>
      <c r="Z207" s="211"/>
      <c r="AA207" s="211"/>
      <c r="AB207" s="211"/>
      <c r="AC207" s="211"/>
      <c r="AD207" s="211"/>
      <c r="AE207" s="211"/>
      <c r="AF207" s="211"/>
      <c r="AG207" s="211" t="s">
        <v>163</v>
      </c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</row>
    <row r="208" spans="1:60" outlineLevel="3" x14ac:dyDescent="0.25">
      <c r="A208" s="228"/>
      <c r="B208" s="229"/>
      <c r="C208" s="253" t="s">
        <v>494</v>
      </c>
      <c r="D208" s="249"/>
      <c r="E208" s="249"/>
      <c r="F208" s="249"/>
      <c r="G208" s="249"/>
      <c r="H208" s="231"/>
      <c r="I208" s="231"/>
      <c r="J208" s="231"/>
      <c r="K208" s="231"/>
      <c r="L208" s="231"/>
      <c r="M208" s="231"/>
      <c r="N208" s="230"/>
      <c r="O208" s="230"/>
      <c r="P208" s="230"/>
      <c r="Q208" s="230"/>
      <c r="R208" s="231"/>
      <c r="S208" s="231"/>
      <c r="T208" s="231"/>
      <c r="U208" s="231"/>
      <c r="V208" s="231"/>
      <c r="W208" s="231"/>
      <c r="X208" s="231"/>
      <c r="Y208" s="231"/>
      <c r="Z208" s="211"/>
      <c r="AA208" s="211"/>
      <c r="AB208" s="211"/>
      <c r="AC208" s="211"/>
      <c r="AD208" s="211"/>
      <c r="AE208" s="211"/>
      <c r="AF208" s="211"/>
      <c r="AG208" s="211" t="s">
        <v>163</v>
      </c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</row>
    <row r="209" spans="1:60" ht="21" outlineLevel="3" x14ac:dyDescent="0.25">
      <c r="A209" s="228"/>
      <c r="B209" s="229"/>
      <c r="C209" s="253" t="s">
        <v>495</v>
      </c>
      <c r="D209" s="249"/>
      <c r="E209" s="249"/>
      <c r="F209" s="249"/>
      <c r="G209" s="249"/>
      <c r="H209" s="231"/>
      <c r="I209" s="231"/>
      <c r="J209" s="231"/>
      <c r="K209" s="231"/>
      <c r="L209" s="231"/>
      <c r="M209" s="231"/>
      <c r="N209" s="230"/>
      <c r="O209" s="230"/>
      <c r="P209" s="230"/>
      <c r="Q209" s="230"/>
      <c r="R209" s="231"/>
      <c r="S209" s="231"/>
      <c r="T209" s="231"/>
      <c r="U209" s="231"/>
      <c r="V209" s="231"/>
      <c r="W209" s="231"/>
      <c r="X209" s="231"/>
      <c r="Y209" s="231"/>
      <c r="Z209" s="211"/>
      <c r="AA209" s="211"/>
      <c r="AB209" s="211"/>
      <c r="AC209" s="211"/>
      <c r="AD209" s="211"/>
      <c r="AE209" s="211"/>
      <c r="AF209" s="211"/>
      <c r="AG209" s="211" t="s">
        <v>163</v>
      </c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48" t="str">
        <f>C209</f>
        <v>- při vodorovné dopravě po vodě : vyložení na hromady na suchu nebo na přeložení na dopravní prostředek na suchu do 15 m vodorovně a současně do 4 m svisle,</v>
      </c>
      <c r="BB209" s="211"/>
      <c r="BC209" s="211"/>
      <c r="BD209" s="211"/>
      <c r="BE209" s="211"/>
      <c r="BF209" s="211"/>
      <c r="BG209" s="211"/>
      <c r="BH209" s="211"/>
    </row>
    <row r="210" spans="1:60" outlineLevel="3" x14ac:dyDescent="0.25">
      <c r="A210" s="228"/>
      <c r="B210" s="229"/>
      <c r="C210" s="253" t="s">
        <v>496</v>
      </c>
      <c r="D210" s="249"/>
      <c r="E210" s="249"/>
      <c r="F210" s="249"/>
      <c r="G210" s="249"/>
      <c r="H210" s="231"/>
      <c r="I210" s="231"/>
      <c r="J210" s="231"/>
      <c r="K210" s="231"/>
      <c r="L210" s="231"/>
      <c r="M210" s="231"/>
      <c r="N210" s="230"/>
      <c r="O210" s="230"/>
      <c r="P210" s="230"/>
      <c r="Q210" s="230"/>
      <c r="R210" s="231"/>
      <c r="S210" s="231"/>
      <c r="T210" s="231"/>
      <c r="U210" s="231"/>
      <c r="V210" s="231"/>
      <c r="W210" s="231"/>
      <c r="X210" s="231"/>
      <c r="Y210" s="231"/>
      <c r="Z210" s="211"/>
      <c r="AA210" s="211"/>
      <c r="AB210" s="211"/>
      <c r="AC210" s="211"/>
      <c r="AD210" s="211"/>
      <c r="AE210" s="211"/>
      <c r="AF210" s="211"/>
      <c r="AG210" s="211" t="s">
        <v>163</v>
      </c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</row>
    <row r="211" spans="1:60" outlineLevel="2" x14ac:dyDescent="0.25">
      <c r="A211" s="228"/>
      <c r="B211" s="229"/>
      <c r="C211" s="271" t="s">
        <v>497</v>
      </c>
      <c r="D211" s="261"/>
      <c r="E211" s="262">
        <v>4.8099800000000004</v>
      </c>
      <c r="F211" s="231"/>
      <c r="G211" s="231"/>
      <c r="H211" s="231"/>
      <c r="I211" s="231"/>
      <c r="J211" s="231"/>
      <c r="K211" s="231"/>
      <c r="L211" s="231"/>
      <c r="M211" s="231"/>
      <c r="N211" s="230"/>
      <c r="O211" s="230"/>
      <c r="P211" s="230"/>
      <c r="Q211" s="230"/>
      <c r="R211" s="231"/>
      <c r="S211" s="231"/>
      <c r="T211" s="231"/>
      <c r="U211" s="231"/>
      <c r="V211" s="231"/>
      <c r="W211" s="231"/>
      <c r="X211" s="231"/>
      <c r="Y211" s="231"/>
      <c r="Z211" s="211"/>
      <c r="AA211" s="211"/>
      <c r="AB211" s="211"/>
      <c r="AC211" s="211"/>
      <c r="AD211" s="211"/>
      <c r="AE211" s="211"/>
      <c r="AF211" s="211"/>
      <c r="AG211" s="211" t="s">
        <v>232</v>
      </c>
      <c r="AH211" s="211">
        <v>5</v>
      </c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</row>
    <row r="212" spans="1:60" outlineLevel="1" x14ac:dyDescent="0.25">
      <c r="A212" s="240">
        <v>95</v>
      </c>
      <c r="B212" s="241" t="s">
        <v>498</v>
      </c>
      <c r="C212" s="251" t="s">
        <v>499</v>
      </c>
      <c r="D212" s="242" t="s">
        <v>277</v>
      </c>
      <c r="E212" s="243">
        <v>4.8099800000000004</v>
      </c>
      <c r="F212" s="244"/>
      <c r="G212" s="245">
        <f>ROUND(E212*F212,2)</f>
        <v>0</v>
      </c>
      <c r="H212" s="244"/>
      <c r="I212" s="245">
        <f>ROUND(E212*H212,2)</f>
        <v>0</v>
      </c>
      <c r="J212" s="244"/>
      <c r="K212" s="245">
        <f>ROUND(E212*J212,2)</f>
        <v>0</v>
      </c>
      <c r="L212" s="245">
        <v>21</v>
      </c>
      <c r="M212" s="245">
        <f>G212*(1+L212/100)</f>
        <v>0</v>
      </c>
      <c r="N212" s="243">
        <v>0</v>
      </c>
      <c r="O212" s="243">
        <f>ROUND(E212*N212,2)</f>
        <v>0</v>
      </c>
      <c r="P212" s="243">
        <v>0</v>
      </c>
      <c r="Q212" s="243">
        <f>ROUND(E212*P212,2)</f>
        <v>0</v>
      </c>
      <c r="R212" s="245"/>
      <c r="S212" s="245" t="s">
        <v>158</v>
      </c>
      <c r="T212" s="246" t="s">
        <v>158</v>
      </c>
      <c r="U212" s="231">
        <v>0.49</v>
      </c>
      <c r="V212" s="231">
        <f>ROUND(E212*U212,2)</f>
        <v>2.36</v>
      </c>
      <c r="W212" s="231"/>
      <c r="X212" s="231" t="s">
        <v>225</v>
      </c>
      <c r="Y212" s="231" t="s">
        <v>161</v>
      </c>
      <c r="Z212" s="211"/>
      <c r="AA212" s="211"/>
      <c r="AB212" s="211"/>
      <c r="AC212" s="211"/>
      <c r="AD212" s="211"/>
      <c r="AE212" s="211"/>
      <c r="AF212" s="211"/>
      <c r="AG212" s="211" t="s">
        <v>230</v>
      </c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</row>
    <row r="213" spans="1:60" outlineLevel="2" x14ac:dyDescent="0.25">
      <c r="A213" s="228"/>
      <c r="B213" s="229"/>
      <c r="C213" s="252" t="s">
        <v>500</v>
      </c>
      <c r="D213" s="247"/>
      <c r="E213" s="247"/>
      <c r="F213" s="247"/>
      <c r="G213" s="247"/>
      <c r="H213" s="231"/>
      <c r="I213" s="231"/>
      <c r="J213" s="231"/>
      <c r="K213" s="231"/>
      <c r="L213" s="231"/>
      <c r="M213" s="231"/>
      <c r="N213" s="230"/>
      <c r="O213" s="230"/>
      <c r="P213" s="230"/>
      <c r="Q213" s="230"/>
      <c r="R213" s="231"/>
      <c r="S213" s="231"/>
      <c r="T213" s="231"/>
      <c r="U213" s="231"/>
      <c r="V213" s="231"/>
      <c r="W213" s="231"/>
      <c r="X213" s="231"/>
      <c r="Y213" s="231"/>
      <c r="Z213" s="211"/>
      <c r="AA213" s="211"/>
      <c r="AB213" s="211"/>
      <c r="AC213" s="211"/>
      <c r="AD213" s="211"/>
      <c r="AE213" s="211"/>
      <c r="AF213" s="211"/>
      <c r="AG213" s="211" t="s">
        <v>163</v>
      </c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</row>
    <row r="214" spans="1:60" outlineLevel="2" x14ac:dyDescent="0.25">
      <c r="A214" s="228"/>
      <c r="B214" s="229"/>
      <c r="C214" s="271" t="s">
        <v>497</v>
      </c>
      <c r="D214" s="261"/>
      <c r="E214" s="262">
        <v>4.8099800000000004</v>
      </c>
      <c r="F214" s="231"/>
      <c r="G214" s="231"/>
      <c r="H214" s="231"/>
      <c r="I214" s="231"/>
      <c r="J214" s="231"/>
      <c r="K214" s="231"/>
      <c r="L214" s="231"/>
      <c r="M214" s="231"/>
      <c r="N214" s="230"/>
      <c r="O214" s="230"/>
      <c r="P214" s="230"/>
      <c r="Q214" s="230"/>
      <c r="R214" s="231"/>
      <c r="S214" s="231"/>
      <c r="T214" s="231"/>
      <c r="U214" s="231"/>
      <c r="V214" s="231"/>
      <c r="W214" s="231"/>
      <c r="X214" s="231"/>
      <c r="Y214" s="231"/>
      <c r="Z214" s="211"/>
      <c r="AA214" s="211"/>
      <c r="AB214" s="211"/>
      <c r="AC214" s="211"/>
      <c r="AD214" s="211"/>
      <c r="AE214" s="211"/>
      <c r="AF214" s="211"/>
      <c r="AG214" s="211" t="s">
        <v>232</v>
      </c>
      <c r="AH214" s="211">
        <v>5</v>
      </c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</row>
    <row r="215" spans="1:60" outlineLevel="1" x14ac:dyDescent="0.25">
      <c r="A215" s="240">
        <v>96</v>
      </c>
      <c r="B215" s="241" t="s">
        <v>501</v>
      </c>
      <c r="C215" s="251" t="s">
        <v>502</v>
      </c>
      <c r="D215" s="242" t="s">
        <v>277</v>
      </c>
      <c r="E215" s="243">
        <v>4.8099800000000004</v>
      </c>
      <c r="F215" s="244"/>
      <c r="G215" s="245">
        <f>ROUND(E215*F215,2)</f>
        <v>0</v>
      </c>
      <c r="H215" s="244"/>
      <c r="I215" s="245">
        <f>ROUND(E215*H215,2)</f>
        <v>0</v>
      </c>
      <c r="J215" s="244"/>
      <c r="K215" s="245">
        <f>ROUND(E215*J215,2)</f>
        <v>0</v>
      </c>
      <c r="L215" s="245">
        <v>21</v>
      </c>
      <c r="M215" s="245">
        <f>G215*(1+L215/100)</f>
        <v>0</v>
      </c>
      <c r="N215" s="243">
        <v>0</v>
      </c>
      <c r="O215" s="243">
        <f>ROUND(E215*N215,2)</f>
        <v>0</v>
      </c>
      <c r="P215" s="243">
        <v>0</v>
      </c>
      <c r="Q215" s="243">
        <f>ROUND(E215*P215,2)</f>
        <v>0</v>
      </c>
      <c r="R215" s="245"/>
      <c r="S215" s="245" t="s">
        <v>373</v>
      </c>
      <c r="T215" s="246" t="s">
        <v>474</v>
      </c>
      <c r="U215" s="231">
        <v>0</v>
      </c>
      <c r="V215" s="231">
        <f>ROUND(E215*U215,2)</f>
        <v>0</v>
      </c>
      <c r="W215" s="231"/>
      <c r="X215" s="231" t="s">
        <v>225</v>
      </c>
      <c r="Y215" s="231" t="s">
        <v>161</v>
      </c>
      <c r="Z215" s="211"/>
      <c r="AA215" s="211"/>
      <c r="AB215" s="211"/>
      <c r="AC215" s="211"/>
      <c r="AD215" s="211"/>
      <c r="AE215" s="211"/>
      <c r="AF215" s="211"/>
      <c r="AG215" s="211" t="s">
        <v>230</v>
      </c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</row>
    <row r="216" spans="1:60" outlineLevel="2" x14ac:dyDescent="0.25">
      <c r="A216" s="228"/>
      <c r="B216" s="229"/>
      <c r="C216" s="271" t="s">
        <v>491</v>
      </c>
      <c r="D216" s="261"/>
      <c r="E216" s="262">
        <v>4.8099800000000004</v>
      </c>
      <c r="F216" s="231"/>
      <c r="G216" s="231"/>
      <c r="H216" s="231"/>
      <c r="I216" s="231"/>
      <c r="J216" s="231"/>
      <c r="K216" s="231"/>
      <c r="L216" s="231"/>
      <c r="M216" s="231"/>
      <c r="N216" s="230"/>
      <c r="O216" s="230"/>
      <c r="P216" s="230"/>
      <c r="Q216" s="230"/>
      <c r="R216" s="231"/>
      <c r="S216" s="231"/>
      <c r="T216" s="231"/>
      <c r="U216" s="231"/>
      <c r="V216" s="231"/>
      <c r="W216" s="231"/>
      <c r="X216" s="231"/>
      <c r="Y216" s="231"/>
      <c r="Z216" s="211"/>
      <c r="AA216" s="211"/>
      <c r="AB216" s="211"/>
      <c r="AC216" s="211"/>
      <c r="AD216" s="211"/>
      <c r="AE216" s="211"/>
      <c r="AF216" s="211"/>
      <c r="AG216" s="211" t="s">
        <v>232</v>
      </c>
      <c r="AH216" s="211">
        <v>5</v>
      </c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1"/>
      <c r="AT216" s="211"/>
      <c r="AU216" s="211"/>
      <c r="AV216" s="211"/>
      <c r="AW216" s="211"/>
      <c r="AX216" s="211"/>
      <c r="AY216" s="211"/>
      <c r="AZ216" s="211"/>
      <c r="BA216" s="211"/>
      <c r="BB216" s="211"/>
      <c r="BC216" s="211"/>
      <c r="BD216" s="211"/>
      <c r="BE216" s="211"/>
      <c r="BF216" s="211"/>
      <c r="BG216" s="211"/>
      <c r="BH216" s="211"/>
    </row>
    <row r="217" spans="1:60" outlineLevel="1" x14ac:dyDescent="0.25">
      <c r="A217" s="240">
        <v>97</v>
      </c>
      <c r="B217" s="241" t="s">
        <v>503</v>
      </c>
      <c r="C217" s="251" t="s">
        <v>504</v>
      </c>
      <c r="D217" s="242" t="s">
        <v>277</v>
      </c>
      <c r="E217" s="243">
        <v>57.719760000000001</v>
      </c>
      <c r="F217" s="244"/>
      <c r="G217" s="245">
        <f>ROUND(E217*F217,2)</f>
        <v>0</v>
      </c>
      <c r="H217" s="244"/>
      <c r="I217" s="245">
        <f>ROUND(E217*H217,2)</f>
        <v>0</v>
      </c>
      <c r="J217" s="244"/>
      <c r="K217" s="245">
        <f>ROUND(E217*J217,2)</f>
        <v>0</v>
      </c>
      <c r="L217" s="245">
        <v>21</v>
      </c>
      <c r="M217" s="245">
        <f>G217*(1+L217/100)</f>
        <v>0</v>
      </c>
      <c r="N217" s="243">
        <v>0</v>
      </c>
      <c r="O217" s="243">
        <f>ROUND(E217*N217,2)</f>
        <v>0</v>
      </c>
      <c r="P217" s="243">
        <v>0</v>
      </c>
      <c r="Q217" s="243">
        <f>ROUND(E217*P217,2)</f>
        <v>0</v>
      </c>
      <c r="R217" s="245"/>
      <c r="S217" s="245" t="s">
        <v>158</v>
      </c>
      <c r="T217" s="246" t="s">
        <v>158</v>
      </c>
      <c r="U217" s="231">
        <v>0</v>
      </c>
      <c r="V217" s="231">
        <f>ROUND(E217*U217,2)</f>
        <v>0</v>
      </c>
      <c r="W217" s="231"/>
      <c r="X217" s="231" t="s">
        <v>225</v>
      </c>
      <c r="Y217" s="231" t="s">
        <v>161</v>
      </c>
      <c r="Z217" s="211"/>
      <c r="AA217" s="211"/>
      <c r="AB217" s="211"/>
      <c r="AC217" s="211"/>
      <c r="AD217" s="211"/>
      <c r="AE217" s="211"/>
      <c r="AF217" s="211"/>
      <c r="AG217" s="211" t="s">
        <v>230</v>
      </c>
      <c r="AH217" s="211"/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1"/>
      <c r="AT217" s="211"/>
      <c r="AU217" s="211"/>
      <c r="AV217" s="211"/>
      <c r="AW217" s="211"/>
      <c r="AX217" s="211"/>
      <c r="AY217" s="211"/>
      <c r="AZ217" s="211"/>
      <c r="BA217" s="211"/>
      <c r="BB217" s="211"/>
      <c r="BC217" s="211"/>
      <c r="BD217" s="211"/>
      <c r="BE217" s="211"/>
      <c r="BF217" s="211"/>
      <c r="BG217" s="211"/>
      <c r="BH217" s="211"/>
    </row>
    <row r="218" spans="1:60" outlineLevel="2" x14ac:dyDescent="0.25">
      <c r="A218" s="228"/>
      <c r="B218" s="229"/>
      <c r="C218" s="271" t="s">
        <v>505</v>
      </c>
      <c r="D218" s="261"/>
      <c r="E218" s="262">
        <v>57.719760000000001</v>
      </c>
      <c r="F218" s="231"/>
      <c r="G218" s="231"/>
      <c r="H218" s="231"/>
      <c r="I218" s="231"/>
      <c r="J218" s="231"/>
      <c r="K218" s="231"/>
      <c r="L218" s="231"/>
      <c r="M218" s="231"/>
      <c r="N218" s="230"/>
      <c r="O218" s="230"/>
      <c r="P218" s="230"/>
      <c r="Q218" s="230"/>
      <c r="R218" s="231"/>
      <c r="S218" s="231"/>
      <c r="T218" s="231"/>
      <c r="U218" s="231"/>
      <c r="V218" s="231"/>
      <c r="W218" s="231"/>
      <c r="X218" s="231"/>
      <c r="Y218" s="231"/>
      <c r="Z218" s="211"/>
      <c r="AA218" s="211"/>
      <c r="AB218" s="211"/>
      <c r="AC218" s="211"/>
      <c r="AD218" s="211"/>
      <c r="AE218" s="211"/>
      <c r="AF218" s="211"/>
      <c r="AG218" s="211" t="s">
        <v>232</v>
      </c>
      <c r="AH218" s="211">
        <v>5</v>
      </c>
      <c r="AI218" s="211"/>
      <c r="AJ218" s="211"/>
      <c r="AK218" s="211"/>
      <c r="AL218" s="211"/>
      <c r="AM218" s="211"/>
      <c r="AN218" s="211"/>
      <c r="AO218" s="211"/>
      <c r="AP218" s="211"/>
      <c r="AQ218" s="211"/>
      <c r="AR218" s="211"/>
      <c r="AS218" s="211"/>
      <c r="AT218" s="211"/>
      <c r="AU218" s="211"/>
      <c r="AV218" s="211"/>
      <c r="AW218" s="211"/>
      <c r="AX218" s="211"/>
      <c r="AY218" s="211"/>
      <c r="AZ218" s="211"/>
      <c r="BA218" s="211"/>
      <c r="BB218" s="211"/>
      <c r="BC218" s="211"/>
      <c r="BD218" s="211"/>
      <c r="BE218" s="211"/>
      <c r="BF218" s="211"/>
      <c r="BG218" s="211"/>
      <c r="BH218" s="211"/>
    </row>
    <row r="219" spans="1:60" outlineLevel="1" x14ac:dyDescent="0.25">
      <c r="A219" s="240">
        <v>98</v>
      </c>
      <c r="B219" s="241" t="s">
        <v>506</v>
      </c>
      <c r="C219" s="251" t="s">
        <v>507</v>
      </c>
      <c r="D219" s="242" t="s">
        <v>277</v>
      </c>
      <c r="E219" s="243">
        <v>11.821</v>
      </c>
      <c r="F219" s="244"/>
      <c r="G219" s="245">
        <f>ROUND(E219*F219,2)</f>
        <v>0</v>
      </c>
      <c r="H219" s="244"/>
      <c r="I219" s="245">
        <f>ROUND(E219*H219,2)</f>
        <v>0</v>
      </c>
      <c r="J219" s="244"/>
      <c r="K219" s="245">
        <f>ROUND(E219*J219,2)</f>
        <v>0</v>
      </c>
      <c r="L219" s="245">
        <v>21</v>
      </c>
      <c r="M219" s="245">
        <f>G219*(1+L219/100)</f>
        <v>0</v>
      </c>
      <c r="N219" s="243">
        <v>0</v>
      </c>
      <c r="O219" s="243">
        <f>ROUND(E219*N219,2)</f>
        <v>0</v>
      </c>
      <c r="P219" s="243">
        <v>0</v>
      </c>
      <c r="Q219" s="243">
        <f>ROUND(E219*P219,2)</f>
        <v>0</v>
      </c>
      <c r="R219" s="245"/>
      <c r="S219" s="245" t="s">
        <v>158</v>
      </c>
      <c r="T219" s="246" t="s">
        <v>158</v>
      </c>
      <c r="U219" s="231">
        <v>1.1399999999999999</v>
      </c>
      <c r="V219" s="231">
        <f>ROUND(E219*U219,2)</f>
        <v>13.48</v>
      </c>
      <c r="W219" s="231"/>
      <c r="X219" s="231" t="s">
        <v>225</v>
      </c>
      <c r="Y219" s="231" t="s">
        <v>161</v>
      </c>
      <c r="Z219" s="211"/>
      <c r="AA219" s="211"/>
      <c r="AB219" s="211"/>
      <c r="AC219" s="211"/>
      <c r="AD219" s="211"/>
      <c r="AE219" s="211"/>
      <c r="AF219" s="211"/>
      <c r="AG219" s="211" t="s">
        <v>230</v>
      </c>
      <c r="AH219" s="211"/>
      <c r="AI219" s="211"/>
      <c r="AJ219" s="211"/>
      <c r="AK219" s="211"/>
      <c r="AL219" s="211"/>
      <c r="AM219" s="211"/>
      <c r="AN219" s="211"/>
      <c r="AO219" s="211"/>
      <c r="AP219" s="211"/>
      <c r="AQ219" s="211"/>
      <c r="AR219" s="211"/>
      <c r="AS219" s="211"/>
      <c r="AT219" s="211"/>
      <c r="AU219" s="211"/>
      <c r="AV219" s="211"/>
      <c r="AW219" s="211"/>
      <c r="AX219" s="211"/>
      <c r="AY219" s="211"/>
      <c r="AZ219" s="211"/>
      <c r="BA219" s="211"/>
      <c r="BB219" s="211"/>
      <c r="BC219" s="211"/>
      <c r="BD219" s="211"/>
      <c r="BE219" s="211"/>
      <c r="BF219" s="211"/>
      <c r="BG219" s="211"/>
      <c r="BH219" s="211"/>
    </row>
    <row r="220" spans="1:60" outlineLevel="2" x14ac:dyDescent="0.25">
      <c r="A220" s="228"/>
      <c r="B220" s="229"/>
      <c r="C220" s="252" t="s">
        <v>508</v>
      </c>
      <c r="D220" s="247"/>
      <c r="E220" s="247"/>
      <c r="F220" s="247"/>
      <c r="G220" s="247"/>
      <c r="H220" s="231"/>
      <c r="I220" s="231"/>
      <c r="J220" s="231"/>
      <c r="K220" s="231"/>
      <c r="L220" s="231"/>
      <c r="M220" s="231"/>
      <c r="N220" s="230"/>
      <c r="O220" s="230"/>
      <c r="P220" s="230"/>
      <c r="Q220" s="230"/>
      <c r="R220" s="231"/>
      <c r="S220" s="231"/>
      <c r="T220" s="231"/>
      <c r="U220" s="231"/>
      <c r="V220" s="231"/>
      <c r="W220" s="231"/>
      <c r="X220" s="231"/>
      <c r="Y220" s="231"/>
      <c r="Z220" s="211"/>
      <c r="AA220" s="211"/>
      <c r="AB220" s="211"/>
      <c r="AC220" s="211"/>
      <c r="AD220" s="211"/>
      <c r="AE220" s="211"/>
      <c r="AF220" s="211"/>
      <c r="AG220" s="211" t="s">
        <v>163</v>
      </c>
      <c r="AH220" s="211"/>
      <c r="AI220" s="211"/>
      <c r="AJ220" s="211"/>
      <c r="AK220" s="211"/>
      <c r="AL220" s="211"/>
      <c r="AM220" s="211"/>
      <c r="AN220" s="211"/>
      <c r="AO220" s="211"/>
      <c r="AP220" s="211"/>
      <c r="AQ220" s="211"/>
      <c r="AR220" s="211"/>
      <c r="AS220" s="211"/>
      <c r="AT220" s="211"/>
      <c r="AU220" s="211"/>
      <c r="AV220" s="211"/>
      <c r="AW220" s="211"/>
      <c r="AX220" s="211"/>
      <c r="AY220" s="211"/>
      <c r="AZ220" s="211"/>
      <c r="BA220" s="211"/>
      <c r="BB220" s="211"/>
      <c r="BC220" s="211"/>
      <c r="BD220" s="211"/>
      <c r="BE220" s="211"/>
      <c r="BF220" s="211"/>
      <c r="BG220" s="211"/>
      <c r="BH220" s="211"/>
    </row>
    <row r="221" spans="1:60" outlineLevel="2" x14ac:dyDescent="0.25">
      <c r="A221" s="228"/>
      <c r="B221" s="229"/>
      <c r="C221" s="271" t="s">
        <v>509</v>
      </c>
      <c r="D221" s="261"/>
      <c r="E221" s="262">
        <v>0.57999999999999996</v>
      </c>
      <c r="F221" s="231"/>
      <c r="G221" s="231"/>
      <c r="H221" s="231"/>
      <c r="I221" s="231"/>
      <c r="J221" s="231"/>
      <c r="K221" s="231"/>
      <c r="L221" s="231"/>
      <c r="M221" s="231"/>
      <c r="N221" s="230"/>
      <c r="O221" s="230"/>
      <c r="P221" s="230"/>
      <c r="Q221" s="230"/>
      <c r="R221" s="231"/>
      <c r="S221" s="231"/>
      <c r="T221" s="231"/>
      <c r="U221" s="231"/>
      <c r="V221" s="231"/>
      <c r="W221" s="231"/>
      <c r="X221" s="231"/>
      <c r="Y221" s="231"/>
      <c r="Z221" s="211"/>
      <c r="AA221" s="211"/>
      <c r="AB221" s="211"/>
      <c r="AC221" s="211"/>
      <c r="AD221" s="211"/>
      <c r="AE221" s="211"/>
      <c r="AF221" s="211"/>
      <c r="AG221" s="211" t="s">
        <v>232</v>
      </c>
      <c r="AH221" s="211">
        <v>5</v>
      </c>
      <c r="AI221" s="211"/>
      <c r="AJ221" s="211"/>
      <c r="AK221" s="211"/>
      <c r="AL221" s="211"/>
      <c r="AM221" s="211"/>
      <c r="AN221" s="211"/>
      <c r="AO221" s="211"/>
      <c r="AP221" s="211"/>
      <c r="AQ221" s="211"/>
      <c r="AR221" s="211"/>
      <c r="AS221" s="211"/>
      <c r="AT221" s="211"/>
      <c r="AU221" s="211"/>
      <c r="AV221" s="211"/>
      <c r="AW221" s="211"/>
      <c r="AX221" s="211"/>
      <c r="AY221" s="211"/>
      <c r="AZ221" s="211"/>
      <c r="BA221" s="211"/>
      <c r="BB221" s="211"/>
      <c r="BC221" s="211"/>
      <c r="BD221" s="211"/>
      <c r="BE221" s="211"/>
      <c r="BF221" s="211"/>
      <c r="BG221" s="211"/>
      <c r="BH221" s="211"/>
    </row>
    <row r="222" spans="1:60" outlineLevel="3" x14ac:dyDescent="0.25">
      <c r="A222" s="228"/>
      <c r="B222" s="229"/>
      <c r="C222" s="271" t="s">
        <v>510</v>
      </c>
      <c r="D222" s="261"/>
      <c r="E222" s="262">
        <v>8</v>
      </c>
      <c r="F222" s="231"/>
      <c r="G222" s="231"/>
      <c r="H222" s="231"/>
      <c r="I222" s="231"/>
      <c r="J222" s="231"/>
      <c r="K222" s="231"/>
      <c r="L222" s="231"/>
      <c r="M222" s="231"/>
      <c r="N222" s="230"/>
      <c r="O222" s="230"/>
      <c r="P222" s="230"/>
      <c r="Q222" s="230"/>
      <c r="R222" s="231"/>
      <c r="S222" s="231"/>
      <c r="T222" s="231"/>
      <c r="U222" s="231"/>
      <c r="V222" s="231"/>
      <c r="W222" s="231"/>
      <c r="X222" s="231"/>
      <c r="Y222" s="231"/>
      <c r="Z222" s="211"/>
      <c r="AA222" s="211"/>
      <c r="AB222" s="211"/>
      <c r="AC222" s="211"/>
      <c r="AD222" s="211"/>
      <c r="AE222" s="211"/>
      <c r="AF222" s="211"/>
      <c r="AG222" s="211" t="s">
        <v>232</v>
      </c>
      <c r="AH222" s="211">
        <v>0</v>
      </c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11"/>
      <c r="BB222" s="211"/>
      <c r="BC222" s="211"/>
      <c r="BD222" s="211"/>
      <c r="BE222" s="211"/>
      <c r="BF222" s="211"/>
      <c r="BG222" s="211"/>
      <c r="BH222" s="211"/>
    </row>
    <row r="223" spans="1:60" outlineLevel="3" x14ac:dyDescent="0.25">
      <c r="A223" s="228"/>
      <c r="B223" s="229"/>
      <c r="C223" s="271" t="s">
        <v>511</v>
      </c>
      <c r="D223" s="261"/>
      <c r="E223" s="262">
        <v>2.35</v>
      </c>
      <c r="F223" s="231"/>
      <c r="G223" s="231"/>
      <c r="H223" s="231"/>
      <c r="I223" s="231"/>
      <c r="J223" s="231"/>
      <c r="K223" s="231"/>
      <c r="L223" s="231"/>
      <c r="M223" s="231"/>
      <c r="N223" s="230"/>
      <c r="O223" s="230"/>
      <c r="P223" s="230"/>
      <c r="Q223" s="230"/>
      <c r="R223" s="231"/>
      <c r="S223" s="231"/>
      <c r="T223" s="231"/>
      <c r="U223" s="231"/>
      <c r="V223" s="231"/>
      <c r="W223" s="231"/>
      <c r="X223" s="231"/>
      <c r="Y223" s="231"/>
      <c r="Z223" s="211"/>
      <c r="AA223" s="211"/>
      <c r="AB223" s="211"/>
      <c r="AC223" s="211"/>
      <c r="AD223" s="211"/>
      <c r="AE223" s="211"/>
      <c r="AF223" s="211"/>
      <c r="AG223" s="211" t="s">
        <v>232</v>
      </c>
      <c r="AH223" s="211">
        <v>0</v>
      </c>
      <c r="AI223" s="211"/>
      <c r="AJ223" s="211"/>
      <c r="AK223" s="211"/>
      <c r="AL223" s="211"/>
      <c r="AM223" s="211"/>
      <c r="AN223" s="211"/>
      <c r="AO223" s="211"/>
      <c r="AP223" s="211"/>
      <c r="AQ223" s="211"/>
      <c r="AR223" s="211"/>
      <c r="AS223" s="211"/>
      <c r="AT223" s="211"/>
      <c r="AU223" s="211"/>
      <c r="AV223" s="211"/>
      <c r="AW223" s="211"/>
      <c r="AX223" s="211"/>
      <c r="AY223" s="211"/>
      <c r="AZ223" s="211"/>
      <c r="BA223" s="211"/>
      <c r="BB223" s="211"/>
      <c r="BC223" s="211"/>
      <c r="BD223" s="211"/>
      <c r="BE223" s="211"/>
      <c r="BF223" s="211"/>
      <c r="BG223" s="211"/>
      <c r="BH223" s="211"/>
    </row>
    <row r="224" spans="1:60" outlineLevel="3" x14ac:dyDescent="0.25">
      <c r="A224" s="228"/>
      <c r="B224" s="229"/>
      <c r="C224" s="271" t="s">
        <v>512</v>
      </c>
      <c r="D224" s="261"/>
      <c r="E224" s="262">
        <v>0.82399999999999995</v>
      </c>
      <c r="F224" s="231"/>
      <c r="G224" s="231"/>
      <c r="H224" s="231"/>
      <c r="I224" s="231"/>
      <c r="J224" s="231"/>
      <c r="K224" s="231"/>
      <c r="L224" s="231"/>
      <c r="M224" s="231"/>
      <c r="N224" s="230"/>
      <c r="O224" s="230"/>
      <c r="P224" s="230"/>
      <c r="Q224" s="230"/>
      <c r="R224" s="231"/>
      <c r="S224" s="231"/>
      <c r="T224" s="231"/>
      <c r="U224" s="231"/>
      <c r="V224" s="231"/>
      <c r="W224" s="231"/>
      <c r="X224" s="231"/>
      <c r="Y224" s="231"/>
      <c r="Z224" s="211"/>
      <c r="AA224" s="211"/>
      <c r="AB224" s="211"/>
      <c r="AC224" s="211"/>
      <c r="AD224" s="211"/>
      <c r="AE224" s="211"/>
      <c r="AF224" s="211"/>
      <c r="AG224" s="211" t="s">
        <v>232</v>
      </c>
      <c r="AH224" s="211">
        <v>0</v>
      </c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</row>
    <row r="225" spans="1:60" outlineLevel="3" x14ac:dyDescent="0.25">
      <c r="A225" s="228"/>
      <c r="B225" s="229"/>
      <c r="C225" s="271" t="s">
        <v>513</v>
      </c>
      <c r="D225" s="261"/>
      <c r="E225" s="262">
        <v>6.7000000000000004E-2</v>
      </c>
      <c r="F225" s="231"/>
      <c r="G225" s="231"/>
      <c r="H225" s="231"/>
      <c r="I225" s="231"/>
      <c r="J225" s="231"/>
      <c r="K225" s="231"/>
      <c r="L225" s="231"/>
      <c r="M225" s="231"/>
      <c r="N225" s="230"/>
      <c r="O225" s="230"/>
      <c r="P225" s="230"/>
      <c r="Q225" s="230"/>
      <c r="R225" s="231"/>
      <c r="S225" s="231"/>
      <c r="T225" s="231"/>
      <c r="U225" s="231"/>
      <c r="V225" s="231"/>
      <c r="W225" s="231"/>
      <c r="X225" s="231"/>
      <c r="Y225" s="231"/>
      <c r="Z225" s="211"/>
      <c r="AA225" s="211"/>
      <c r="AB225" s="211"/>
      <c r="AC225" s="211"/>
      <c r="AD225" s="211"/>
      <c r="AE225" s="211"/>
      <c r="AF225" s="211"/>
      <c r="AG225" s="211" t="s">
        <v>232</v>
      </c>
      <c r="AH225" s="211">
        <v>0</v>
      </c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</row>
    <row r="226" spans="1:60" outlineLevel="1" x14ac:dyDescent="0.25">
      <c r="A226" s="240">
        <v>99</v>
      </c>
      <c r="B226" s="241" t="s">
        <v>514</v>
      </c>
      <c r="C226" s="251" t="s">
        <v>515</v>
      </c>
      <c r="D226" s="242" t="s">
        <v>277</v>
      </c>
      <c r="E226" s="243">
        <v>11.821</v>
      </c>
      <c r="F226" s="244"/>
      <c r="G226" s="245">
        <f>ROUND(E226*F226,2)</f>
        <v>0</v>
      </c>
      <c r="H226" s="244"/>
      <c r="I226" s="245">
        <f>ROUND(E226*H226,2)</f>
        <v>0</v>
      </c>
      <c r="J226" s="244"/>
      <c r="K226" s="245">
        <f>ROUND(E226*J226,2)</f>
        <v>0</v>
      </c>
      <c r="L226" s="245">
        <v>21</v>
      </c>
      <c r="M226" s="245">
        <f>G226*(1+L226/100)</f>
        <v>0</v>
      </c>
      <c r="N226" s="243">
        <v>0</v>
      </c>
      <c r="O226" s="243">
        <f>ROUND(E226*N226,2)</f>
        <v>0</v>
      </c>
      <c r="P226" s="243">
        <v>0</v>
      </c>
      <c r="Q226" s="243">
        <f>ROUND(E226*P226,2)</f>
        <v>0</v>
      </c>
      <c r="R226" s="245"/>
      <c r="S226" s="245" t="s">
        <v>158</v>
      </c>
      <c r="T226" s="246" t="s">
        <v>158</v>
      </c>
      <c r="U226" s="231">
        <v>0.35</v>
      </c>
      <c r="V226" s="231">
        <f>ROUND(E226*U226,2)</f>
        <v>4.1399999999999997</v>
      </c>
      <c r="W226" s="231"/>
      <c r="X226" s="231" t="s">
        <v>225</v>
      </c>
      <c r="Y226" s="231" t="s">
        <v>161</v>
      </c>
      <c r="Z226" s="211"/>
      <c r="AA226" s="211"/>
      <c r="AB226" s="211"/>
      <c r="AC226" s="211"/>
      <c r="AD226" s="211"/>
      <c r="AE226" s="211"/>
      <c r="AF226" s="211"/>
      <c r="AG226" s="211" t="s">
        <v>230</v>
      </c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</row>
    <row r="227" spans="1:60" outlineLevel="2" x14ac:dyDescent="0.25">
      <c r="A227" s="228"/>
      <c r="B227" s="229"/>
      <c r="C227" s="271" t="s">
        <v>516</v>
      </c>
      <c r="D227" s="261"/>
      <c r="E227" s="262">
        <v>11.821</v>
      </c>
      <c r="F227" s="231"/>
      <c r="G227" s="231"/>
      <c r="H227" s="231"/>
      <c r="I227" s="231"/>
      <c r="J227" s="231"/>
      <c r="K227" s="231"/>
      <c r="L227" s="231"/>
      <c r="M227" s="231"/>
      <c r="N227" s="230"/>
      <c r="O227" s="230"/>
      <c r="P227" s="230"/>
      <c r="Q227" s="230"/>
      <c r="R227" s="231"/>
      <c r="S227" s="231"/>
      <c r="T227" s="231"/>
      <c r="U227" s="231"/>
      <c r="V227" s="231"/>
      <c r="W227" s="231"/>
      <c r="X227" s="231"/>
      <c r="Y227" s="231"/>
      <c r="Z227" s="211"/>
      <c r="AA227" s="211"/>
      <c r="AB227" s="211"/>
      <c r="AC227" s="211"/>
      <c r="AD227" s="211"/>
      <c r="AE227" s="211"/>
      <c r="AF227" s="211"/>
      <c r="AG227" s="211" t="s">
        <v>232</v>
      </c>
      <c r="AH227" s="211">
        <v>5</v>
      </c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</row>
    <row r="228" spans="1:60" outlineLevel="1" x14ac:dyDescent="0.25">
      <c r="A228" s="240">
        <v>100</v>
      </c>
      <c r="B228" s="241" t="s">
        <v>517</v>
      </c>
      <c r="C228" s="251" t="s">
        <v>518</v>
      </c>
      <c r="D228" s="242" t="s">
        <v>277</v>
      </c>
      <c r="E228" s="243">
        <v>141.852</v>
      </c>
      <c r="F228" s="244"/>
      <c r="G228" s="245">
        <f>ROUND(E228*F228,2)</f>
        <v>0</v>
      </c>
      <c r="H228" s="244"/>
      <c r="I228" s="245">
        <f>ROUND(E228*H228,2)</f>
        <v>0</v>
      </c>
      <c r="J228" s="244"/>
      <c r="K228" s="245">
        <f>ROUND(E228*J228,2)</f>
        <v>0</v>
      </c>
      <c r="L228" s="245">
        <v>21</v>
      </c>
      <c r="M228" s="245">
        <f>G228*(1+L228/100)</f>
        <v>0</v>
      </c>
      <c r="N228" s="243">
        <v>0</v>
      </c>
      <c r="O228" s="243">
        <f>ROUND(E228*N228,2)</f>
        <v>0</v>
      </c>
      <c r="P228" s="243">
        <v>0</v>
      </c>
      <c r="Q228" s="243">
        <f>ROUND(E228*P228,2)</f>
        <v>0</v>
      </c>
      <c r="R228" s="245"/>
      <c r="S228" s="245" t="s">
        <v>158</v>
      </c>
      <c r="T228" s="246" t="s">
        <v>158</v>
      </c>
      <c r="U228" s="231">
        <v>0</v>
      </c>
      <c r="V228" s="231">
        <f>ROUND(E228*U228,2)</f>
        <v>0</v>
      </c>
      <c r="W228" s="231"/>
      <c r="X228" s="231" t="s">
        <v>225</v>
      </c>
      <c r="Y228" s="231" t="s">
        <v>161</v>
      </c>
      <c r="Z228" s="211"/>
      <c r="AA228" s="211"/>
      <c r="AB228" s="211"/>
      <c r="AC228" s="211"/>
      <c r="AD228" s="211"/>
      <c r="AE228" s="211"/>
      <c r="AF228" s="211"/>
      <c r="AG228" s="211" t="s">
        <v>230</v>
      </c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</row>
    <row r="229" spans="1:60" outlineLevel="2" x14ac:dyDescent="0.25">
      <c r="A229" s="228"/>
      <c r="B229" s="229"/>
      <c r="C229" s="271" t="s">
        <v>519</v>
      </c>
      <c r="D229" s="261"/>
      <c r="E229" s="262">
        <v>141.852</v>
      </c>
      <c r="F229" s="231"/>
      <c r="G229" s="231"/>
      <c r="H229" s="231"/>
      <c r="I229" s="231"/>
      <c r="J229" s="231"/>
      <c r="K229" s="231"/>
      <c r="L229" s="231"/>
      <c r="M229" s="231"/>
      <c r="N229" s="230"/>
      <c r="O229" s="230"/>
      <c r="P229" s="230"/>
      <c r="Q229" s="230"/>
      <c r="R229" s="231"/>
      <c r="S229" s="231"/>
      <c r="T229" s="231"/>
      <c r="U229" s="231"/>
      <c r="V229" s="231"/>
      <c r="W229" s="231"/>
      <c r="X229" s="231"/>
      <c r="Y229" s="231"/>
      <c r="Z229" s="211"/>
      <c r="AA229" s="211"/>
      <c r="AB229" s="211"/>
      <c r="AC229" s="211"/>
      <c r="AD229" s="211"/>
      <c r="AE229" s="211"/>
      <c r="AF229" s="211"/>
      <c r="AG229" s="211" t="s">
        <v>232</v>
      </c>
      <c r="AH229" s="211">
        <v>5</v>
      </c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</row>
    <row r="230" spans="1:60" outlineLevel="1" x14ac:dyDescent="0.25">
      <c r="A230" s="240">
        <v>101</v>
      </c>
      <c r="B230" s="241" t="s">
        <v>520</v>
      </c>
      <c r="C230" s="251" t="s">
        <v>521</v>
      </c>
      <c r="D230" s="242" t="s">
        <v>277</v>
      </c>
      <c r="E230" s="243">
        <v>11.821</v>
      </c>
      <c r="F230" s="244"/>
      <c r="G230" s="245">
        <f>ROUND(E230*F230,2)</f>
        <v>0</v>
      </c>
      <c r="H230" s="244"/>
      <c r="I230" s="245">
        <f>ROUND(E230*H230,2)</f>
        <v>0</v>
      </c>
      <c r="J230" s="244"/>
      <c r="K230" s="245">
        <f>ROUND(E230*J230,2)</f>
        <v>0</v>
      </c>
      <c r="L230" s="245">
        <v>21</v>
      </c>
      <c r="M230" s="245">
        <f>G230*(1+L230/100)</f>
        <v>0</v>
      </c>
      <c r="N230" s="243">
        <v>0</v>
      </c>
      <c r="O230" s="243">
        <f>ROUND(E230*N230,2)</f>
        <v>0</v>
      </c>
      <c r="P230" s="243">
        <v>0</v>
      </c>
      <c r="Q230" s="243">
        <f>ROUND(E230*P230,2)</f>
        <v>0</v>
      </c>
      <c r="R230" s="245"/>
      <c r="S230" s="245" t="s">
        <v>158</v>
      </c>
      <c r="T230" s="246" t="s">
        <v>158</v>
      </c>
      <c r="U230" s="231">
        <v>0.56000000000000005</v>
      </c>
      <c r="V230" s="231">
        <f>ROUND(E230*U230,2)</f>
        <v>6.62</v>
      </c>
      <c r="W230" s="231"/>
      <c r="X230" s="231" t="s">
        <v>225</v>
      </c>
      <c r="Y230" s="231" t="s">
        <v>161</v>
      </c>
      <c r="Z230" s="211"/>
      <c r="AA230" s="211"/>
      <c r="AB230" s="211"/>
      <c r="AC230" s="211"/>
      <c r="AD230" s="211"/>
      <c r="AE230" s="211"/>
      <c r="AF230" s="211"/>
      <c r="AG230" s="211" t="s">
        <v>230</v>
      </c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</row>
    <row r="231" spans="1:60" outlineLevel="2" x14ac:dyDescent="0.25">
      <c r="A231" s="228"/>
      <c r="B231" s="229"/>
      <c r="C231" s="271" t="s">
        <v>516</v>
      </c>
      <c r="D231" s="261"/>
      <c r="E231" s="262">
        <v>11.821</v>
      </c>
      <c r="F231" s="231"/>
      <c r="G231" s="231"/>
      <c r="H231" s="231"/>
      <c r="I231" s="231"/>
      <c r="J231" s="231"/>
      <c r="K231" s="231"/>
      <c r="L231" s="231"/>
      <c r="M231" s="231"/>
      <c r="N231" s="230"/>
      <c r="O231" s="230"/>
      <c r="P231" s="230"/>
      <c r="Q231" s="230"/>
      <c r="R231" s="231"/>
      <c r="S231" s="231"/>
      <c r="T231" s="231"/>
      <c r="U231" s="231"/>
      <c r="V231" s="231"/>
      <c r="W231" s="231"/>
      <c r="X231" s="231"/>
      <c r="Y231" s="231"/>
      <c r="Z231" s="211"/>
      <c r="AA231" s="211"/>
      <c r="AB231" s="211"/>
      <c r="AC231" s="211"/>
      <c r="AD231" s="211"/>
      <c r="AE231" s="211"/>
      <c r="AF231" s="211"/>
      <c r="AG231" s="211" t="s">
        <v>232</v>
      </c>
      <c r="AH231" s="211">
        <v>5</v>
      </c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  <c r="AS231" s="211"/>
      <c r="AT231" s="211"/>
      <c r="AU231" s="211"/>
      <c r="AV231" s="211"/>
      <c r="AW231" s="211"/>
      <c r="AX231" s="211"/>
      <c r="AY231" s="211"/>
      <c r="AZ231" s="211"/>
      <c r="BA231" s="211"/>
      <c r="BB231" s="211"/>
      <c r="BC231" s="211"/>
      <c r="BD231" s="211"/>
      <c r="BE231" s="211"/>
      <c r="BF231" s="211"/>
      <c r="BG231" s="211"/>
      <c r="BH231" s="211"/>
    </row>
    <row r="232" spans="1:60" x14ac:dyDescent="0.25">
      <c r="A232" s="233" t="s">
        <v>153</v>
      </c>
      <c r="B232" s="234" t="s">
        <v>114</v>
      </c>
      <c r="C232" s="250" t="s">
        <v>115</v>
      </c>
      <c r="D232" s="235"/>
      <c r="E232" s="236"/>
      <c r="F232" s="237"/>
      <c r="G232" s="237">
        <f>SUMIF(AG233:AG234,"&lt;&gt;NOR",G233:G234)</f>
        <v>0</v>
      </c>
      <c r="H232" s="237"/>
      <c r="I232" s="237">
        <f>SUM(I233:I234)</f>
        <v>0</v>
      </c>
      <c r="J232" s="237"/>
      <c r="K232" s="237">
        <f>SUM(K233:K234)</f>
        <v>0</v>
      </c>
      <c r="L232" s="237"/>
      <c r="M232" s="237">
        <f>SUM(M233:M234)</f>
        <v>0</v>
      </c>
      <c r="N232" s="236"/>
      <c r="O232" s="236">
        <f>SUM(O233:O234)</f>
        <v>0</v>
      </c>
      <c r="P232" s="236"/>
      <c r="Q232" s="236">
        <f>SUM(Q233:Q234)</f>
        <v>0</v>
      </c>
      <c r="R232" s="237"/>
      <c r="S232" s="237"/>
      <c r="T232" s="238"/>
      <c r="U232" s="232"/>
      <c r="V232" s="232">
        <f>SUM(V233:V234)</f>
        <v>9.18</v>
      </c>
      <c r="W232" s="232"/>
      <c r="X232" s="232"/>
      <c r="Y232" s="232"/>
      <c r="AG232" t="s">
        <v>154</v>
      </c>
    </row>
    <row r="233" spans="1:60" outlineLevel="1" x14ac:dyDescent="0.25">
      <c r="A233" s="240">
        <v>102</v>
      </c>
      <c r="B233" s="241" t="s">
        <v>522</v>
      </c>
      <c r="C233" s="251" t="s">
        <v>523</v>
      </c>
      <c r="D233" s="242" t="s">
        <v>277</v>
      </c>
      <c r="E233" s="243">
        <v>24.61392</v>
      </c>
      <c r="F233" s="244"/>
      <c r="G233" s="245">
        <f>ROUND(E233*F233,2)</f>
        <v>0</v>
      </c>
      <c r="H233" s="244"/>
      <c r="I233" s="245">
        <f>ROUND(E233*H233,2)</f>
        <v>0</v>
      </c>
      <c r="J233" s="244"/>
      <c r="K233" s="245">
        <f>ROUND(E233*J233,2)</f>
        <v>0</v>
      </c>
      <c r="L233" s="245">
        <v>21</v>
      </c>
      <c r="M233" s="245">
        <f>G233*(1+L233/100)</f>
        <v>0</v>
      </c>
      <c r="N233" s="243">
        <v>0</v>
      </c>
      <c r="O233" s="243">
        <f>ROUND(E233*N233,2)</f>
        <v>0</v>
      </c>
      <c r="P233" s="243">
        <v>0</v>
      </c>
      <c r="Q233" s="243">
        <f>ROUND(E233*P233,2)</f>
        <v>0</v>
      </c>
      <c r="R233" s="245"/>
      <c r="S233" s="245" t="s">
        <v>158</v>
      </c>
      <c r="T233" s="246" t="s">
        <v>158</v>
      </c>
      <c r="U233" s="231">
        <v>0.373</v>
      </c>
      <c r="V233" s="231">
        <f>ROUND(E233*U233,2)</f>
        <v>9.18</v>
      </c>
      <c r="W233" s="231"/>
      <c r="X233" s="231" t="s">
        <v>524</v>
      </c>
      <c r="Y233" s="231" t="s">
        <v>161</v>
      </c>
      <c r="Z233" s="211"/>
      <c r="AA233" s="211"/>
      <c r="AB233" s="211"/>
      <c r="AC233" s="211"/>
      <c r="AD233" s="211"/>
      <c r="AE233" s="211"/>
      <c r="AF233" s="211"/>
      <c r="AG233" s="211" t="s">
        <v>525</v>
      </c>
      <c r="AH233" s="211"/>
      <c r="AI233" s="211"/>
      <c r="AJ233" s="211"/>
      <c r="AK233" s="211"/>
      <c r="AL233" s="211"/>
      <c r="AM233" s="211"/>
      <c r="AN233" s="211"/>
      <c r="AO233" s="211"/>
      <c r="AP233" s="211"/>
      <c r="AQ233" s="211"/>
      <c r="AR233" s="211"/>
      <c r="AS233" s="211"/>
      <c r="AT233" s="211"/>
      <c r="AU233" s="211"/>
      <c r="AV233" s="211"/>
      <c r="AW233" s="211"/>
      <c r="AX233" s="211"/>
      <c r="AY233" s="211"/>
      <c r="AZ233" s="211"/>
      <c r="BA233" s="211"/>
      <c r="BB233" s="211"/>
      <c r="BC233" s="211"/>
      <c r="BD233" s="211"/>
      <c r="BE233" s="211"/>
      <c r="BF233" s="211"/>
      <c r="BG233" s="211"/>
      <c r="BH233" s="211"/>
    </row>
    <row r="234" spans="1:60" outlineLevel="2" x14ac:dyDescent="0.25">
      <c r="A234" s="228"/>
      <c r="B234" s="229"/>
      <c r="C234" s="252" t="s">
        <v>526</v>
      </c>
      <c r="D234" s="247"/>
      <c r="E234" s="247"/>
      <c r="F234" s="247"/>
      <c r="G234" s="247"/>
      <c r="H234" s="231"/>
      <c r="I234" s="231"/>
      <c r="J234" s="231"/>
      <c r="K234" s="231"/>
      <c r="L234" s="231"/>
      <c r="M234" s="231"/>
      <c r="N234" s="230"/>
      <c r="O234" s="230"/>
      <c r="P234" s="230"/>
      <c r="Q234" s="230"/>
      <c r="R234" s="231"/>
      <c r="S234" s="231"/>
      <c r="T234" s="231"/>
      <c r="U234" s="231"/>
      <c r="V234" s="231"/>
      <c r="W234" s="231"/>
      <c r="X234" s="231"/>
      <c r="Y234" s="231"/>
      <c r="Z234" s="211"/>
      <c r="AA234" s="211"/>
      <c r="AB234" s="211"/>
      <c r="AC234" s="211"/>
      <c r="AD234" s="211"/>
      <c r="AE234" s="211"/>
      <c r="AF234" s="211"/>
      <c r="AG234" s="211" t="s">
        <v>163</v>
      </c>
      <c r="AH234" s="211"/>
      <c r="AI234" s="211"/>
      <c r="AJ234" s="211"/>
      <c r="AK234" s="211"/>
      <c r="AL234" s="211"/>
      <c r="AM234" s="211"/>
      <c r="AN234" s="211"/>
      <c r="AO234" s="211"/>
      <c r="AP234" s="211"/>
      <c r="AQ234" s="211"/>
      <c r="AR234" s="211"/>
      <c r="AS234" s="211"/>
      <c r="AT234" s="211"/>
      <c r="AU234" s="211"/>
      <c r="AV234" s="211"/>
      <c r="AW234" s="211"/>
      <c r="AX234" s="211"/>
      <c r="AY234" s="211"/>
      <c r="AZ234" s="211"/>
      <c r="BA234" s="211"/>
      <c r="BB234" s="211"/>
      <c r="BC234" s="211"/>
      <c r="BD234" s="211"/>
      <c r="BE234" s="211"/>
      <c r="BF234" s="211"/>
      <c r="BG234" s="211"/>
      <c r="BH234" s="211"/>
    </row>
    <row r="235" spans="1:60" x14ac:dyDescent="0.25">
      <c r="A235" s="233" t="s">
        <v>153</v>
      </c>
      <c r="B235" s="234" t="s">
        <v>118</v>
      </c>
      <c r="C235" s="250" t="s">
        <v>119</v>
      </c>
      <c r="D235" s="235"/>
      <c r="E235" s="236"/>
      <c r="F235" s="237"/>
      <c r="G235" s="237">
        <f>SUMIF(AG236:AG237,"&lt;&gt;NOR",G236:G237)</f>
        <v>0</v>
      </c>
      <c r="H235" s="237"/>
      <c r="I235" s="237">
        <f>SUM(I236:I237)</f>
        <v>0</v>
      </c>
      <c r="J235" s="237"/>
      <c r="K235" s="237">
        <f>SUM(K236:K237)</f>
        <v>0</v>
      </c>
      <c r="L235" s="237"/>
      <c r="M235" s="237">
        <f>SUM(M236:M237)</f>
        <v>0</v>
      </c>
      <c r="N235" s="236"/>
      <c r="O235" s="236">
        <f>SUM(O236:O237)</f>
        <v>0</v>
      </c>
      <c r="P235" s="236"/>
      <c r="Q235" s="236">
        <f>SUM(Q236:Q237)</f>
        <v>0.59</v>
      </c>
      <c r="R235" s="237"/>
      <c r="S235" s="237"/>
      <c r="T235" s="238"/>
      <c r="U235" s="232"/>
      <c r="V235" s="232">
        <f>SUM(V236:V237)</f>
        <v>13.65</v>
      </c>
      <c r="W235" s="232"/>
      <c r="X235" s="232"/>
      <c r="Y235" s="232"/>
      <c r="AG235" t="s">
        <v>154</v>
      </c>
    </row>
    <row r="236" spans="1:60" outlineLevel="1" x14ac:dyDescent="0.25">
      <c r="A236" s="240">
        <v>103</v>
      </c>
      <c r="B236" s="241" t="s">
        <v>527</v>
      </c>
      <c r="C236" s="251" t="s">
        <v>528</v>
      </c>
      <c r="D236" s="242" t="s">
        <v>362</v>
      </c>
      <c r="E236" s="243">
        <v>41</v>
      </c>
      <c r="F236" s="244"/>
      <c r="G236" s="245">
        <f>ROUND(E236*F236,2)</f>
        <v>0</v>
      </c>
      <c r="H236" s="244"/>
      <c r="I236" s="245">
        <f>ROUND(E236*H236,2)</f>
        <v>0</v>
      </c>
      <c r="J236" s="244"/>
      <c r="K236" s="245">
        <f>ROUND(E236*J236,2)</f>
        <v>0</v>
      </c>
      <c r="L236" s="245">
        <v>21</v>
      </c>
      <c r="M236" s="245">
        <f>G236*(1+L236/100)</f>
        <v>0</v>
      </c>
      <c r="N236" s="243">
        <v>0</v>
      </c>
      <c r="O236" s="243">
        <f>ROUND(E236*N236,2)</f>
        <v>0</v>
      </c>
      <c r="P236" s="243">
        <v>1.4420000000000001E-2</v>
      </c>
      <c r="Q236" s="243">
        <f>ROUND(E236*P236,2)</f>
        <v>0.59</v>
      </c>
      <c r="R236" s="245"/>
      <c r="S236" s="245" t="s">
        <v>158</v>
      </c>
      <c r="T236" s="246" t="s">
        <v>158</v>
      </c>
      <c r="U236" s="231">
        <v>0.33300000000000002</v>
      </c>
      <c r="V236" s="231">
        <f>ROUND(E236*U236,2)</f>
        <v>13.65</v>
      </c>
      <c r="W236" s="231"/>
      <c r="X236" s="231" t="s">
        <v>225</v>
      </c>
      <c r="Y236" s="231" t="s">
        <v>161</v>
      </c>
      <c r="Z236" s="211"/>
      <c r="AA236" s="211"/>
      <c r="AB236" s="211"/>
      <c r="AC236" s="211"/>
      <c r="AD236" s="211"/>
      <c r="AE236" s="211"/>
      <c r="AF236" s="211"/>
      <c r="AG236" s="211" t="s">
        <v>230</v>
      </c>
      <c r="AH236" s="211"/>
      <c r="AI236" s="211"/>
      <c r="AJ236" s="211"/>
      <c r="AK236" s="211"/>
      <c r="AL236" s="211"/>
      <c r="AM236" s="211"/>
      <c r="AN236" s="211"/>
      <c r="AO236" s="211"/>
      <c r="AP236" s="211"/>
      <c r="AQ236" s="211"/>
      <c r="AR236" s="211"/>
      <c r="AS236" s="211"/>
      <c r="AT236" s="211"/>
      <c r="AU236" s="211"/>
      <c r="AV236" s="211"/>
      <c r="AW236" s="211"/>
      <c r="AX236" s="211"/>
      <c r="AY236" s="211"/>
      <c r="AZ236" s="211"/>
      <c r="BA236" s="211"/>
      <c r="BB236" s="211"/>
      <c r="BC236" s="211"/>
      <c r="BD236" s="211"/>
      <c r="BE236" s="211"/>
      <c r="BF236" s="211"/>
      <c r="BG236" s="211"/>
      <c r="BH236" s="211"/>
    </row>
    <row r="237" spans="1:60" outlineLevel="2" x14ac:dyDescent="0.25">
      <c r="A237" s="228"/>
      <c r="B237" s="229"/>
      <c r="C237" s="271" t="s">
        <v>529</v>
      </c>
      <c r="D237" s="261"/>
      <c r="E237" s="262">
        <v>41</v>
      </c>
      <c r="F237" s="231"/>
      <c r="G237" s="231"/>
      <c r="H237" s="231"/>
      <c r="I237" s="231"/>
      <c r="J237" s="231"/>
      <c r="K237" s="231"/>
      <c r="L237" s="231"/>
      <c r="M237" s="231"/>
      <c r="N237" s="230"/>
      <c r="O237" s="230"/>
      <c r="P237" s="230"/>
      <c r="Q237" s="230"/>
      <c r="R237" s="231"/>
      <c r="S237" s="231"/>
      <c r="T237" s="231"/>
      <c r="U237" s="231"/>
      <c r="V237" s="231"/>
      <c r="W237" s="231"/>
      <c r="X237" s="231"/>
      <c r="Y237" s="231"/>
      <c r="Z237" s="211"/>
      <c r="AA237" s="211"/>
      <c r="AB237" s="211"/>
      <c r="AC237" s="211"/>
      <c r="AD237" s="211"/>
      <c r="AE237" s="211"/>
      <c r="AF237" s="211"/>
      <c r="AG237" s="211" t="s">
        <v>232</v>
      </c>
      <c r="AH237" s="211">
        <v>0</v>
      </c>
      <c r="AI237" s="211"/>
      <c r="AJ237" s="211"/>
      <c r="AK237" s="211"/>
      <c r="AL237" s="211"/>
      <c r="AM237" s="211"/>
      <c r="AN237" s="211"/>
      <c r="AO237" s="211"/>
      <c r="AP237" s="211"/>
      <c r="AQ237" s="211"/>
      <c r="AR237" s="211"/>
      <c r="AS237" s="211"/>
      <c r="AT237" s="211"/>
      <c r="AU237" s="211"/>
      <c r="AV237" s="211"/>
      <c r="AW237" s="211"/>
      <c r="AX237" s="211"/>
      <c r="AY237" s="211"/>
      <c r="AZ237" s="211"/>
      <c r="BA237" s="211"/>
      <c r="BB237" s="211"/>
      <c r="BC237" s="211"/>
      <c r="BD237" s="211"/>
      <c r="BE237" s="211"/>
      <c r="BF237" s="211"/>
      <c r="BG237" s="211"/>
      <c r="BH237" s="211"/>
    </row>
    <row r="238" spans="1:60" x14ac:dyDescent="0.25">
      <c r="A238" s="233" t="s">
        <v>153</v>
      </c>
      <c r="B238" s="234" t="s">
        <v>120</v>
      </c>
      <c r="C238" s="250" t="s">
        <v>121</v>
      </c>
      <c r="D238" s="235"/>
      <c r="E238" s="236"/>
      <c r="F238" s="237"/>
      <c r="G238" s="237">
        <f>SUMIF(AG239:AG239,"&lt;&gt;NOR",G239:G239)</f>
        <v>0</v>
      </c>
      <c r="H238" s="237"/>
      <c r="I238" s="237">
        <f>SUM(I239:I239)</f>
        <v>0</v>
      </c>
      <c r="J238" s="237"/>
      <c r="K238" s="237">
        <f>SUM(K239:K239)</f>
        <v>0</v>
      </c>
      <c r="L238" s="237"/>
      <c r="M238" s="237">
        <f>SUM(M239:M239)</f>
        <v>0</v>
      </c>
      <c r="N238" s="236"/>
      <c r="O238" s="236">
        <f>SUM(O239:O239)</f>
        <v>0</v>
      </c>
      <c r="P238" s="236"/>
      <c r="Q238" s="236">
        <f>SUM(Q239:Q239)</f>
        <v>0</v>
      </c>
      <c r="R238" s="237"/>
      <c r="S238" s="237"/>
      <c r="T238" s="238"/>
      <c r="U238" s="232"/>
      <c r="V238" s="232">
        <f>SUM(V239:V239)</f>
        <v>2.4300000000000002</v>
      </c>
      <c r="W238" s="232"/>
      <c r="X238" s="232"/>
      <c r="Y238" s="232"/>
      <c r="AG238" t="s">
        <v>154</v>
      </c>
    </row>
    <row r="239" spans="1:60" outlineLevel="1" x14ac:dyDescent="0.25">
      <c r="A239" s="263">
        <v>104</v>
      </c>
      <c r="B239" s="264" t="s">
        <v>530</v>
      </c>
      <c r="C239" s="270" t="s">
        <v>531</v>
      </c>
      <c r="D239" s="265" t="s">
        <v>362</v>
      </c>
      <c r="E239" s="266">
        <v>4.7</v>
      </c>
      <c r="F239" s="267"/>
      <c r="G239" s="268">
        <f>ROUND(E239*F239,2)</f>
        <v>0</v>
      </c>
      <c r="H239" s="267"/>
      <c r="I239" s="268">
        <f>ROUND(E239*H239,2)</f>
        <v>0</v>
      </c>
      <c r="J239" s="267"/>
      <c r="K239" s="268">
        <f>ROUND(E239*J239,2)</f>
        <v>0</v>
      </c>
      <c r="L239" s="268">
        <v>21</v>
      </c>
      <c r="M239" s="268">
        <f>G239*(1+L239/100)</f>
        <v>0</v>
      </c>
      <c r="N239" s="266">
        <v>6.0000000000000002E-5</v>
      </c>
      <c r="O239" s="266">
        <f>ROUND(E239*N239,2)</f>
        <v>0</v>
      </c>
      <c r="P239" s="266">
        <v>0</v>
      </c>
      <c r="Q239" s="266">
        <f>ROUND(E239*P239,2)</f>
        <v>0</v>
      </c>
      <c r="R239" s="268"/>
      <c r="S239" s="268" t="s">
        <v>158</v>
      </c>
      <c r="T239" s="269" t="s">
        <v>158</v>
      </c>
      <c r="U239" s="231">
        <v>0.51600000000000001</v>
      </c>
      <c r="V239" s="231">
        <f>ROUND(E239*U239,2)</f>
        <v>2.4300000000000002</v>
      </c>
      <c r="W239" s="231"/>
      <c r="X239" s="231" t="s">
        <v>225</v>
      </c>
      <c r="Y239" s="231" t="s">
        <v>161</v>
      </c>
      <c r="Z239" s="211"/>
      <c r="AA239" s="211"/>
      <c r="AB239" s="211"/>
      <c r="AC239" s="211"/>
      <c r="AD239" s="211"/>
      <c r="AE239" s="211"/>
      <c r="AF239" s="211"/>
      <c r="AG239" s="211" t="s">
        <v>230</v>
      </c>
      <c r="AH239" s="211"/>
      <c r="AI239" s="211"/>
      <c r="AJ239" s="211"/>
      <c r="AK239" s="211"/>
      <c r="AL239" s="211"/>
      <c r="AM239" s="211"/>
      <c r="AN239" s="211"/>
      <c r="AO239" s="211"/>
      <c r="AP239" s="211"/>
      <c r="AQ239" s="211"/>
      <c r="AR239" s="211"/>
      <c r="AS239" s="211"/>
      <c r="AT239" s="211"/>
      <c r="AU239" s="211"/>
      <c r="AV239" s="211"/>
      <c r="AW239" s="211"/>
      <c r="AX239" s="211"/>
      <c r="AY239" s="211"/>
      <c r="AZ239" s="211"/>
      <c r="BA239" s="211"/>
      <c r="BB239" s="211"/>
      <c r="BC239" s="211"/>
      <c r="BD239" s="211"/>
      <c r="BE239" s="211"/>
      <c r="BF239" s="211"/>
      <c r="BG239" s="211"/>
      <c r="BH239" s="211"/>
    </row>
    <row r="240" spans="1:60" x14ac:dyDescent="0.25">
      <c r="A240" s="233" t="s">
        <v>153</v>
      </c>
      <c r="B240" s="234" t="s">
        <v>122</v>
      </c>
      <c r="C240" s="250" t="s">
        <v>123</v>
      </c>
      <c r="D240" s="235"/>
      <c r="E240" s="236"/>
      <c r="F240" s="237"/>
      <c r="G240" s="237">
        <f>SUMIF(AG241:AG277,"&lt;&gt;NOR",G241:G277)</f>
        <v>0</v>
      </c>
      <c r="H240" s="237"/>
      <c r="I240" s="237">
        <f>SUM(I241:I277)</f>
        <v>0</v>
      </c>
      <c r="J240" s="237"/>
      <c r="K240" s="237">
        <f>SUM(K241:K277)</f>
        <v>0</v>
      </c>
      <c r="L240" s="237"/>
      <c r="M240" s="237">
        <f>SUM(M241:M277)</f>
        <v>0</v>
      </c>
      <c r="N240" s="236"/>
      <c r="O240" s="236">
        <f>SUM(O241:O277)</f>
        <v>1.57</v>
      </c>
      <c r="P240" s="236"/>
      <c r="Q240" s="236">
        <f>SUM(Q241:Q277)</f>
        <v>0</v>
      </c>
      <c r="R240" s="237"/>
      <c r="S240" s="237"/>
      <c r="T240" s="238"/>
      <c r="U240" s="232"/>
      <c r="V240" s="232">
        <f>SUM(V241:V277)</f>
        <v>249.10000000000002</v>
      </c>
      <c r="W240" s="232"/>
      <c r="X240" s="232"/>
      <c r="Y240" s="232"/>
      <c r="AG240" t="s">
        <v>154</v>
      </c>
    </row>
    <row r="241" spans="1:60" outlineLevel="1" x14ac:dyDescent="0.25">
      <c r="A241" s="240">
        <v>105</v>
      </c>
      <c r="B241" s="241" t="s">
        <v>532</v>
      </c>
      <c r="C241" s="251" t="s">
        <v>533</v>
      </c>
      <c r="D241" s="242" t="s">
        <v>334</v>
      </c>
      <c r="E241" s="243">
        <v>2</v>
      </c>
      <c r="F241" s="244"/>
      <c r="G241" s="245">
        <f>ROUND(E241*F241,2)</f>
        <v>0</v>
      </c>
      <c r="H241" s="244"/>
      <c r="I241" s="245">
        <f>ROUND(E241*H241,2)</f>
        <v>0</v>
      </c>
      <c r="J241" s="244"/>
      <c r="K241" s="245">
        <f>ROUND(E241*J241,2)</f>
        <v>0</v>
      </c>
      <c r="L241" s="245">
        <v>21</v>
      </c>
      <c r="M241" s="245">
        <f>G241*(1+L241/100)</f>
        <v>0</v>
      </c>
      <c r="N241" s="243">
        <v>0</v>
      </c>
      <c r="O241" s="243">
        <f>ROUND(E241*N241,2)</f>
        <v>0</v>
      </c>
      <c r="P241" s="243">
        <v>0</v>
      </c>
      <c r="Q241" s="243">
        <f>ROUND(E241*P241,2)</f>
        <v>0</v>
      </c>
      <c r="R241" s="245"/>
      <c r="S241" s="245" t="s">
        <v>158</v>
      </c>
      <c r="T241" s="246" t="s">
        <v>158</v>
      </c>
      <c r="U241" s="231">
        <v>1.27</v>
      </c>
      <c r="V241" s="231">
        <f>ROUND(E241*U241,2)</f>
        <v>2.54</v>
      </c>
      <c r="W241" s="231"/>
      <c r="X241" s="231" t="s">
        <v>225</v>
      </c>
      <c r="Y241" s="231" t="s">
        <v>161</v>
      </c>
      <c r="Z241" s="211"/>
      <c r="AA241" s="211"/>
      <c r="AB241" s="211"/>
      <c r="AC241" s="211"/>
      <c r="AD241" s="211"/>
      <c r="AE241" s="211"/>
      <c r="AF241" s="211"/>
      <c r="AG241" s="211" t="s">
        <v>230</v>
      </c>
      <c r="AH241" s="211"/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1"/>
      <c r="AT241" s="211"/>
      <c r="AU241" s="211"/>
      <c r="AV241" s="211"/>
      <c r="AW241" s="211"/>
      <c r="AX241" s="211"/>
      <c r="AY241" s="211"/>
      <c r="AZ241" s="211"/>
      <c r="BA241" s="211"/>
      <c r="BB241" s="211"/>
      <c r="BC241" s="211"/>
      <c r="BD241" s="211"/>
      <c r="BE241" s="211"/>
      <c r="BF241" s="211"/>
      <c r="BG241" s="211"/>
      <c r="BH241" s="211"/>
    </row>
    <row r="242" spans="1:60" outlineLevel="2" x14ac:dyDescent="0.25">
      <c r="A242" s="228"/>
      <c r="B242" s="229"/>
      <c r="C242" s="252" t="s">
        <v>353</v>
      </c>
      <c r="D242" s="247"/>
      <c r="E242" s="247"/>
      <c r="F242" s="247"/>
      <c r="G242" s="247"/>
      <c r="H242" s="231"/>
      <c r="I242" s="231"/>
      <c r="J242" s="231"/>
      <c r="K242" s="231"/>
      <c r="L242" s="231"/>
      <c r="M242" s="231"/>
      <c r="N242" s="230"/>
      <c r="O242" s="230"/>
      <c r="P242" s="230"/>
      <c r="Q242" s="230"/>
      <c r="R242" s="231"/>
      <c r="S242" s="231"/>
      <c r="T242" s="231"/>
      <c r="U242" s="231"/>
      <c r="V242" s="231"/>
      <c r="W242" s="231"/>
      <c r="X242" s="231"/>
      <c r="Y242" s="231"/>
      <c r="Z242" s="211"/>
      <c r="AA242" s="211"/>
      <c r="AB242" s="211"/>
      <c r="AC242" s="211"/>
      <c r="AD242" s="211"/>
      <c r="AE242" s="211"/>
      <c r="AF242" s="211"/>
      <c r="AG242" s="211" t="s">
        <v>163</v>
      </c>
      <c r="AH242" s="211"/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11"/>
      <c r="AT242" s="211"/>
      <c r="AU242" s="211"/>
      <c r="AV242" s="211"/>
      <c r="AW242" s="211"/>
      <c r="AX242" s="211"/>
      <c r="AY242" s="211"/>
      <c r="AZ242" s="211"/>
      <c r="BA242" s="211"/>
      <c r="BB242" s="211"/>
      <c r="BC242" s="211"/>
      <c r="BD242" s="211"/>
      <c r="BE242" s="211"/>
      <c r="BF242" s="211"/>
      <c r="BG242" s="211"/>
      <c r="BH242" s="211"/>
    </row>
    <row r="243" spans="1:60" outlineLevel="1" x14ac:dyDescent="0.25">
      <c r="A243" s="240">
        <v>106</v>
      </c>
      <c r="B243" s="241" t="s">
        <v>534</v>
      </c>
      <c r="C243" s="251" t="s">
        <v>535</v>
      </c>
      <c r="D243" s="242" t="s">
        <v>334</v>
      </c>
      <c r="E243" s="243">
        <v>4</v>
      </c>
      <c r="F243" s="244"/>
      <c r="G243" s="245">
        <f>ROUND(E243*F243,2)</f>
        <v>0</v>
      </c>
      <c r="H243" s="244"/>
      <c r="I243" s="245">
        <f>ROUND(E243*H243,2)</f>
        <v>0</v>
      </c>
      <c r="J243" s="244"/>
      <c r="K243" s="245">
        <f>ROUND(E243*J243,2)</f>
        <v>0</v>
      </c>
      <c r="L243" s="245">
        <v>21</v>
      </c>
      <c r="M243" s="245">
        <f>G243*(1+L243/100)</f>
        <v>0</v>
      </c>
      <c r="N243" s="243">
        <v>0</v>
      </c>
      <c r="O243" s="243">
        <f>ROUND(E243*N243,2)</f>
        <v>0</v>
      </c>
      <c r="P243" s="243">
        <v>0</v>
      </c>
      <c r="Q243" s="243">
        <f>ROUND(E243*P243,2)</f>
        <v>0</v>
      </c>
      <c r="R243" s="245"/>
      <c r="S243" s="245" t="s">
        <v>158</v>
      </c>
      <c r="T243" s="246" t="s">
        <v>158</v>
      </c>
      <c r="U243" s="231">
        <v>1.63</v>
      </c>
      <c r="V243" s="231">
        <f>ROUND(E243*U243,2)</f>
        <v>6.52</v>
      </c>
      <c r="W243" s="231"/>
      <c r="X243" s="231" t="s">
        <v>225</v>
      </c>
      <c r="Y243" s="231" t="s">
        <v>161</v>
      </c>
      <c r="Z243" s="211"/>
      <c r="AA243" s="211"/>
      <c r="AB243" s="211"/>
      <c r="AC243" s="211"/>
      <c r="AD243" s="211"/>
      <c r="AE243" s="211"/>
      <c r="AF243" s="211"/>
      <c r="AG243" s="211" t="s">
        <v>230</v>
      </c>
      <c r="AH243" s="211"/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11"/>
      <c r="AT243" s="211"/>
      <c r="AU243" s="211"/>
      <c r="AV243" s="211"/>
      <c r="AW243" s="211"/>
      <c r="AX243" s="211"/>
      <c r="AY243" s="211"/>
      <c r="AZ243" s="211"/>
      <c r="BA243" s="211"/>
      <c r="BB243" s="211"/>
      <c r="BC243" s="211"/>
      <c r="BD243" s="211"/>
      <c r="BE243" s="211"/>
      <c r="BF243" s="211"/>
      <c r="BG243" s="211"/>
      <c r="BH243" s="211"/>
    </row>
    <row r="244" spans="1:60" outlineLevel="2" x14ac:dyDescent="0.25">
      <c r="A244" s="228"/>
      <c r="B244" s="229"/>
      <c r="C244" s="252" t="s">
        <v>353</v>
      </c>
      <c r="D244" s="247"/>
      <c r="E244" s="247"/>
      <c r="F244" s="247"/>
      <c r="G244" s="247"/>
      <c r="H244" s="231"/>
      <c r="I244" s="231"/>
      <c r="J244" s="231"/>
      <c r="K244" s="231"/>
      <c r="L244" s="231"/>
      <c r="M244" s="231"/>
      <c r="N244" s="230"/>
      <c r="O244" s="230"/>
      <c r="P244" s="230"/>
      <c r="Q244" s="230"/>
      <c r="R244" s="231"/>
      <c r="S244" s="231"/>
      <c r="T244" s="231"/>
      <c r="U244" s="231"/>
      <c r="V244" s="231"/>
      <c r="W244" s="231"/>
      <c r="X244" s="231"/>
      <c r="Y244" s="231"/>
      <c r="Z244" s="211"/>
      <c r="AA244" s="211"/>
      <c r="AB244" s="211"/>
      <c r="AC244" s="211"/>
      <c r="AD244" s="211"/>
      <c r="AE244" s="211"/>
      <c r="AF244" s="211"/>
      <c r="AG244" s="211" t="s">
        <v>163</v>
      </c>
      <c r="AH244" s="211"/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1"/>
      <c r="AT244" s="211"/>
      <c r="AU244" s="211"/>
      <c r="AV244" s="211"/>
      <c r="AW244" s="211"/>
      <c r="AX244" s="211"/>
      <c r="AY244" s="211"/>
      <c r="AZ244" s="211"/>
      <c r="BA244" s="211"/>
      <c r="BB244" s="211"/>
      <c r="BC244" s="211"/>
      <c r="BD244" s="211"/>
      <c r="BE244" s="211"/>
      <c r="BF244" s="211"/>
      <c r="BG244" s="211"/>
      <c r="BH244" s="211"/>
    </row>
    <row r="245" spans="1:60" outlineLevel="1" x14ac:dyDescent="0.25">
      <c r="A245" s="263">
        <v>107</v>
      </c>
      <c r="B245" s="264" t="s">
        <v>536</v>
      </c>
      <c r="C245" s="270" t="s">
        <v>537</v>
      </c>
      <c r="D245" s="265" t="s">
        <v>334</v>
      </c>
      <c r="E245" s="266">
        <v>5</v>
      </c>
      <c r="F245" s="267"/>
      <c r="G245" s="268">
        <f>ROUND(E245*F245,2)</f>
        <v>0</v>
      </c>
      <c r="H245" s="267"/>
      <c r="I245" s="268">
        <f>ROUND(E245*H245,2)</f>
        <v>0</v>
      </c>
      <c r="J245" s="267"/>
      <c r="K245" s="268">
        <f>ROUND(E245*J245,2)</f>
        <v>0</v>
      </c>
      <c r="L245" s="268">
        <v>21</v>
      </c>
      <c r="M245" s="268">
        <f>G245*(1+L245/100)</f>
        <v>0</v>
      </c>
      <c r="N245" s="266">
        <v>0</v>
      </c>
      <c r="O245" s="266">
        <f>ROUND(E245*N245,2)</f>
        <v>0</v>
      </c>
      <c r="P245" s="266">
        <v>0</v>
      </c>
      <c r="Q245" s="266">
        <f>ROUND(E245*P245,2)</f>
        <v>0</v>
      </c>
      <c r="R245" s="268"/>
      <c r="S245" s="268" t="s">
        <v>158</v>
      </c>
      <c r="T245" s="269" t="s">
        <v>158</v>
      </c>
      <c r="U245" s="231">
        <v>2.157</v>
      </c>
      <c r="V245" s="231">
        <f>ROUND(E245*U245,2)</f>
        <v>10.79</v>
      </c>
      <c r="W245" s="231"/>
      <c r="X245" s="231" t="s">
        <v>225</v>
      </c>
      <c r="Y245" s="231" t="s">
        <v>161</v>
      </c>
      <c r="Z245" s="211"/>
      <c r="AA245" s="211"/>
      <c r="AB245" s="211"/>
      <c r="AC245" s="211"/>
      <c r="AD245" s="211"/>
      <c r="AE245" s="211"/>
      <c r="AF245" s="211"/>
      <c r="AG245" s="211" t="s">
        <v>230</v>
      </c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1"/>
      <c r="AT245" s="211"/>
      <c r="AU245" s="211"/>
      <c r="AV245" s="211"/>
      <c r="AW245" s="211"/>
      <c r="AX245" s="211"/>
      <c r="AY245" s="211"/>
      <c r="AZ245" s="211"/>
      <c r="BA245" s="211"/>
      <c r="BB245" s="211"/>
      <c r="BC245" s="211"/>
      <c r="BD245" s="211"/>
      <c r="BE245" s="211"/>
      <c r="BF245" s="211"/>
      <c r="BG245" s="211"/>
      <c r="BH245" s="211"/>
    </row>
    <row r="246" spans="1:60" outlineLevel="1" x14ac:dyDescent="0.25">
      <c r="A246" s="240">
        <v>108</v>
      </c>
      <c r="B246" s="241" t="s">
        <v>538</v>
      </c>
      <c r="C246" s="251" t="s">
        <v>539</v>
      </c>
      <c r="D246" s="242" t="s">
        <v>334</v>
      </c>
      <c r="E246" s="243">
        <v>20</v>
      </c>
      <c r="F246" s="244"/>
      <c r="G246" s="245">
        <f>ROUND(E246*F246,2)</f>
        <v>0</v>
      </c>
      <c r="H246" s="244"/>
      <c r="I246" s="245">
        <f>ROUND(E246*H246,2)</f>
        <v>0</v>
      </c>
      <c r="J246" s="244"/>
      <c r="K246" s="245">
        <f>ROUND(E246*J246,2)</f>
        <v>0</v>
      </c>
      <c r="L246" s="245">
        <v>21</v>
      </c>
      <c r="M246" s="245">
        <f>G246*(1+L246/100)</f>
        <v>0</v>
      </c>
      <c r="N246" s="243">
        <v>0</v>
      </c>
      <c r="O246" s="243">
        <f>ROUND(E246*N246,2)</f>
        <v>0</v>
      </c>
      <c r="P246" s="243">
        <v>0</v>
      </c>
      <c r="Q246" s="243">
        <f>ROUND(E246*P246,2)</f>
        <v>0</v>
      </c>
      <c r="R246" s="245"/>
      <c r="S246" s="245" t="s">
        <v>158</v>
      </c>
      <c r="T246" s="246" t="s">
        <v>158</v>
      </c>
      <c r="U246" s="231">
        <v>3.01</v>
      </c>
      <c r="V246" s="231">
        <f>ROUND(E246*U246,2)</f>
        <v>60.2</v>
      </c>
      <c r="W246" s="231"/>
      <c r="X246" s="231" t="s">
        <v>225</v>
      </c>
      <c r="Y246" s="231" t="s">
        <v>161</v>
      </c>
      <c r="Z246" s="211"/>
      <c r="AA246" s="211"/>
      <c r="AB246" s="211"/>
      <c r="AC246" s="211"/>
      <c r="AD246" s="211"/>
      <c r="AE246" s="211"/>
      <c r="AF246" s="211"/>
      <c r="AG246" s="211" t="s">
        <v>230</v>
      </c>
      <c r="AH246" s="211"/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1"/>
      <c r="AT246" s="211"/>
      <c r="AU246" s="211"/>
      <c r="AV246" s="211"/>
      <c r="AW246" s="211"/>
      <c r="AX246" s="211"/>
      <c r="AY246" s="211"/>
      <c r="AZ246" s="211"/>
      <c r="BA246" s="211"/>
      <c r="BB246" s="211"/>
      <c r="BC246" s="211"/>
      <c r="BD246" s="211"/>
      <c r="BE246" s="211"/>
      <c r="BF246" s="211"/>
      <c r="BG246" s="211"/>
      <c r="BH246" s="211"/>
    </row>
    <row r="247" spans="1:60" outlineLevel="2" x14ac:dyDescent="0.25">
      <c r="A247" s="228"/>
      <c r="B247" s="229"/>
      <c r="C247" s="252" t="s">
        <v>353</v>
      </c>
      <c r="D247" s="247"/>
      <c r="E247" s="247"/>
      <c r="F247" s="247"/>
      <c r="G247" s="247"/>
      <c r="H247" s="231"/>
      <c r="I247" s="231"/>
      <c r="J247" s="231"/>
      <c r="K247" s="231"/>
      <c r="L247" s="231"/>
      <c r="M247" s="231"/>
      <c r="N247" s="230"/>
      <c r="O247" s="230"/>
      <c r="P247" s="230"/>
      <c r="Q247" s="230"/>
      <c r="R247" s="231"/>
      <c r="S247" s="231"/>
      <c r="T247" s="231"/>
      <c r="U247" s="231"/>
      <c r="V247" s="231"/>
      <c r="W247" s="231"/>
      <c r="X247" s="231"/>
      <c r="Y247" s="231"/>
      <c r="Z247" s="211"/>
      <c r="AA247" s="211"/>
      <c r="AB247" s="211"/>
      <c r="AC247" s="211"/>
      <c r="AD247" s="211"/>
      <c r="AE247" s="211"/>
      <c r="AF247" s="211"/>
      <c r="AG247" s="211" t="s">
        <v>163</v>
      </c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1"/>
      <c r="AT247" s="211"/>
      <c r="AU247" s="211"/>
      <c r="AV247" s="211"/>
      <c r="AW247" s="211"/>
      <c r="AX247" s="211"/>
      <c r="AY247" s="211"/>
      <c r="AZ247" s="211"/>
      <c r="BA247" s="211"/>
      <c r="BB247" s="211"/>
      <c r="BC247" s="211"/>
      <c r="BD247" s="211"/>
      <c r="BE247" s="211"/>
      <c r="BF247" s="211"/>
      <c r="BG247" s="211"/>
      <c r="BH247" s="211"/>
    </row>
    <row r="248" spans="1:60" outlineLevel="2" x14ac:dyDescent="0.25">
      <c r="A248" s="228"/>
      <c r="B248" s="229"/>
      <c r="C248" s="271" t="s">
        <v>540</v>
      </c>
      <c r="D248" s="261"/>
      <c r="E248" s="262">
        <v>20</v>
      </c>
      <c r="F248" s="231"/>
      <c r="G248" s="231"/>
      <c r="H248" s="231"/>
      <c r="I248" s="231"/>
      <c r="J248" s="231"/>
      <c r="K248" s="231"/>
      <c r="L248" s="231"/>
      <c r="M248" s="231"/>
      <c r="N248" s="230"/>
      <c r="O248" s="230"/>
      <c r="P248" s="230"/>
      <c r="Q248" s="230"/>
      <c r="R248" s="231"/>
      <c r="S248" s="231"/>
      <c r="T248" s="231"/>
      <c r="U248" s="231"/>
      <c r="V248" s="231"/>
      <c r="W248" s="231"/>
      <c r="X248" s="231"/>
      <c r="Y248" s="231"/>
      <c r="Z248" s="211"/>
      <c r="AA248" s="211"/>
      <c r="AB248" s="211"/>
      <c r="AC248" s="211"/>
      <c r="AD248" s="211"/>
      <c r="AE248" s="211"/>
      <c r="AF248" s="211"/>
      <c r="AG248" s="211" t="s">
        <v>232</v>
      </c>
      <c r="AH248" s="211">
        <v>0</v>
      </c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1"/>
      <c r="AT248" s="211"/>
      <c r="AU248" s="211"/>
      <c r="AV248" s="211"/>
      <c r="AW248" s="211"/>
      <c r="AX248" s="211"/>
      <c r="AY248" s="211"/>
      <c r="AZ248" s="211"/>
      <c r="BA248" s="211"/>
      <c r="BB248" s="211"/>
      <c r="BC248" s="211"/>
      <c r="BD248" s="211"/>
      <c r="BE248" s="211"/>
      <c r="BF248" s="211"/>
      <c r="BG248" s="211"/>
      <c r="BH248" s="211"/>
    </row>
    <row r="249" spans="1:60" outlineLevel="1" x14ac:dyDescent="0.25">
      <c r="A249" s="240">
        <v>109</v>
      </c>
      <c r="B249" s="241" t="s">
        <v>541</v>
      </c>
      <c r="C249" s="251" t="s">
        <v>542</v>
      </c>
      <c r="D249" s="242" t="s">
        <v>543</v>
      </c>
      <c r="E249" s="243">
        <v>580</v>
      </c>
      <c r="F249" s="244"/>
      <c r="G249" s="245">
        <f>ROUND(E249*F249,2)</f>
        <v>0</v>
      </c>
      <c r="H249" s="244"/>
      <c r="I249" s="245">
        <f>ROUND(E249*H249,2)</f>
        <v>0</v>
      </c>
      <c r="J249" s="244"/>
      <c r="K249" s="245">
        <f>ROUND(E249*J249,2)</f>
        <v>0</v>
      </c>
      <c r="L249" s="245">
        <v>21</v>
      </c>
      <c r="M249" s="245">
        <f>G249*(1+L249/100)</f>
        <v>0</v>
      </c>
      <c r="N249" s="243">
        <v>0</v>
      </c>
      <c r="O249" s="243">
        <f>ROUND(E249*N249,2)</f>
        <v>0</v>
      </c>
      <c r="P249" s="243">
        <v>0</v>
      </c>
      <c r="Q249" s="243">
        <f>ROUND(E249*P249,2)</f>
        <v>0</v>
      </c>
      <c r="R249" s="245"/>
      <c r="S249" s="245" t="s">
        <v>158</v>
      </c>
      <c r="T249" s="246" t="s">
        <v>158</v>
      </c>
      <c r="U249" s="231">
        <v>0</v>
      </c>
      <c r="V249" s="231">
        <f>ROUND(E249*U249,2)</f>
        <v>0</v>
      </c>
      <c r="W249" s="231"/>
      <c r="X249" s="231" t="s">
        <v>225</v>
      </c>
      <c r="Y249" s="231" t="s">
        <v>161</v>
      </c>
      <c r="Z249" s="211"/>
      <c r="AA249" s="211"/>
      <c r="AB249" s="211"/>
      <c r="AC249" s="211"/>
      <c r="AD249" s="211"/>
      <c r="AE249" s="211"/>
      <c r="AF249" s="211"/>
      <c r="AG249" s="211" t="s">
        <v>230</v>
      </c>
      <c r="AH249" s="211"/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1"/>
      <c r="AT249" s="211"/>
      <c r="AU249" s="211"/>
      <c r="AV249" s="211"/>
      <c r="AW249" s="211"/>
      <c r="AX249" s="211"/>
      <c r="AY249" s="211"/>
      <c r="AZ249" s="211"/>
      <c r="BA249" s="211"/>
      <c r="BB249" s="211"/>
      <c r="BC249" s="211"/>
      <c r="BD249" s="211"/>
      <c r="BE249" s="211"/>
      <c r="BF249" s="211"/>
      <c r="BG249" s="211"/>
      <c r="BH249" s="211"/>
    </row>
    <row r="250" spans="1:60" outlineLevel="2" x14ac:dyDescent="0.25">
      <c r="A250" s="228"/>
      <c r="B250" s="229"/>
      <c r="C250" s="271" t="s">
        <v>544</v>
      </c>
      <c r="D250" s="261"/>
      <c r="E250" s="262">
        <v>70</v>
      </c>
      <c r="F250" s="231"/>
      <c r="G250" s="231"/>
      <c r="H250" s="231"/>
      <c r="I250" s="231"/>
      <c r="J250" s="231"/>
      <c r="K250" s="231"/>
      <c r="L250" s="231"/>
      <c r="M250" s="231"/>
      <c r="N250" s="230"/>
      <c r="O250" s="230"/>
      <c r="P250" s="230"/>
      <c r="Q250" s="230"/>
      <c r="R250" s="231"/>
      <c r="S250" s="231"/>
      <c r="T250" s="231"/>
      <c r="U250" s="231"/>
      <c r="V250" s="231"/>
      <c r="W250" s="231"/>
      <c r="X250" s="231"/>
      <c r="Y250" s="231"/>
      <c r="Z250" s="211"/>
      <c r="AA250" s="211"/>
      <c r="AB250" s="211"/>
      <c r="AC250" s="211"/>
      <c r="AD250" s="211"/>
      <c r="AE250" s="211"/>
      <c r="AF250" s="211"/>
      <c r="AG250" s="211" t="s">
        <v>232</v>
      </c>
      <c r="AH250" s="211">
        <v>0</v>
      </c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1"/>
      <c r="AT250" s="211"/>
      <c r="AU250" s="211"/>
      <c r="AV250" s="211"/>
      <c r="AW250" s="211"/>
      <c r="AX250" s="211"/>
      <c r="AY250" s="211"/>
      <c r="AZ250" s="211"/>
      <c r="BA250" s="211"/>
      <c r="BB250" s="211"/>
      <c r="BC250" s="211"/>
      <c r="BD250" s="211"/>
      <c r="BE250" s="211"/>
      <c r="BF250" s="211"/>
      <c r="BG250" s="211"/>
      <c r="BH250" s="211"/>
    </row>
    <row r="251" spans="1:60" outlineLevel="3" x14ac:dyDescent="0.25">
      <c r="A251" s="228"/>
      <c r="B251" s="229"/>
      <c r="C251" s="271" t="s">
        <v>545</v>
      </c>
      <c r="D251" s="261"/>
      <c r="E251" s="262">
        <v>500</v>
      </c>
      <c r="F251" s="231"/>
      <c r="G251" s="231"/>
      <c r="H251" s="231"/>
      <c r="I251" s="231"/>
      <c r="J251" s="231"/>
      <c r="K251" s="231"/>
      <c r="L251" s="231"/>
      <c r="M251" s="231"/>
      <c r="N251" s="230"/>
      <c r="O251" s="230"/>
      <c r="P251" s="230"/>
      <c r="Q251" s="230"/>
      <c r="R251" s="231"/>
      <c r="S251" s="231"/>
      <c r="T251" s="231"/>
      <c r="U251" s="231"/>
      <c r="V251" s="231"/>
      <c r="W251" s="231"/>
      <c r="X251" s="231"/>
      <c r="Y251" s="231"/>
      <c r="Z251" s="211"/>
      <c r="AA251" s="211"/>
      <c r="AB251" s="211"/>
      <c r="AC251" s="211"/>
      <c r="AD251" s="211"/>
      <c r="AE251" s="211"/>
      <c r="AF251" s="211"/>
      <c r="AG251" s="211" t="s">
        <v>232</v>
      </c>
      <c r="AH251" s="211">
        <v>0</v>
      </c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1"/>
      <c r="AT251" s="211"/>
      <c r="AU251" s="211"/>
      <c r="AV251" s="211"/>
      <c r="AW251" s="211"/>
      <c r="AX251" s="211"/>
      <c r="AY251" s="211"/>
      <c r="AZ251" s="211"/>
      <c r="BA251" s="211"/>
      <c r="BB251" s="211"/>
      <c r="BC251" s="211"/>
      <c r="BD251" s="211"/>
      <c r="BE251" s="211"/>
      <c r="BF251" s="211"/>
      <c r="BG251" s="211"/>
      <c r="BH251" s="211"/>
    </row>
    <row r="252" spans="1:60" outlineLevel="3" x14ac:dyDescent="0.25">
      <c r="A252" s="228"/>
      <c r="B252" s="229"/>
      <c r="C252" s="271" t="s">
        <v>546</v>
      </c>
      <c r="D252" s="261"/>
      <c r="E252" s="262">
        <v>10</v>
      </c>
      <c r="F252" s="231"/>
      <c r="G252" s="231"/>
      <c r="H252" s="231"/>
      <c r="I252" s="231"/>
      <c r="J252" s="231"/>
      <c r="K252" s="231"/>
      <c r="L252" s="231"/>
      <c r="M252" s="231"/>
      <c r="N252" s="230"/>
      <c r="O252" s="230"/>
      <c r="P252" s="230"/>
      <c r="Q252" s="230"/>
      <c r="R252" s="231"/>
      <c r="S252" s="231"/>
      <c r="T252" s="231"/>
      <c r="U252" s="231"/>
      <c r="V252" s="231"/>
      <c r="W252" s="231"/>
      <c r="X252" s="231"/>
      <c r="Y252" s="231"/>
      <c r="Z252" s="211"/>
      <c r="AA252" s="211"/>
      <c r="AB252" s="211"/>
      <c r="AC252" s="211"/>
      <c r="AD252" s="211"/>
      <c r="AE252" s="211"/>
      <c r="AF252" s="211"/>
      <c r="AG252" s="211" t="s">
        <v>232</v>
      </c>
      <c r="AH252" s="211">
        <v>0</v>
      </c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1"/>
      <c r="AT252" s="211"/>
      <c r="AU252" s="211"/>
      <c r="AV252" s="211"/>
      <c r="AW252" s="211"/>
      <c r="AX252" s="211"/>
      <c r="AY252" s="211"/>
      <c r="AZ252" s="211"/>
      <c r="BA252" s="211"/>
      <c r="BB252" s="211"/>
      <c r="BC252" s="211"/>
      <c r="BD252" s="211"/>
      <c r="BE252" s="211"/>
      <c r="BF252" s="211"/>
      <c r="BG252" s="211"/>
      <c r="BH252" s="211"/>
    </row>
    <row r="253" spans="1:60" outlineLevel="1" x14ac:dyDescent="0.25">
      <c r="A253" s="240">
        <v>110</v>
      </c>
      <c r="B253" s="241" t="s">
        <v>547</v>
      </c>
      <c r="C253" s="251" t="s">
        <v>548</v>
      </c>
      <c r="D253" s="242" t="s">
        <v>362</v>
      </c>
      <c r="E253" s="243">
        <v>40.200000000000003</v>
      </c>
      <c r="F253" s="244"/>
      <c r="G253" s="245">
        <f>ROUND(E253*F253,2)</f>
        <v>0</v>
      </c>
      <c r="H253" s="244"/>
      <c r="I253" s="245">
        <f>ROUND(E253*H253,2)</f>
        <v>0</v>
      </c>
      <c r="J253" s="244"/>
      <c r="K253" s="245">
        <f>ROUND(E253*J253,2)</f>
        <v>0</v>
      </c>
      <c r="L253" s="245">
        <v>21</v>
      </c>
      <c r="M253" s="245">
        <f>G253*(1+L253/100)</f>
        <v>0</v>
      </c>
      <c r="N253" s="243">
        <v>3.8580000000000003E-2</v>
      </c>
      <c r="O253" s="243">
        <f>ROUND(E253*N253,2)</f>
        <v>1.55</v>
      </c>
      <c r="P253" s="243">
        <v>0</v>
      </c>
      <c r="Q253" s="243">
        <f>ROUND(E253*P253,2)</f>
        <v>0</v>
      </c>
      <c r="R253" s="245"/>
      <c r="S253" s="245" t="s">
        <v>158</v>
      </c>
      <c r="T253" s="246" t="s">
        <v>158</v>
      </c>
      <c r="U253" s="231">
        <v>1.1499999999999999</v>
      </c>
      <c r="V253" s="231">
        <f>ROUND(E253*U253,2)</f>
        <v>46.23</v>
      </c>
      <c r="W253" s="231"/>
      <c r="X253" s="231" t="s">
        <v>225</v>
      </c>
      <c r="Y253" s="231" t="s">
        <v>161</v>
      </c>
      <c r="Z253" s="211"/>
      <c r="AA253" s="211"/>
      <c r="AB253" s="211"/>
      <c r="AC253" s="211"/>
      <c r="AD253" s="211"/>
      <c r="AE253" s="211"/>
      <c r="AF253" s="211"/>
      <c r="AG253" s="211" t="s">
        <v>230</v>
      </c>
      <c r="AH253" s="211"/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1"/>
      <c r="AT253" s="211"/>
      <c r="AU253" s="211"/>
      <c r="AV253" s="211"/>
      <c r="AW253" s="211"/>
      <c r="AX253" s="211"/>
      <c r="AY253" s="211"/>
      <c r="AZ253" s="211"/>
      <c r="BA253" s="211"/>
      <c r="BB253" s="211"/>
      <c r="BC253" s="211"/>
      <c r="BD253" s="211"/>
      <c r="BE253" s="211"/>
      <c r="BF253" s="211"/>
      <c r="BG253" s="211"/>
      <c r="BH253" s="211"/>
    </row>
    <row r="254" spans="1:60" outlineLevel="2" x14ac:dyDescent="0.25">
      <c r="A254" s="228"/>
      <c r="B254" s="229"/>
      <c r="C254" s="252" t="s">
        <v>549</v>
      </c>
      <c r="D254" s="247"/>
      <c r="E254" s="247"/>
      <c r="F254" s="247"/>
      <c r="G254" s="247"/>
      <c r="H254" s="231"/>
      <c r="I254" s="231"/>
      <c r="J254" s="231"/>
      <c r="K254" s="231"/>
      <c r="L254" s="231"/>
      <c r="M254" s="231"/>
      <c r="N254" s="230"/>
      <c r="O254" s="230"/>
      <c r="P254" s="230"/>
      <c r="Q254" s="230"/>
      <c r="R254" s="231"/>
      <c r="S254" s="231"/>
      <c r="T254" s="231"/>
      <c r="U254" s="231"/>
      <c r="V254" s="231"/>
      <c r="W254" s="231"/>
      <c r="X254" s="231"/>
      <c r="Y254" s="231"/>
      <c r="Z254" s="211"/>
      <c r="AA254" s="211"/>
      <c r="AB254" s="211"/>
      <c r="AC254" s="211"/>
      <c r="AD254" s="211"/>
      <c r="AE254" s="211"/>
      <c r="AF254" s="211"/>
      <c r="AG254" s="211" t="s">
        <v>163</v>
      </c>
      <c r="AH254" s="211"/>
      <c r="AI254" s="211"/>
      <c r="AJ254" s="211"/>
      <c r="AK254" s="211"/>
      <c r="AL254" s="211"/>
      <c r="AM254" s="211"/>
      <c r="AN254" s="211"/>
      <c r="AO254" s="211"/>
      <c r="AP254" s="211"/>
      <c r="AQ254" s="211"/>
      <c r="AR254" s="211"/>
      <c r="AS254" s="211"/>
      <c r="AT254" s="211"/>
      <c r="AU254" s="211"/>
      <c r="AV254" s="211"/>
      <c r="AW254" s="211"/>
      <c r="AX254" s="211"/>
      <c r="AY254" s="211"/>
      <c r="AZ254" s="211"/>
      <c r="BA254" s="211"/>
      <c r="BB254" s="211"/>
      <c r="BC254" s="211"/>
      <c r="BD254" s="211"/>
      <c r="BE254" s="211"/>
      <c r="BF254" s="211"/>
      <c r="BG254" s="211"/>
      <c r="BH254" s="211"/>
    </row>
    <row r="255" spans="1:60" outlineLevel="2" x14ac:dyDescent="0.25">
      <c r="A255" s="228"/>
      <c r="B255" s="229"/>
      <c r="C255" s="271" t="s">
        <v>550</v>
      </c>
      <c r="D255" s="261"/>
      <c r="E255" s="262">
        <v>40.200000000000003</v>
      </c>
      <c r="F255" s="231"/>
      <c r="G255" s="231"/>
      <c r="H255" s="231"/>
      <c r="I255" s="231"/>
      <c r="J255" s="231"/>
      <c r="K255" s="231"/>
      <c r="L255" s="231"/>
      <c r="M255" s="231"/>
      <c r="N255" s="230"/>
      <c r="O255" s="230"/>
      <c r="P255" s="230"/>
      <c r="Q255" s="230"/>
      <c r="R255" s="231"/>
      <c r="S255" s="231"/>
      <c r="T255" s="231"/>
      <c r="U255" s="231"/>
      <c r="V255" s="231"/>
      <c r="W255" s="231"/>
      <c r="X255" s="231"/>
      <c r="Y255" s="231"/>
      <c r="Z255" s="211"/>
      <c r="AA255" s="211"/>
      <c r="AB255" s="211"/>
      <c r="AC255" s="211"/>
      <c r="AD255" s="211"/>
      <c r="AE255" s="211"/>
      <c r="AF255" s="211"/>
      <c r="AG255" s="211" t="s">
        <v>232</v>
      </c>
      <c r="AH255" s="211">
        <v>0</v>
      </c>
      <c r="AI255" s="211"/>
      <c r="AJ255" s="211"/>
      <c r="AK255" s="211"/>
      <c r="AL255" s="211"/>
      <c r="AM255" s="211"/>
      <c r="AN255" s="211"/>
      <c r="AO255" s="211"/>
      <c r="AP255" s="211"/>
      <c r="AQ255" s="211"/>
      <c r="AR255" s="211"/>
      <c r="AS255" s="211"/>
      <c r="AT255" s="211"/>
      <c r="AU255" s="211"/>
      <c r="AV255" s="211"/>
      <c r="AW255" s="211"/>
      <c r="AX255" s="211"/>
      <c r="AY255" s="211"/>
      <c r="AZ255" s="211"/>
      <c r="BA255" s="211"/>
      <c r="BB255" s="211"/>
      <c r="BC255" s="211"/>
      <c r="BD255" s="211"/>
      <c r="BE255" s="211"/>
      <c r="BF255" s="211"/>
      <c r="BG255" s="211"/>
      <c r="BH255" s="211"/>
    </row>
    <row r="256" spans="1:60" outlineLevel="1" x14ac:dyDescent="0.25">
      <c r="A256" s="240">
        <v>111</v>
      </c>
      <c r="B256" s="241" t="s">
        <v>551</v>
      </c>
      <c r="C256" s="251" t="s">
        <v>552</v>
      </c>
      <c r="D256" s="242" t="s">
        <v>362</v>
      </c>
      <c r="E256" s="243">
        <v>5</v>
      </c>
      <c r="F256" s="244"/>
      <c r="G256" s="245">
        <f>ROUND(E256*F256,2)</f>
        <v>0</v>
      </c>
      <c r="H256" s="244"/>
      <c r="I256" s="245">
        <f>ROUND(E256*H256,2)</f>
        <v>0</v>
      </c>
      <c r="J256" s="244"/>
      <c r="K256" s="245">
        <f>ROUND(E256*J256,2)</f>
        <v>0</v>
      </c>
      <c r="L256" s="245">
        <v>21</v>
      </c>
      <c r="M256" s="245">
        <f>G256*(1+L256/100)</f>
        <v>0</v>
      </c>
      <c r="N256" s="243">
        <v>4.1900000000000001E-3</v>
      </c>
      <c r="O256" s="243">
        <f>ROUND(E256*N256,2)</f>
        <v>0.02</v>
      </c>
      <c r="P256" s="243">
        <v>0</v>
      </c>
      <c r="Q256" s="243">
        <f>ROUND(E256*P256,2)</f>
        <v>0</v>
      </c>
      <c r="R256" s="245"/>
      <c r="S256" s="245" t="s">
        <v>158</v>
      </c>
      <c r="T256" s="246" t="s">
        <v>158</v>
      </c>
      <c r="U256" s="231">
        <v>1.742</v>
      </c>
      <c r="V256" s="231">
        <f>ROUND(E256*U256,2)</f>
        <v>8.7100000000000009</v>
      </c>
      <c r="W256" s="231"/>
      <c r="X256" s="231" t="s">
        <v>225</v>
      </c>
      <c r="Y256" s="231" t="s">
        <v>161</v>
      </c>
      <c r="Z256" s="211"/>
      <c r="AA256" s="211"/>
      <c r="AB256" s="211"/>
      <c r="AC256" s="211"/>
      <c r="AD256" s="211"/>
      <c r="AE256" s="211"/>
      <c r="AF256" s="211"/>
      <c r="AG256" s="211" t="s">
        <v>230</v>
      </c>
      <c r="AH256" s="211"/>
      <c r="AI256" s="211"/>
      <c r="AJ256" s="211"/>
      <c r="AK256" s="211"/>
      <c r="AL256" s="211"/>
      <c r="AM256" s="211"/>
      <c r="AN256" s="211"/>
      <c r="AO256" s="211"/>
      <c r="AP256" s="211"/>
      <c r="AQ256" s="211"/>
      <c r="AR256" s="211"/>
      <c r="AS256" s="211"/>
      <c r="AT256" s="211"/>
      <c r="AU256" s="211"/>
      <c r="AV256" s="211"/>
      <c r="AW256" s="211"/>
      <c r="AX256" s="211"/>
      <c r="AY256" s="211"/>
      <c r="AZ256" s="211"/>
      <c r="BA256" s="211"/>
      <c r="BB256" s="211"/>
      <c r="BC256" s="211"/>
      <c r="BD256" s="211"/>
      <c r="BE256" s="211"/>
      <c r="BF256" s="211"/>
      <c r="BG256" s="211"/>
      <c r="BH256" s="211"/>
    </row>
    <row r="257" spans="1:60" outlineLevel="2" x14ac:dyDescent="0.25">
      <c r="A257" s="228"/>
      <c r="B257" s="229"/>
      <c r="C257" s="271" t="s">
        <v>553</v>
      </c>
      <c r="D257" s="261"/>
      <c r="E257" s="262">
        <v>1</v>
      </c>
      <c r="F257" s="231"/>
      <c r="G257" s="231"/>
      <c r="H257" s="231"/>
      <c r="I257" s="231"/>
      <c r="J257" s="231"/>
      <c r="K257" s="231"/>
      <c r="L257" s="231"/>
      <c r="M257" s="231"/>
      <c r="N257" s="230"/>
      <c r="O257" s="230"/>
      <c r="P257" s="230"/>
      <c r="Q257" s="230"/>
      <c r="R257" s="231"/>
      <c r="S257" s="231"/>
      <c r="T257" s="231"/>
      <c r="U257" s="231"/>
      <c r="V257" s="231"/>
      <c r="W257" s="231"/>
      <c r="X257" s="231"/>
      <c r="Y257" s="231"/>
      <c r="Z257" s="211"/>
      <c r="AA257" s="211"/>
      <c r="AB257" s="211"/>
      <c r="AC257" s="211"/>
      <c r="AD257" s="211"/>
      <c r="AE257" s="211"/>
      <c r="AF257" s="211"/>
      <c r="AG257" s="211" t="s">
        <v>232</v>
      </c>
      <c r="AH257" s="211">
        <v>5</v>
      </c>
      <c r="AI257" s="211"/>
      <c r="AJ257" s="211"/>
      <c r="AK257" s="211"/>
      <c r="AL257" s="211"/>
      <c r="AM257" s="211"/>
      <c r="AN257" s="211"/>
      <c r="AO257" s="211"/>
      <c r="AP257" s="211"/>
      <c r="AQ257" s="211"/>
      <c r="AR257" s="211"/>
      <c r="AS257" s="211"/>
      <c r="AT257" s="211"/>
      <c r="AU257" s="211"/>
      <c r="AV257" s="211"/>
      <c r="AW257" s="211"/>
      <c r="AX257" s="211"/>
      <c r="AY257" s="211"/>
      <c r="AZ257" s="211"/>
      <c r="BA257" s="211"/>
      <c r="BB257" s="211"/>
      <c r="BC257" s="211"/>
      <c r="BD257" s="211"/>
      <c r="BE257" s="211"/>
      <c r="BF257" s="211"/>
      <c r="BG257" s="211"/>
      <c r="BH257" s="211"/>
    </row>
    <row r="258" spans="1:60" outlineLevel="3" x14ac:dyDescent="0.25">
      <c r="A258" s="228"/>
      <c r="B258" s="229"/>
      <c r="C258" s="271" t="s">
        <v>554</v>
      </c>
      <c r="D258" s="261"/>
      <c r="E258" s="262">
        <v>1</v>
      </c>
      <c r="F258" s="231"/>
      <c r="G258" s="231"/>
      <c r="H258" s="231"/>
      <c r="I258" s="231"/>
      <c r="J258" s="231"/>
      <c r="K258" s="231"/>
      <c r="L258" s="231"/>
      <c r="M258" s="231"/>
      <c r="N258" s="230"/>
      <c r="O258" s="230"/>
      <c r="P258" s="230"/>
      <c r="Q258" s="230"/>
      <c r="R258" s="231"/>
      <c r="S258" s="231"/>
      <c r="T258" s="231"/>
      <c r="U258" s="231"/>
      <c r="V258" s="231"/>
      <c r="W258" s="231"/>
      <c r="X258" s="231"/>
      <c r="Y258" s="231"/>
      <c r="Z258" s="211"/>
      <c r="AA258" s="211"/>
      <c r="AB258" s="211"/>
      <c r="AC258" s="211"/>
      <c r="AD258" s="211"/>
      <c r="AE258" s="211"/>
      <c r="AF258" s="211"/>
      <c r="AG258" s="211" t="s">
        <v>232</v>
      </c>
      <c r="AH258" s="211">
        <v>5</v>
      </c>
      <c r="AI258" s="211"/>
      <c r="AJ258" s="211"/>
      <c r="AK258" s="211"/>
      <c r="AL258" s="211"/>
      <c r="AM258" s="211"/>
      <c r="AN258" s="211"/>
      <c r="AO258" s="211"/>
      <c r="AP258" s="211"/>
      <c r="AQ258" s="211"/>
      <c r="AR258" s="211"/>
      <c r="AS258" s="211"/>
      <c r="AT258" s="211"/>
      <c r="AU258" s="211"/>
      <c r="AV258" s="211"/>
      <c r="AW258" s="211"/>
      <c r="AX258" s="211"/>
      <c r="AY258" s="211"/>
      <c r="AZ258" s="211"/>
      <c r="BA258" s="211"/>
      <c r="BB258" s="211"/>
      <c r="BC258" s="211"/>
      <c r="BD258" s="211"/>
      <c r="BE258" s="211"/>
      <c r="BF258" s="211"/>
      <c r="BG258" s="211"/>
      <c r="BH258" s="211"/>
    </row>
    <row r="259" spans="1:60" outlineLevel="3" x14ac:dyDescent="0.25">
      <c r="A259" s="228"/>
      <c r="B259" s="229"/>
      <c r="C259" s="271" t="s">
        <v>555</v>
      </c>
      <c r="D259" s="261"/>
      <c r="E259" s="262">
        <v>1</v>
      </c>
      <c r="F259" s="231"/>
      <c r="G259" s="231"/>
      <c r="H259" s="231"/>
      <c r="I259" s="231"/>
      <c r="J259" s="231"/>
      <c r="K259" s="231"/>
      <c r="L259" s="231"/>
      <c r="M259" s="231"/>
      <c r="N259" s="230"/>
      <c r="O259" s="230"/>
      <c r="P259" s="230"/>
      <c r="Q259" s="230"/>
      <c r="R259" s="231"/>
      <c r="S259" s="231"/>
      <c r="T259" s="231"/>
      <c r="U259" s="231"/>
      <c r="V259" s="231"/>
      <c r="W259" s="231"/>
      <c r="X259" s="231"/>
      <c r="Y259" s="231"/>
      <c r="Z259" s="211"/>
      <c r="AA259" s="211"/>
      <c r="AB259" s="211"/>
      <c r="AC259" s="211"/>
      <c r="AD259" s="211"/>
      <c r="AE259" s="211"/>
      <c r="AF259" s="211"/>
      <c r="AG259" s="211" t="s">
        <v>232</v>
      </c>
      <c r="AH259" s="211">
        <v>5</v>
      </c>
      <c r="AI259" s="211"/>
      <c r="AJ259" s="211"/>
      <c r="AK259" s="211"/>
      <c r="AL259" s="211"/>
      <c r="AM259" s="211"/>
      <c r="AN259" s="211"/>
      <c r="AO259" s="211"/>
      <c r="AP259" s="211"/>
      <c r="AQ259" s="211"/>
      <c r="AR259" s="211"/>
      <c r="AS259" s="211"/>
      <c r="AT259" s="211"/>
      <c r="AU259" s="211"/>
      <c r="AV259" s="211"/>
      <c r="AW259" s="211"/>
      <c r="AX259" s="211"/>
      <c r="AY259" s="211"/>
      <c r="AZ259" s="211"/>
      <c r="BA259" s="211"/>
      <c r="BB259" s="211"/>
      <c r="BC259" s="211"/>
      <c r="BD259" s="211"/>
      <c r="BE259" s="211"/>
      <c r="BF259" s="211"/>
      <c r="BG259" s="211"/>
      <c r="BH259" s="211"/>
    </row>
    <row r="260" spans="1:60" outlineLevel="3" x14ac:dyDescent="0.25">
      <c r="A260" s="228"/>
      <c r="B260" s="229"/>
      <c r="C260" s="271" t="s">
        <v>556</v>
      </c>
      <c r="D260" s="261"/>
      <c r="E260" s="262">
        <v>1</v>
      </c>
      <c r="F260" s="231"/>
      <c r="G260" s="231"/>
      <c r="H260" s="231"/>
      <c r="I260" s="231"/>
      <c r="J260" s="231"/>
      <c r="K260" s="231"/>
      <c r="L260" s="231"/>
      <c r="M260" s="231"/>
      <c r="N260" s="230"/>
      <c r="O260" s="230"/>
      <c r="P260" s="230"/>
      <c r="Q260" s="230"/>
      <c r="R260" s="231"/>
      <c r="S260" s="231"/>
      <c r="T260" s="231"/>
      <c r="U260" s="231"/>
      <c r="V260" s="231"/>
      <c r="W260" s="231"/>
      <c r="X260" s="231"/>
      <c r="Y260" s="231"/>
      <c r="Z260" s="211"/>
      <c r="AA260" s="211"/>
      <c r="AB260" s="211"/>
      <c r="AC260" s="211"/>
      <c r="AD260" s="211"/>
      <c r="AE260" s="211"/>
      <c r="AF260" s="211"/>
      <c r="AG260" s="211" t="s">
        <v>232</v>
      </c>
      <c r="AH260" s="211">
        <v>5</v>
      </c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1"/>
      <c r="AT260" s="211"/>
      <c r="AU260" s="211"/>
      <c r="AV260" s="211"/>
      <c r="AW260" s="211"/>
      <c r="AX260" s="211"/>
      <c r="AY260" s="211"/>
      <c r="AZ260" s="211"/>
      <c r="BA260" s="211"/>
      <c r="BB260" s="211"/>
      <c r="BC260" s="211"/>
      <c r="BD260" s="211"/>
      <c r="BE260" s="211"/>
      <c r="BF260" s="211"/>
      <c r="BG260" s="211"/>
      <c r="BH260" s="211"/>
    </row>
    <row r="261" spans="1:60" outlineLevel="3" x14ac:dyDescent="0.25">
      <c r="A261" s="228"/>
      <c r="B261" s="229"/>
      <c r="C261" s="271" t="s">
        <v>557</v>
      </c>
      <c r="D261" s="261"/>
      <c r="E261" s="262">
        <v>1</v>
      </c>
      <c r="F261" s="231"/>
      <c r="G261" s="231"/>
      <c r="H261" s="231"/>
      <c r="I261" s="231"/>
      <c r="J261" s="231"/>
      <c r="K261" s="231"/>
      <c r="L261" s="231"/>
      <c r="M261" s="231"/>
      <c r="N261" s="230"/>
      <c r="O261" s="230"/>
      <c r="P261" s="230"/>
      <c r="Q261" s="230"/>
      <c r="R261" s="231"/>
      <c r="S261" s="231"/>
      <c r="T261" s="231"/>
      <c r="U261" s="231"/>
      <c r="V261" s="231"/>
      <c r="W261" s="231"/>
      <c r="X261" s="231"/>
      <c r="Y261" s="231"/>
      <c r="Z261" s="211"/>
      <c r="AA261" s="211"/>
      <c r="AB261" s="211"/>
      <c r="AC261" s="211"/>
      <c r="AD261" s="211"/>
      <c r="AE261" s="211"/>
      <c r="AF261" s="211"/>
      <c r="AG261" s="211" t="s">
        <v>232</v>
      </c>
      <c r="AH261" s="211">
        <v>5</v>
      </c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1"/>
      <c r="AT261" s="211"/>
      <c r="AU261" s="211"/>
      <c r="AV261" s="211"/>
      <c r="AW261" s="211"/>
      <c r="AX261" s="211"/>
      <c r="AY261" s="211"/>
      <c r="AZ261" s="211"/>
      <c r="BA261" s="211"/>
      <c r="BB261" s="211"/>
      <c r="BC261" s="211"/>
      <c r="BD261" s="211"/>
      <c r="BE261" s="211"/>
      <c r="BF261" s="211"/>
      <c r="BG261" s="211"/>
      <c r="BH261" s="211"/>
    </row>
    <row r="262" spans="1:60" outlineLevel="1" x14ac:dyDescent="0.25">
      <c r="A262" s="240">
        <v>112</v>
      </c>
      <c r="B262" s="241" t="s">
        <v>558</v>
      </c>
      <c r="C262" s="251" t="s">
        <v>559</v>
      </c>
      <c r="D262" s="242" t="s">
        <v>334</v>
      </c>
      <c r="E262" s="243">
        <v>20</v>
      </c>
      <c r="F262" s="244"/>
      <c r="G262" s="245">
        <f>ROUND(E262*F262,2)</f>
        <v>0</v>
      </c>
      <c r="H262" s="244"/>
      <c r="I262" s="245">
        <f>ROUND(E262*H262,2)</f>
        <v>0</v>
      </c>
      <c r="J262" s="244"/>
      <c r="K262" s="245">
        <f>ROUND(E262*J262,2)</f>
        <v>0</v>
      </c>
      <c r="L262" s="245">
        <v>21</v>
      </c>
      <c r="M262" s="245">
        <f>G262*(1+L262/100)</f>
        <v>0</v>
      </c>
      <c r="N262" s="243">
        <v>0</v>
      </c>
      <c r="O262" s="243">
        <f>ROUND(E262*N262,2)</f>
        <v>0</v>
      </c>
      <c r="P262" s="243">
        <v>0</v>
      </c>
      <c r="Q262" s="243">
        <f>ROUND(E262*P262,2)</f>
        <v>0</v>
      </c>
      <c r="R262" s="245"/>
      <c r="S262" s="245" t="s">
        <v>158</v>
      </c>
      <c r="T262" s="246" t="s">
        <v>158</v>
      </c>
      <c r="U262" s="231">
        <v>4.702</v>
      </c>
      <c r="V262" s="231">
        <f>ROUND(E262*U262,2)</f>
        <v>94.04</v>
      </c>
      <c r="W262" s="231"/>
      <c r="X262" s="231" t="s">
        <v>225</v>
      </c>
      <c r="Y262" s="231" t="s">
        <v>161</v>
      </c>
      <c r="Z262" s="211"/>
      <c r="AA262" s="211"/>
      <c r="AB262" s="211"/>
      <c r="AC262" s="211"/>
      <c r="AD262" s="211"/>
      <c r="AE262" s="211"/>
      <c r="AF262" s="211"/>
      <c r="AG262" s="211" t="s">
        <v>230</v>
      </c>
      <c r="AH262" s="211"/>
      <c r="AI262" s="211"/>
      <c r="AJ262" s="211"/>
      <c r="AK262" s="211"/>
      <c r="AL262" s="211"/>
      <c r="AM262" s="211"/>
      <c r="AN262" s="211"/>
      <c r="AO262" s="211"/>
      <c r="AP262" s="211"/>
      <c r="AQ262" s="211"/>
      <c r="AR262" s="211"/>
      <c r="AS262" s="211"/>
      <c r="AT262" s="211"/>
      <c r="AU262" s="211"/>
      <c r="AV262" s="211"/>
      <c r="AW262" s="211"/>
      <c r="AX262" s="211"/>
      <c r="AY262" s="211"/>
      <c r="AZ262" s="211"/>
      <c r="BA262" s="211"/>
      <c r="BB262" s="211"/>
      <c r="BC262" s="211"/>
      <c r="BD262" s="211"/>
      <c r="BE262" s="211"/>
      <c r="BF262" s="211"/>
      <c r="BG262" s="211"/>
      <c r="BH262" s="211"/>
    </row>
    <row r="263" spans="1:60" outlineLevel="2" x14ac:dyDescent="0.25">
      <c r="A263" s="228"/>
      <c r="B263" s="229"/>
      <c r="C263" s="271" t="s">
        <v>560</v>
      </c>
      <c r="D263" s="261"/>
      <c r="E263" s="262">
        <v>20</v>
      </c>
      <c r="F263" s="231"/>
      <c r="G263" s="231"/>
      <c r="H263" s="231"/>
      <c r="I263" s="231"/>
      <c r="J263" s="231"/>
      <c r="K263" s="231"/>
      <c r="L263" s="231"/>
      <c r="M263" s="231"/>
      <c r="N263" s="230"/>
      <c r="O263" s="230"/>
      <c r="P263" s="230"/>
      <c r="Q263" s="230"/>
      <c r="R263" s="231"/>
      <c r="S263" s="231"/>
      <c r="T263" s="231"/>
      <c r="U263" s="231"/>
      <c r="V263" s="231"/>
      <c r="W263" s="231"/>
      <c r="X263" s="231"/>
      <c r="Y263" s="231"/>
      <c r="Z263" s="211"/>
      <c r="AA263" s="211"/>
      <c r="AB263" s="211"/>
      <c r="AC263" s="211"/>
      <c r="AD263" s="211"/>
      <c r="AE263" s="211"/>
      <c r="AF263" s="211"/>
      <c r="AG263" s="211" t="s">
        <v>232</v>
      </c>
      <c r="AH263" s="211">
        <v>0</v>
      </c>
      <c r="AI263" s="211"/>
      <c r="AJ263" s="211"/>
      <c r="AK263" s="211"/>
      <c r="AL263" s="211"/>
      <c r="AM263" s="211"/>
      <c r="AN263" s="211"/>
      <c r="AO263" s="211"/>
      <c r="AP263" s="211"/>
      <c r="AQ263" s="211"/>
      <c r="AR263" s="211"/>
      <c r="AS263" s="211"/>
      <c r="AT263" s="211"/>
      <c r="AU263" s="211"/>
      <c r="AV263" s="211"/>
      <c r="AW263" s="211"/>
      <c r="AX263" s="211"/>
      <c r="AY263" s="211"/>
      <c r="AZ263" s="211"/>
      <c r="BA263" s="211"/>
      <c r="BB263" s="211"/>
      <c r="BC263" s="211"/>
      <c r="BD263" s="211"/>
      <c r="BE263" s="211"/>
      <c r="BF263" s="211"/>
      <c r="BG263" s="211"/>
      <c r="BH263" s="211"/>
    </row>
    <row r="264" spans="1:60" outlineLevel="1" x14ac:dyDescent="0.25">
      <c r="A264" s="240">
        <v>113</v>
      </c>
      <c r="B264" s="241" t="s">
        <v>561</v>
      </c>
      <c r="C264" s="251" t="s">
        <v>562</v>
      </c>
      <c r="D264" s="242" t="s">
        <v>334</v>
      </c>
      <c r="E264" s="243">
        <v>2</v>
      </c>
      <c r="F264" s="244"/>
      <c r="G264" s="245">
        <f>ROUND(E264*F264,2)</f>
        <v>0</v>
      </c>
      <c r="H264" s="244"/>
      <c r="I264" s="245">
        <f>ROUND(E264*H264,2)</f>
        <v>0</v>
      </c>
      <c r="J264" s="244"/>
      <c r="K264" s="245">
        <f>ROUND(E264*J264,2)</f>
        <v>0</v>
      </c>
      <c r="L264" s="245">
        <v>21</v>
      </c>
      <c r="M264" s="245">
        <f>G264*(1+L264/100)</f>
        <v>0</v>
      </c>
      <c r="N264" s="243">
        <v>0</v>
      </c>
      <c r="O264" s="243">
        <f>ROUND(E264*N264,2)</f>
        <v>0</v>
      </c>
      <c r="P264" s="243">
        <v>0</v>
      </c>
      <c r="Q264" s="243">
        <f>ROUND(E264*P264,2)</f>
        <v>0</v>
      </c>
      <c r="R264" s="245"/>
      <c r="S264" s="245" t="s">
        <v>158</v>
      </c>
      <c r="T264" s="246" t="s">
        <v>158</v>
      </c>
      <c r="U264" s="231">
        <v>0.11</v>
      </c>
      <c r="V264" s="231">
        <f>ROUND(E264*U264,2)</f>
        <v>0.22</v>
      </c>
      <c r="W264" s="231"/>
      <c r="X264" s="231" t="s">
        <v>225</v>
      </c>
      <c r="Y264" s="231" t="s">
        <v>161</v>
      </c>
      <c r="Z264" s="211"/>
      <c r="AA264" s="211"/>
      <c r="AB264" s="211"/>
      <c r="AC264" s="211"/>
      <c r="AD264" s="211"/>
      <c r="AE264" s="211"/>
      <c r="AF264" s="211"/>
      <c r="AG264" s="211" t="s">
        <v>230</v>
      </c>
      <c r="AH264" s="211"/>
      <c r="AI264" s="211"/>
      <c r="AJ264" s="211"/>
      <c r="AK264" s="211"/>
      <c r="AL264" s="211"/>
      <c r="AM264" s="211"/>
      <c r="AN264" s="211"/>
      <c r="AO264" s="211"/>
      <c r="AP264" s="211"/>
      <c r="AQ264" s="211"/>
      <c r="AR264" s="211"/>
      <c r="AS264" s="211"/>
      <c r="AT264" s="211"/>
      <c r="AU264" s="211"/>
      <c r="AV264" s="211"/>
      <c r="AW264" s="211"/>
      <c r="AX264" s="211"/>
      <c r="AY264" s="211"/>
      <c r="AZ264" s="211"/>
      <c r="BA264" s="211"/>
      <c r="BB264" s="211"/>
      <c r="BC264" s="211"/>
      <c r="BD264" s="211"/>
      <c r="BE264" s="211"/>
      <c r="BF264" s="211"/>
      <c r="BG264" s="211"/>
      <c r="BH264" s="211"/>
    </row>
    <row r="265" spans="1:60" outlineLevel="2" x14ac:dyDescent="0.25">
      <c r="A265" s="228"/>
      <c r="B265" s="229"/>
      <c r="C265" s="271" t="s">
        <v>563</v>
      </c>
      <c r="D265" s="261"/>
      <c r="E265" s="262">
        <v>2</v>
      </c>
      <c r="F265" s="231"/>
      <c r="G265" s="231"/>
      <c r="H265" s="231"/>
      <c r="I265" s="231"/>
      <c r="J265" s="231"/>
      <c r="K265" s="231"/>
      <c r="L265" s="231"/>
      <c r="M265" s="231"/>
      <c r="N265" s="230"/>
      <c r="O265" s="230"/>
      <c r="P265" s="230"/>
      <c r="Q265" s="230"/>
      <c r="R265" s="231"/>
      <c r="S265" s="231"/>
      <c r="T265" s="231"/>
      <c r="U265" s="231"/>
      <c r="V265" s="231"/>
      <c r="W265" s="231"/>
      <c r="X265" s="231"/>
      <c r="Y265" s="231"/>
      <c r="Z265" s="211"/>
      <c r="AA265" s="211"/>
      <c r="AB265" s="211"/>
      <c r="AC265" s="211"/>
      <c r="AD265" s="211"/>
      <c r="AE265" s="211"/>
      <c r="AF265" s="211"/>
      <c r="AG265" s="211" t="s">
        <v>232</v>
      </c>
      <c r="AH265" s="211">
        <v>5</v>
      </c>
      <c r="AI265" s="211"/>
      <c r="AJ265" s="211"/>
      <c r="AK265" s="211"/>
      <c r="AL265" s="211"/>
      <c r="AM265" s="211"/>
      <c r="AN265" s="211"/>
      <c r="AO265" s="211"/>
      <c r="AP265" s="211"/>
      <c r="AQ265" s="211"/>
      <c r="AR265" s="211"/>
      <c r="AS265" s="211"/>
      <c r="AT265" s="211"/>
      <c r="AU265" s="211"/>
      <c r="AV265" s="211"/>
      <c r="AW265" s="211"/>
      <c r="AX265" s="211"/>
      <c r="AY265" s="211"/>
      <c r="AZ265" s="211"/>
      <c r="BA265" s="211"/>
      <c r="BB265" s="211"/>
      <c r="BC265" s="211"/>
      <c r="BD265" s="211"/>
      <c r="BE265" s="211"/>
      <c r="BF265" s="211"/>
      <c r="BG265" s="211"/>
      <c r="BH265" s="211"/>
    </row>
    <row r="266" spans="1:60" outlineLevel="1" x14ac:dyDescent="0.25">
      <c r="A266" s="240">
        <v>114</v>
      </c>
      <c r="B266" s="241" t="s">
        <v>532</v>
      </c>
      <c r="C266" s="251" t="s">
        <v>533</v>
      </c>
      <c r="D266" s="242" t="s">
        <v>334</v>
      </c>
      <c r="E266" s="243">
        <v>2</v>
      </c>
      <c r="F266" s="244"/>
      <c r="G266" s="245">
        <f>ROUND(E266*F266,2)</f>
        <v>0</v>
      </c>
      <c r="H266" s="244"/>
      <c r="I266" s="245">
        <f>ROUND(E266*H266,2)</f>
        <v>0</v>
      </c>
      <c r="J266" s="244"/>
      <c r="K266" s="245">
        <f>ROUND(E266*J266,2)</f>
        <v>0</v>
      </c>
      <c r="L266" s="245">
        <v>21</v>
      </c>
      <c r="M266" s="245">
        <f>G266*(1+L266/100)</f>
        <v>0</v>
      </c>
      <c r="N266" s="243">
        <v>0</v>
      </c>
      <c r="O266" s="243">
        <f>ROUND(E266*N266,2)</f>
        <v>0</v>
      </c>
      <c r="P266" s="243">
        <v>0</v>
      </c>
      <c r="Q266" s="243">
        <f>ROUND(E266*P266,2)</f>
        <v>0</v>
      </c>
      <c r="R266" s="245"/>
      <c r="S266" s="245" t="s">
        <v>158</v>
      </c>
      <c r="T266" s="246" t="s">
        <v>158</v>
      </c>
      <c r="U266" s="231">
        <v>1.27</v>
      </c>
      <c r="V266" s="231">
        <f>ROUND(E266*U266,2)</f>
        <v>2.54</v>
      </c>
      <c r="W266" s="231"/>
      <c r="X266" s="231" t="s">
        <v>225</v>
      </c>
      <c r="Y266" s="231" t="s">
        <v>161</v>
      </c>
      <c r="Z266" s="211"/>
      <c r="AA266" s="211"/>
      <c r="AB266" s="211"/>
      <c r="AC266" s="211"/>
      <c r="AD266" s="211"/>
      <c r="AE266" s="211"/>
      <c r="AF266" s="211"/>
      <c r="AG266" s="211" t="s">
        <v>230</v>
      </c>
      <c r="AH266" s="211"/>
      <c r="AI266" s="211"/>
      <c r="AJ266" s="211"/>
      <c r="AK266" s="211"/>
      <c r="AL266" s="211"/>
      <c r="AM266" s="211"/>
      <c r="AN266" s="211"/>
      <c r="AO266" s="211"/>
      <c r="AP266" s="211"/>
      <c r="AQ266" s="211"/>
      <c r="AR266" s="211"/>
      <c r="AS266" s="211"/>
      <c r="AT266" s="211"/>
      <c r="AU266" s="211"/>
      <c r="AV266" s="211"/>
      <c r="AW266" s="211"/>
      <c r="AX266" s="211"/>
      <c r="AY266" s="211"/>
      <c r="AZ266" s="211"/>
      <c r="BA266" s="211"/>
      <c r="BB266" s="211"/>
      <c r="BC266" s="211"/>
      <c r="BD266" s="211"/>
      <c r="BE266" s="211"/>
      <c r="BF266" s="211"/>
      <c r="BG266" s="211"/>
      <c r="BH266" s="211"/>
    </row>
    <row r="267" spans="1:60" outlineLevel="2" x14ac:dyDescent="0.25">
      <c r="A267" s="228"/>
      <c r="B267" s="229"/>
      <c r="C267" s="271" t="s">
        <v>564</v>
      </c>
      <c r="D267" s="261"/>
      <c r="E267" s="262">
        <v>1</v>
      </c>
      <c r="F267" s="231"/>
      <c r="G267" s="231"/>
      <c r="H267" s="231"/>
      <c r="I267" s="231"/>
      <c r="J267" s="231"/>
      <c r="K267" s="231"/>
      <c r="L267" s="231"/>
      <c r="M267" s="231"/>
      <c r="N267" s="230"/>
      <c r="O267" s="230"/>
      <c r="P267" s="230"/>
      <c r="Q267" s="230"/>
      <c r="R267" s="231"/>
      <c r="S267" s="231"/>
      <c r="T267" s="231"/>
      <c r="U267" s="231"/>
      <c r="V267" s="231"/>
      <c r="W267" s="231"/>
      <c r="X267" s="231"/>
      <c r="Y267" s="231"/>
      <c r="Z267" s="211"/>
      <c r="AA267" s="211"/>
      <c r="AB267" s="211"/>
      <c r="AC267" s="211"/>
      <c r="AD267" s="211"/>
      <c r="AE267" s="211"/>
      <c r="AF267" s="211"/>
      <c r="AG267" s="211" t="s">
        <v>232</v>
      </c>
      <c r="AH267" s="211">
        <v>5</v>
      </c>
      <c r="AI267" s="211"/>
      <c r="AJ267" s="211"/>
      <c r="AK267" s="211"/>
      <c r="AL267" s="211"/>
      <c r="AM267" s="211"/>
      <c r="AN267" s="211"/>
      <c r="AO267" s="211"/>
      <c r="AP267" s="211"/>
      <c r="AQ267" s="211"/>
      <c r="AR267" s="211"/>
      <c r="AS267" s="211"/>
      <c r="AT267" s="211"/>
      <c r="AU267" s="211"/>
      <c r="AV267" s="211"/>
      <c r="AW267" s="211"/>
      <c r="AX267" s="211"/>
      <c r="AY267" s="211"/>
      <c r="AZ267" s="211"/>
      <c r="BA267" s="211"/>
      <c r="BB267" s="211"/>
      <c r="BC267" s="211"/>
      <c r="BD267" s="211"/>
      <c r="BE267" s="211"/>
      <c r="BF267" s="211"/>
      <c r="BG267" s="211"/>
      <c r="BH267" s="211"/>
    </row>
    <row r="268" spans="1:60" outlineLevel="3" x14ac:dyDescent="0.25">
      <c r="A268" s="228"/>
      <c r="B268" s="229"/>
      <c r="C268" s="271" t="s">
        <v>565</v>
      </c>
      <c r="D268" s="261"/>
      <c r="E268" s="262">
        <v>1</v>
      </c>
      <c r="F268" s="231"/>
      <c r="G268" s="231"/>
      <c r="H268" s="231"/>
      <c r="I268" s="231"/>
      <c r="J268" s="231"/>
      <c r="K268" s="231"/>
      <c r="L268" s="231"/>
      <c r="M268" s="231"/>
      <c r="N268" s="230"/>
      <c r="O268" s="230"/>
      <c r="P268" s="230"/>
      <c r="Q268" s="230"/>
      <c r="R268" s="231"/>
      <c r="S268" s="231"/>
      <c r="T268" s="231"/>
      <c r="U268" s="231"/>
      <c r="V268" s="231"/>
      <c r="W268" s="231"/>
      <c r="X268" s="231"/>
      <c r="Y268" s="231"/>
      <c r="Z268" s="211"/>
      <c r="AA268" s="211"/>
      <c r="AB268" s="211"/>
      <c r="AC268" s="211"/>
      <c r="AD268" s="211"/>
      <c r="AE268" s="211"/>
      <c r="AF268" s="211"/>
      <c r="AG268" s="211" t="s">
        <v>232</v>
      </c>
      <c r="AH268" s="211">
        <v>5</v>
      </c>
      <c r="AI268" s="211"/>
      <c r="AJ268" s="211"/>
      <c r="AK268" s="211"/>
      <c r="AL268" s="211"/>
      <c r="AM268" s="211"/>
      <c r="AN268" s="211"/>
      <c r="AO268" s="211"/>
      <c r="AP268" s="211"/>
      <c r="AQ268" s="211"/>
      <c r="AR268" s="211"/>
      <c r="AS268" s="211"/>
      <c r="AT268" s="211"/>
      <c r="AU268" s="211"/>
      <c r="AV268" s="211"/>
      <c r="AW268" s="211"/>
      <c r="AX268" s="211"/>
      <c r="AY268" s="211"/>
      <c r="AZ268" s="211"/>
      <c r="BA268" s="211"/>
      <c r="BB268" s="211"/>
      <c r="BC268" s="211"/>
      <c r="BD268" s="211"/>
      <c r="BE268" s="211"/>
      <c r="BF268" s="211"/>
      <c r="BG268" s="211"/>
      <c r="BH268" s="211"/>
    </row>
    <row r="269" spans="1:60" outlineLevel="1" x14ac:dyDescent="0.25">
      <c r="A269" s="240">
        <v>115</v>
      </c>
      <c r="B269" s="241" t="s">
        <v>534</v>
      </c>
      <c r="C269" s="251" t="s">
        <v>535</v>
      </c>
      <c r="D269" s="242" t="s">
        <v>334</v>
      </c>
      <c r="E269" s="243">
        <v>4</v>
      </c>
      <c r="F269" s="244"/>
      <c r="G269" s="245">
        <f>ROUND(E269*F269,2)</f>
        <v>0</v>
      </c>
      <c r="H269" s="244"/>
      <c r="I269" s="245">
        <f>ROUND(E269*H269,2)</f>
        <v>0</v>
      </c>
      <c r="J269" s="244"/>
      <c r="K269" s="245">
        <f>ROUND(E269*J269,2)</f>
        <v>0</v>
      </c>
      <c r="L269" s="245">
        <v>21</v>
      </c>
      <c r="M269" s="245">
        <f>G269*(1+L269/100)</f>
        <v>0</v>
      </c>
      <c r="N269" s="243">
        <v>0</v>
      </c>
      <c r="O269" s="243">
        <f>ROUND(E269*N269,2)</f>
        <v>0</v>
      </c>
      <c r="P269" s="243">
        <v>0</v>
      </c>
      <c r="Q269" s="243">
        <f>ROUND(E269*P269,2)</f>
        <v>0</v>
      </c>
      <c r="R269" s="245"/>
      <c r="S269" s="245" t="s">
        <v>158</v>
      </c>
      <c r="T269" s="246" t="s">
        <v>158</v>
      </c>
      <c r="U269" s="231">
        <v>1.63</v>
      </c>
      <c r="V269" s="231">
        <f>ROUND(E269*U269,2)</f>
        <v>6.52</v>
      </c>
      <c r="W269" s="231"/>
      <c r="X269" s="231" t="s">
        <v>225</v>
      </c>
      <c r="Y269" s="231" t="s">
        <v>161</v>
      </c>
      <c r="Z269" s="211"/>
      <c r="AA269" s="211"/>
      <c r="AB269" s="211"/>
      <c r="AC269" s="211"/>
      <c r="AD269" s="211"/>
      <c r="AE269" s="211"/>
      <c r="AF269" s="211"/>
      <c r="AG269" s="211" t="s">
        <v>230</v>
      </c>
      <c r="AH269" s="211"/>
      <c r="AI269" s="211"/>
      <c r="AJ269" s="211"/>
      <c r="AK269" s="211"/>
      <c r="AL269" s="211"/>
      <c r="AM269" s="211"/>
      <c r="AN269" s="211"/>
      <c r="AO269" s="211"/>
      <c r="AP269" s="211"/>
      <c r="AQ269" s="211"/>
      <c r="AR269" s="211"/>
      <c r="AS269" s="211"/>
      <c r="AT269" s="211"/>
      <c r="AU269" s="211"/>
      <c r="AV269" s="211"/>
      <c r="AW269" s="211"/>
      <c r="AX269" s="211"/>
      <c r="AY269" s="211"/>
      <c r="AZ269" s="211"/>
      <c r="BA269" s="211"/>
      <c r="BB269" s="211"/>
      <c r="BC269" s="211"/>
      <c r="BD269" s="211"/>
      <c r="BE269" s="211"/>
      <c r="BF269" s="211"/>
      <c r="BG269" s="211"/>
      <c r="BH269" s="211"/>
    </row>
    <row r="270" spans="1:60" outlineLevel="2" x14ac:dyDescent="0.25">
      <c r="A270" s="228"/>
      <c r="B270" s="229"/>
      <c r="C270" s="271" t="s">
        <v>564</v>
      </c>
      <c r="D270" s="261"/>
      <c r="E270" s="262">
        <v>1</v>
      </c>
      <c r="F270" s="231"/>
      <c r="G270" s="231"/>
      <c r="H270" s="231"/>
      <c r="I270" s="231"/>
      <c r="J270" s="231"/>
      <c r="K270" s="231"/>
      <c r="L270" s="231"/>
      <c r="M270" s="231"/>
      <c r="N270" s="230"/>
      <c r="O270" s="230"/>
      <c r="P270" s="230"/>
      <c r="Q270" s="230"/>
      <c r="R270" s="231"/>
      <c r="S270" s="231"/>
      <c r="T270" s="231"/>
      <c r="U270" s="231"/>
      <c r="V270" s="231"/>
      <c r="W270" s="231"/>
      <c r="X270" s="231"/>
      <c r="Y270" s="231"/>
      <c r="Z270" s="211"/>
      <c r="AA270" s="211"/>
      <c r="AB270" s="211"/>
      <c r="AC270" s="211"/>
      <c r="AD270" s="211"/>
      <c r="AE270" s="211"/>
      <c r="AF270" s="211"/>
      <c r="AG270" s="211" t="s">
        <v>232</v>
      </c>
      <c r="AH270" s="211">
        <v>5</v>
      </c>
      <c r="AI270" s="211"/>
      <c r="AJ270" s="211"/>
      <c r="AK270" s="211"/>
      <c r="AL270" s="211"/>
      <c r="AM270" s="211"/>
      <c r="AN270" s="211"/>
      <c r="AO270" s="211"/>
      <c r="AP270" s="211"/>
      <c r="AQ270" s="211"/>
      <c r="AR270" s="211"/>
      <c r="AS270" s="211"/>
      <c r="AT270" s="211"/>
      <c r="AU270" s="211"/>
      <c r="AV270" s="211"/>
      <c r="AW270" s="211"/>
      <c r="AX270" s="211"/>
      <c r="AY270" s="211"/>
      <c r="AZ270" s="211"/>
      <c r="BA270" s="211"/>
      <c r="BB270" s="211"/>
      <c r="BC270" s="211"/>
      <c r="BD270" s="211"/>
      <c r="BE270" s="211"/>
      <c r="BF270" s="211"/>
      <c r="BG270" s="211"/>
      <c r="BH270" s="211"/>
    </row>
    <row r="271" spans="1:60" outlineLevel="3" x14ac:dyDescent="0.25">
      <c r="A271" s="228"/>
      <c r="B271" s="229"/>
      <c r="C271" s="271" t="s">
        <v>566</v>
      </c>
      <c r="D271" s="261"/>
      <c r="E271" s="262">
        <v>1</v>
      </c>
      <c r="F271" s="231"/>
      <c r="G271" s="231"/>
      <c r="H271" s="231"/>
      <c r="I271" s="231"/>
      <c r="J271" s="231"/>
      <c r="K271" s="231"/>
      <c r="L271" s="231"/>
      <c r="M271" s="231"/>
      <c r="N271" s="230"/>
      <c r="O271" s="230"/>
      <c r="P271" s="230"/>
      <c r="Q271" s="230"/>
      <c r="R271" s="231"/>
      <c r="S271" s="231"/>
      <c r="T271" s="231"/>
      <c r="U271" s="231"/>
      <c r="V271" s="231"/>
      <c r="W271" s="231"/>
      <c r="X271" s="231"/>
      <c r="Y271" s="231"/>
      <c r="Z271" s="211"/>
      <c r="AA271" s="211"/>
      <c r="AB271" s="211"/>
      <c r="AC271" s="211"/>
      <c r="AD271" s="211"/>
      <c r="AE271" s="211"/>
      <c r="AF271" s="211"/>
      <c r="AG271" s="211" t="s">
        <v>232</v>
      </c>
      <c r="AH271" s="211">
        <v>5</v>
      </c>
      <c r="AI271" s="211"/>
      <c r="AJ271" s="211"/>
      <c r="AK271" s="211"/>
      <c r="AL271" s="211"/>
      <c r="AM271" s="211"/>
      <c r="AN271" s="211"/>
      <c r="AO271" s="211"/>
      <c r="AP271" s="211"/>
      <c r="AQ271" s="211"/>
      <c r="AR271" s="211"/>
      <c r="AS271" s="211"/>
      <c r="AT271" s="211"/>
      <c r="AU271" s="211"/>
      <c r="AV271" s="211"/>
      <c r="AW271" s="211"/>
      <c r="AX271" s="211"/>
      <c r="AY271" s="211"/>
      <c r="AZ271" s="211"/>
      <c r="BA271" s="211"/>
      <c r="BB271" s="211"/>
      <c r="BC271" s="211"/>
      <c r="BD271" s="211"/>
      <c r="BE271" s="211"/>
      <c r="BF271" s="211"/>
      <c r="BG271" s="211"/>
      <c r="BH271" s="211"/>
    </row>
    <row r="272" spans="1:60" outlineLevel="3" x14ac:dyDescent="0.25">
      <c r="A272" s="228"/>
      <c r="B272" s="229"/>
      <c r="C272" s="271" t="s">
        <v>567</v>
      </c>
      <c r="D272" s="261"/>
      <c r="E272" s="262">
        <v>2</v>
      </c>
      <c r="F272" s="231"/>
      <c r="G272" s="231"/>
      <c r="H272" s="231"/>
      <c r="I272" s="231"/>
      <c r="J272" s="231"/>
      <c r="K272" s="231"/>
      <c r="L272" s="231"/>
      <c r="M272" s="231"/>
      <c r="N272" s="230"/>
      <c r="O272" s="230"/>
      <c r="P272" s="230"/>
      <c r="Q272" s="230"/>
      <c r="R272" s="231"/>
      <c r="S272" s="231"/>
      <c r="T272" s="231"/>
      <c r="U272" s="231"/>
      <c r="V272" s="231"/>
      <c r="W272" s="231"/>
      <c r="X272" s="231"/>
      <c r="Y272" s="231"/>
      <c r="Z272" s="211"/>
      <c r="AA272" s="211"/>
      <c r="AB272" s="211"/>
      <c r="AC272" s="211"/>
      <c r="AD272" s="211"/>
      <c r="AE272" s="211"/>
      <c r="AF272" s="211"/>
      <c r="AG272" s="211" t="s">
        <v>232</v>
      </c>
      <c r="AH272" s="211">
        <v>5</v>
      </c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11"/>
      <c r="BB272" s="211"/>
      <c r="BC272" s="211"/>
      <c r="BD272" s="211"/>
      <c r="BE272" s="211"/>
      <c r="BF272" s="211"/>
      <c r="BG272" s="211"/>
      <c r="BH272" s="211"/>
    </row>
    <row r="273" spans="1:60" outlineLevel="1" x14ac:dyDescent="0.25">
      <c r="A273" s="240">
        <v>116</v>
      </c>
      <c r="B273" s="241" t="s">
        <v>536</v>
      </c>
      <c r="C273" s="251" t="s">
        <v>537</v>
      </c>
      <c r="D273" s="242" t="s">
        <v>334</v>
      </c>
      <c r="E273" s="243">
        <v>5</v>
      </c>
      <c r="F273" s="244"/>
      <c r="G273" s="245">
        <f>ROUND(E273*F273,2)</f>
        <v>0</v>
      </c>
      <c r="H273" s="244"/>
      <c r="I273" s="245">
        <f>ROUND(E273*H273,2)</f>
        <v>0</v>
      </c>
      <c r="J273" s="244"/>
      <c r="K273" s="245">
        <f>ROUND(E273*J273,2)</f>
        <v>0</v>
      </c>
      <c r="L273" s="245">
        <v>21</v>
      </c>
      <c r="M273" s="245">
        <f>G273*(1+L273/100)</f>
        <v>0</v>
      </c>
      <c r="N273" s="243">
        <v>0</v>
      </c>
      <c r="O273" s="243">
        <f>ROUND(E273*N273,2)</f>
        <v>0</v>
      </c>
      <c r="P273" s="243">
        <v>0</v>
      </c>
      <c r="Q273" s="243">
        <f>ROUND(E273*P273,2)</f>
        <v>0</v>
      </c>
      <c r="R273" s="245"/>
      <c r="S273" s="245" t="s">
        <v>158</v>
      </c>
      <c r="T273" s="246" t="s">
        <v>158</v>
      </c>
      <c r="U273" s="231">
        <v>2.157</v>
      </c>
      <c r="V273" s="231">
        <f>ROUND(E273*U273,2)</f>
        <v>10.79</v>
      </c>
      <c r="W273" s="231"/>
      <c r="X273" s="231" t="s">
        <v>225</v>
      </c>
      <c r="Y273" s="231" t="s">
        <v>161</v>
      </c>
      <c r="Z273" s="211"/>
      <c r="AA273" s="211"/>
      <c r="AB273" s="211"/>
      <c r="AC273" s="211"/>
      <c r="AD273" s="211"/>
      <c r="AE273" s="211"/>
      <c r="AF273" s="211"/>
      <c r="AG273" s="211" t="s">
        <v>230</v>
      </c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1"/>
      <c r="AT273" s="211"/>
      <c r="AU273" s="211"/>
      <c r="AV273" s="211"/>
      <c r="AW273" s="211"/>
      <c r="AX273" s="211"/>
      <c r="AY273" s="211"/>
      <c r="AZ273" s="211"/>
      <c r="BA273" s="211"/>
      <c r="BB273" s="211"/>
      <c r="BC273" s="211"/>
      <c r="BD273" s="211"/>
      <c r="BE273" s="211"/>
      <c r="BF273" s="211"/>
      <c r="BG273" s="211"/>
      <c r="BH273" s="211"/>
    </row>
    <row r="274" spans="1:60" outlineLevel="2" x14ac:dyDescent="0.25">
      <c r="A274" s="228"/>
      <c r="B274" s="229"/>
      <c r="C274" s="271" t="s">
        <v>568</v>
      </c>
      <c r="D274" s="261"/>
      <c r="E274" s="262">
        <v>1</v>
      </c>
      <c r="F274" s="231"/>
      <c r="G274" s="231"/>
      <c r="H274" s="231"/>
      <c r="I274" s="231"/>
      <c r="J274" s="231"/>
      <c r="K274" s="231"/>
      <c r="L274" s="231"/>
      <c r="M274" s="231"/>
      <c r="N274" s="230"/>
      <c r="O274" s="230"/>
      <c r="P274" s="230"/>
      <c r="Q274" s="230"/>
      <c r="R274" s="231"/>
      <c r="S274" s="231"/>
      <c r="T274" s="231"/>
      <c r="U274" s="231"/>
      <c r="V274" s="231"/>
      <c r="W274" s="231"/>
      <c r="X274" s="231"/>
      <c r="Y274" s="231"/>
      <c r="Z274" s="211"/>
      <c r="AA274" s="211"/>
      <c r="AB274" s="211"/>
      <c r="AC274" s="211"/>
      <c r="AD274" s="211"/>
      <c r="AE274" s="211"/>
      <c r="AF274" s="211"/>
      <c r="AG274" s="211" t="s">
        <v>232</v>
      </c>
      <c r="AH274" s="211">
        <v>5</v>
      </c>
      <c r="AI274" s="211"/>
      <c r="AJ274" s="211"/>
      <c r="AK274" s="211"/>
      <c r="AL274" s="211"/>
      <c r="AM274" s="211"/>
      <c r="AN274" s="211"/>
      <c r="AO274" s="211"/>
      <c r="AP274" s="211"/>
      <c r="AQ274" s="211"/>
      <c r="AR274" s="211"/>
      <c r="AS274" s="211"/>
      <c r="AT274" s="211"/>
      <c r="AU274" s="211"/>
      <c r="AV274" s="211"/>
      <c r="AW274" s="211"/>
      <c r="AX274" s="211"/>
      <c r="AY274" s="211"/>
      <c r="AZ274" s="211"/>
      <c r="BA274" s="211"/>
      <c r="BB274" s="211"/>
      <c r="BC274" s="211"/>
      <c r="BD274" s="211"/>
      <c r="BE274" s="211"/>
      <c r="BF274" s="211"/>
      <c r="BG274" s="211"/>
      <c r="BH274" s="211"/>
    </row>
    <row r="275" spans="1:60" outlineLevel="3" x14ac:dyDescent="0.25">
      <c r="A275" s="228"/>
      <c r="B275" s="229"/>
      <c r="C275" s="271" t="s">
        <v>569</v>
      </c>
      <c r="D275" s="261"/>
      <c r="E275" s="262">
        <v>1</v>
      </c>
      <c r="F275" s="231"/>
      <c r="G275" s="231"/>
      <c r="H275" s="231"/>
      <c r="I275" s="231"/>
      <c r="J275" s="231"/>
      <c r="K275" s="231"/>
      <c r="L275" s="231"/>
      <c r="M275" s="231"/>
      <c r="N275" s="230"/>
      <c r="O275" s="230"/>
      <c r="P275" s="230"/>
      <c r="Q275" s="230"/>
      <c r="R275" s="231"/>
      <c r="S275" s="231"/>
      <c r="T275" s="231"/>
      <c r="U275" s="231"/>
      <c r="V275" s="231"/>
      <c r="W275" s="231"/>
      <c r="X275" s="231"/>
      <c r="Y275" s="231"/>
      <c r="Z275" s="211"/>
      <c r="AA275" s="211"/>
      <c r="AB275" s="211"/>
      <c r="AC275" s="211"/>
      <c r="AD275" s="211"/>
      <c r="AE275" s="211"/>
      <c r="AF275" s="211"/>
      <c r="AG275" s="211" t="s">
        <v>232</v>
      </c>
      <c r="AH275" s="211">
        <v>5</v>
      </c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1"/>
      <c r="AT275" s="211"/>
      <c r="AU275" s="211"/>
      <c r="AV275" s="211"/>
      <c r="AW275" s="211"/>
      <c r="AX275" s="211"/>
      <c r="AY275" s="211"/>
      <c r="AZ275" s="211"/>
      <c r="BA275" s="211"/>
      <c r="BB275" s="211"/>
      <c r="BC275" s="211"/>
      <c r="BD275" s="211"/>
      <c r="BE275" s="211"/>
      <c r="BF275" s="211"/>
      <c r="BG275" s="211"/>
      <c r="BH275" s="211"/>
    </row>
    <row r="276" spans="1:60" outlineLevel="3" x14ac:dyDescent="0.25">
      <c r="A276" s="228"/>
      <c r="B276" s="229"/>
      <c r="C276" s="271" t="s">
        <v>570</v>
      </c>
      <c r="D276" s="261"/>
      <c r="E276" s="262">
        <v>2</v>
      </c>
      <c r="F276" s="231"/>
      <c r="G276" s="231"/>
      <c r="H276" s="231"/>
      <c r="I276" s="231"/>
      <c r="J276" s="231"/>
      <c r="K276" s="231"/>
      <c r="L276" s="231"/>
      <c r="M276" s="231"/>
      <c r="N276" s="230"/>
      <c r="O276" s="230"/>
      <c r="P276" s="230"/>
      <c r="Q276" s="230"/>
      <c r="R276" s="231"/>
      <c r="S276" s="231"/>
      <c r="T276" s="231"/>
      <c r="U276" s="231"/>
      <c r="V276" s="231"/>
      <c r="W276" s="231"/>
      <c r="X276" s="231"/>
      <c r="Y276" s="231"/>
      <c r="Z276" s="211"/>
      <c r="AA276" s="211"/>
      <c r="AB276" s="211"/>
      <c r="AC276" s="211"/>
      <c r="AD276" s="211"/>
      <c r="AE276" s="211"/>
      <c r="AF276" s="211"/>
      <c r="AG276" s="211" t="s">
        <v>232</v>
      </c>
      <c r="AH276" s="211">
        <v>5</v>
      </c>
      <c r="AI276" s="211"/>
      <c r="AJ276" s="211"/>
      <c r="AK276" s="211"/>
      <c r="AL276" s="211"/>
      <c r="AM276" s="211"/>
      <c r="AN276" s="211"/>
      <c r="AO276" s="211"/>
      <c r="AP276" s="211"/>
      <c r="AQ276" s="211"/>
      <c r="AR276" s="211"/>
      <c r="AS276" s="211"/>
      <c r="AT276" s="211"/>
      <c r="AU276" s="211"/>
      <c r="AV276" s="211"/>
      <c r="AW276" s="211"/>
      <c r="AX276" s="211"/>
      <c r="AY276" s="211"/>
      <c r="AZ276" s="211"/>
      <c r="BA276" s="211"/>
      <c r="BB276" s="211"/>
      <c r="BC276" s="211"/>
      <c r="BD276" s="211"/>
      <c r="BE276" s="211"/>
      <c r="BF276" s="211"/>
      <c r="BG276" s="211"/>
      <c r="BH276" s="211"/>
    </row>
    <row r="277" spans="1:60" outlineLevel="3" x14ac:dyDescent="0.25">
      <c r="A277" s="228"/>
      <c r="B277" s="229"/>
      <c r="C277" s="271" t="s">
        <v>571</v>
      </c>
      <c r="D277" s="261"/>
      <c r="E277" s="262">
        <v>1</v>
      </c>
      <c r="F277" s="231"/>
      <c r="G277" s="231"/>
      <c r="H277" s="231"/>
      <c r="I277" s="231"/>
      <c r="J277" s="231"/>
      <c r="K277" s="231"/>
      <c r="L277" s="231"/>
      <c r="M277" s="231"/>
      <c r="N277" s="230"/>
      <c r="O277" s="230"/>
      <c r="P277" s="230"/>
      <c r="Q277" s="230"/>
      <c r="R277" s="231"/>
      <c r="S277" s="231"/>
      <c r="T277" s="231"/>
      <c r="U277" s="231"/>
      <c r="V277" s="231"/>
      <c r="W277" s="231"/>
      <c r="X277" s="231"/>
      <c r="Y277" s="231"/>
      <c r="Z277" s="211"/>
      <c r="AA277" s="211"/>
      <c r="AB277" s="211"/>
      <c r="AC277" s="211"/>
      <c r="AD277" s="211"/>
      <c r="AE277" s="211"/>
      <c r="AF277" s="211"/>
      <c r="AG277" s="211" t="s">
        <v>232</v>
      </c>
      <c r="AH277" s="211">
        <v>5</v>
      </c>
      <c r="AI277" s="211"/>
      <c r="AJ277" s="211"/>
      <c r="AK277" s="211"/>
      <c r="AL277" s="211"/>
      <c r="AM277" s="211"/>
      <c r="AN277" s="211"/>
      <c r="AO277" s="211"/>
      <c r="AP277" s="211"/>
      <c r="AQ277" s="211"/>
      <c r="AR277" s="211"/>
      <c r="AS277" s="211"/>
      <c r="AT277" s="211"/>
      <c r="AU277" s="211"/>
      <c r="AV277" s="211"/>
      <c r="AW277" s="211"/>
      <c r="AX277" s="211"/>
      <c r="AY277" s="211"/>
      <c r="AZ277" s="211"/>
      <c r="BA277" s="211"/>
      <c r="BB277" s="211"/>
      <c r="BC277" s="211"/>
      <c r="BD277" s="211"/>
      <c r="BE277" s="211"/>
      <c r="BF277" s="211"/>
      <c r="BG277" s="211"/>
      <c r="BH277" s="211"/>
    </row>
    <row r="278" spans="1:60" x14ac:dyDescent="0.25">
      <c r="A278" s="233" t="s">
        <v>153</v>
      </c>
      <c r="B278" s="234" t="s">
        <v>88</v>
      </c>
      <c r="C278" s="250" t="s">
        <v>89</v>
      </c>
      <c r="D278" s="235"/>
      <c r="E278" s="236"/>
      <c r="F278" s="237"/>
      <c r="G278" s="237">
        <f>SUMIF(AG279:AG280,"&lt;&gt;NOR",G279:G280)</f>
        <v>0</v>
      </c>
      <c r="H278" s="237"/>
      <c r="I278" s="237">
        <f>SUM(I279:I280)</f>
        <v>0</v>
      </c>
      <c r="J278" s="237"/>
      <c r="K278" s="237">
        <f>SUM(K279:K280)</f>
        <v>0</v>
      </c>
      <c r="L278" s="237"/>
      <c r="M278" s="237">
        <f>SUM(M279:M280)</f>
        <v>0</v>
      </c>
      <c r="N278" s="236"/>
      <c r="O278" s="236">
        <f>SUM(O279:O280)</f>
        <v>0</v>
      </c>
      <c r="P278" s="236"/>
      <c r="Q278" s="236">
        <f>SUM(Q279:Q280)</f>
        <v>0</v>
      </c>
      <c r="R278" s="237"/>
      <c r="S278" s="237"/>
      <c r="T278" s="238"/>
      <c r="U278" s="232"/>
      <c r="V278" s="232">
        <f>SUM(V279:V280)</f>
        <v>1.41</v>
      </c>
      <c r="W278" s="232"/>
      <c r="X278" s="232"/>
      <c r="Y278" s="232"/>
      <c r="AG278" t="s">
        <v>154</v>
      </c>
    </row>
    <row r="279" spans="1:60" outlineLevel="1" x14ac:dyDescent="0.25">
      <c r="A279" s="240">
        <v>117</v>
      </c>
      <c r="B279" s="241" t="s">
        <v>572</v>
      </c>
      <c r="C279" s="251" t="s">
        <v>573</v>
      </c>
      <c r="D279" s="242" t="s">
        <v>574</v>
      </c>
      <c r="E279" s="243">
        <v>0.5</v>
      </c>
      <c r="F279" s="244"/>
      <c r="G279" s="245">
        <f>ROUND(E279*F279,2)</f>
        <v>0</v>
      </c>
      <c r="H279" s="244"/>
      <c r="I279" s="245">
        <f>ROUND(E279*H279,2)</f>
        <v>0</v>
      </c>
      <c r="J279" s="244"/>
      <c r="K279" s="245">
        <f>ROUND(E279*J279,2)</f>
        <v>0</v>
      </c>
      <c r="L279" s="245">
        <v>21</v>
      </c>
      <c r="M279" s="245">
        <f>G279*(1+L279/100)</f>
        <v>0</v>
      </c>
      <c r="N279" s="243">
        <v>0</v>
      </c>
      <c r="O279" s="243">
        <f>ROUND(E279*N279,2)</f>
        <v>0</v>
      </c>
      <c r="P279" s="243">
        <v>0</v>
      </c>
      <c r="Q279" s="243">
        <f>ROUND(E279*P279,2)</f>
        <v>0</v>
      </c>
      <c r="R279" s="245"/>
      <c r="S279" s="245" t="s">
        <v>158</v>
      </c>
      <c r="T279" s="246" t="s">
        <v>575</v>
      </c>
      <c r="U279" s="231">
        <v>2.82</v>
      </c>
      <c r="V279" s="231">
        <f>ROUND(E279*U279,2)</f>
        <v>1.41</v>
      </c>
      <c r="W279" s="231"/>
      <c r="X279" s="231" t="s">
        <v>225</v>
      </c>
      <c r="Y279" s="231" t="s">
        <v>161</v>
      </c>
      <c r="Z279" s="211"/>
      <c r="AA279" s="211"/>
      <c r="AB279" s="211"/>
      <c r="AC279" s="211"/>
      <c r="AD279" s="211"/>
      <c r="AE279" s="211"/>
      <c r="AF279" s="211"/>
      <c r="AG279" s="211" t="s">
        <v>230</v>
      </c>
      <c r="AH279" s="211"/>
      <c r="AI279" s="211"/>
      <c r="AJ279" s="211"/>
      <c r="AK279" s="211"/>
      <c r="AL279" s="211"/>
      <c r="AM279" s="211"/>
      <c r="AN279" s="211"/>
      <c r="AO279" s="211"/>
      <c r="AP279" s="211"/>
      <c r="AQ279" s="211"/>
      <c r="AR279" s="211"/>
      <c r="AS279" s="211"/>
      <c r="AT279" s="211"/>
      <c r="AU279" s="211"/>
      <c r="AV279" s="211"/>
      <c r="AW279" s="211"/>
      <c r="AX279" s="211"/>
      <c r="AY279" s="211"/>
      <c r="AZ279" s="211"/>
      <c r="BA279" s="211"/>
      <c r="BB279" s="211"/>
      <c r="BC279" s="211"/>
      <c r="BD279" s="211"/>
      <c r="BE279" s="211"/>
      <c r="BF279" s="211"/>
      <c r="BG279" s="211"/>
      <c r="BH279" s="211"/>
    </row>
    <row r="280" spans="1:60" outlineLevel="2" x14ac:dyDescent="0.25">
      <c r="A280" s="228"/>
      <c r="B280" s="229"/>
      <c r="C280" s="271" t="s">
        <v>576</v>
      </c>
      <c r="D280" s="261"/>
      <c r="E280" s="262">
        <v>0.5</v>
      </c>
      <c r="F280" s="231"/>
      <c r="G280" s="231"/>
      <c r="H280" s="231"/>
      <c r="I280" s="231"/>
      <c r="J280" s="231"/>
      <c r="K280" s="231"/>
      <c r="L280" s="231"/>
      <c r="M280" s="231"/>
      <c r="N280" s="230"/>
      <c r="O280" s="230"/>
      <c r="P280" s="230"/>
      <c r="Q280" s="230"/>
      <c r="R280" s="231"/>
      <c r="S280" s="231"/>
      <c r="T280" s="231"/>
      <c r="U280" s="231"/>
      <c r="V280" s="231"/>
      <c r="W280" s="231"/>
      <c r="X280" s="231"/>
      <c r="Y280" s="231"/>
      <c r="Z280" s="211"/>
      <c r="AA280" s="211"/>
      <c r="AB280" s="211"/>
      <c r="AC280" s="211"/>
      <c r="AD280" s="211"/>
      <c r="AE280" s="211"/>
      <c r="AF280" s="211"/>
      <c r="AG280" s="211" t="s">
        <v>232</v>
      </c>
      <c r="AH280" s="211">
        <v>0</v>
      </c>
      <c r="AI280" s="211"/>
      <c r="AJ280" s="211"/>
      <c r="AK280" s="211"/>
      <c r="AL280" s="211"/>
      <c r="AM280" s="211"/>
      <c r="AN280" s="211"/>
      <c r="AO280" s="211"/>
      <c r="AP280" s="211"/>
      <c r="AQ280" s="211"/>
      <c r="AR280" s="211"/>
      <c r="AS280" s="211"/>
      <c r="AT280" s="211"/>
      <c r="AU280" s="211"/>
      <c r="AV280" s="211"/>
      <c r="AW280" s="211"/>
      <c r="AX280" s="211"/>
      <c r="AY280" s="211"/>
      <c r="AZ280" s="211"/>
      <c r="BA280" s="211"/>
      <c r="BB280" s="211"/>
      <c r="BC280" s="211"/>
      <c r="BD280" s="211"/>
      <c r="BE280" s="211"/>
      <c r="BF280" s="211"/>
      <c r="BG280" s="211"/>
      <c r="BH280" s="211"/>
    </row>
    <row r="281" spans="1:60" x14ac:dyDescent="0.25">
      <c r="A281" s="3"/>
      <c r="B281" s="4"/>
      <c r="C281" s="254"/>
      <c r="D281" s="6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AE281">
        <v>15</v>
      </c>
      <c r="AF281">
        <v>21</v>
      </c>
      <c r="AG281" t="s">
        <v>139</v>
      </c>
    </row>
    <row r="282" spans="1:60" x14ac:dyDescent="0.25">
      <c r="A282" s="214"/>
      <c r="B282" s="215" t="s">
        <v>31</v>
      </c>
      <c r="C282" s="255"/>
      <c r="D282" s="216"/>
      <c r="E282" s="217"/>
      <c r="F282" s="217"/>
      <c r="G282" s="239">
        <f>G8+G13+G23+G30+G39+G47+G57+G66+G69+G72+G77+G80+G83+G86+G95+G104+G106+G125+G151+G154+G157+G179+G189+G199+G203+G232+G235+G238+G240+G278</f>
        <v>0</v>
      </c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AE282">
        <f>SUMIF(L7:L280,AE281,G7:G280)</f>
        <v>0</v>
      </c>
      <c r="AF282">
        <f>SUMIF(L7:L280,AF281,G7:G280)</f>
        <v>0</v>
      </c>
      <c r="AG282" t="s">
        <v>217</v>
      </c>
    </row>
    <row r="283" spans="1:60" x14ac:dyDescent="0.25">
      <c r="A283" s="3"/>
      <c r="B283" s="4"/>
      <c r="C283" s="254"/>
      <c r="D283" s="6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60" x14ac:dyDescent="0.25">
      <c r="A284" s="3"/>
      <c r="B284" s="4"/>
      <c r="C284" s="254"/>
      <c r="D284" s="6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60" x14ac:dyDescent="0.25">
      <c r="A285" s="218" t="s">
        <v>218</v>
      </c>
      <c r="B285" s="218"/>
      <c r="C285" s="256"/>
      <c r="D285" s="6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60" x14ac:dyDescent="0.25">
      <c r="A286" s="219"/>
      <c r="B286" s="220"/>
      <c r="C286" s="257"/>
      <c r="D286" s="220"/>
      <c r="E286" s="220"/>
      <c r="F286" s="220"/>
      <c r="G286" s="22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AG286" t="s">
        <v>219</v>
      </c>
    </row>
    <row r="287" spans="1:60" x14ac:dyDescent="0.25">
      <c r="A287" s="222"/>
      <c r="B287" s="223"/>
      <c r="C287" s="258"/>
      <c r="D287" s="223"/>
      <c r="E287" s="223"/>
      <c r="F287" s="223"/>
      <c r="G287" s="22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60" x14ac:dyDescent="0.25">
      <c r="A288" s="222"/>
      <c r="B288" s="223"/>
      <c r="C288" s="258"/>
      <c r="D288" s="223"/>
      <c r="E288" s="223"/>
      <c r="F288" s="223"/>
      <c r="G288" s="22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33" x14ac:dyDescent="0.25">
      <c r="A289" s="222"/>
      <c r="B289" s="223"/>
      <c r="C289" s="258"/>
      <c r="D289" s="223"/>
      <c r="E289" s="223"/>
      <c r="F289" s="223"/>
      <c r="G289" s="22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33" x14ac:dyDescent="0.25">
      <c r="A290" s="225"/>
      <c r="B290" s="226"/>
      <c r="C290" s="259"/>
      <c r="D290" s="226"/>
      <c r="E290" s="226"/>
      <c r="F290" s="226"/>
      <c r="G290" s="227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33" x14ac:dyDescent="0.25">
      <c r="A291" s="3"/>
      <c r="B291" s="4"/>
      <c r="C291" s="254"/>
      <c r="D291" s="6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33" x14ac:dyDescent="0.25">
      <c r="C292" s="260"/>
      <c r="D292" s="10"/>
      <c r="AG292" t="s">
        <v>221</v>
      </c>
    </row>
    <row r="293" spans="1:33" x14ac:dyDescent="0.25">
      <c r="D293" s="10"/>
    </row>
    <row r="294" spans="1:33" x14ac:dyDescent="0.25">
      <c r="D294" s="10"/>
    </row>
    <row r="295" spans="1:33" x14ac:dyDescent="0.25">
      <c r="D295" s="10"/>
    </row>
    <row r="296" spans="1:33" x14ac:dyDescent="0.25">
      <c r="D296" s="10"/>
    </row>
    <row r="297" spans="1:33" x14ac:dyDescent="0.25">
      <c r="D297" s="10"/>
    </row>
    <row r="298" spans="1:33" x14ac:dyDescent="0.25">
      <c r="D298" s="10"/>
    </row>
    <row r="299" spans="1:33" x14ac:dyDescent="0.25">
      <c r="D299" s="10"/>
    </row>
    <row r="300" spans="1:33" x14ac:dyDescent="0.25">
      <c r="D300" s="10"/>
    </row>
    <row r="301" spans="1:33" x14ac:dyDescent="0.25">
      <c r="D301" s="10"/>
    </row>
    <row r="302" spans="1:33" x14ac:dyDescent="0.25">
      <c r="D302" s="10"/>
    </row>
    <row r="303" spans="1:33" x14ac:dyDescent="0.25">
      <c r="D303" s="10"/>
    </row>
    <row r="304" spans="1:33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4">
    <mergeCell ref="C242:G242"/>
    <mergeCell ref="C244:G244"/>
    <mergeCell ref="C247:G247"/>
    <mergeCell ref="C254:G254"/>
    <mergeCell ref="C208:G208"/>
    <mergeCell ref="C209:G209"/>
    <mergeCell ref="C210:G210"/>
    <mergeCell ref="C213:G213"/>
    <mergeCell ref="C220:G220"/>
    <mergeCell ref="C234:G234"/>
    <mergeCell ref="C191:G191"/>
    <mergeCell ref="C193:G193"/>
    <mergeCell ref="C195:G195"/>
    <mergeCell ref="C197:G197"/>
    <mergeCell ref="C201:G201"/>
    <mergeCell ref="C207:G207"/>
    <mergeCell ref="C159:G159"/>
    <mergeCell ref="C161:G161"/>
    <mergeCell ref="C163:G163"/>
    <mergeCell ref="C167:G167"/>
    <mergeCell ref="C169:G169"/>
    <mergeCell ref="C171:G171"/>
    <mergeCell ref="C112:G112"/>
    <mergeCell ref="C114:G114"/>
    <mergeCell ref="C123:G123"/>
    <mergeCell ref="C143:G143"/>
    <mergeCell ref="C148:G148"/>
    <mergeCell ref="C150:G150"/>
    <mergeCell ref="C89:G89"/>
    <mergeCell ref="C90:G90"/>
    <mergeCell ref="C91:G91"/>
    <mergeCell ref="C97:G97"/>
    <mergeCell ref="C108:G108"/>
    <mergeCell ref="C110:G110"/>
    <mergeCell ref="A1:G1"/>
    <mergeCell ref="C2:G2"/>
    <mergeCell ref="C3:G3"/>
    <mergeCell ref="C4:G4"/>
    <mergeCell ref="A285:C285"/>
    <mergeCell ref="A286:G290"/>
    <mergeCell ref="C49:G49"/>
    <mergeCell ref="C52:G52"/>
    <mergeCell ref="C64:G64"/>
    <mergeCell ref="C88:G8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VN + ON  Naklady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VN + ON  Naklady'!Názvy_tisku</vt:lpstr>
      <vt:lpstr>'1 1 Pol'!Názvy_tisku</vt:lpstr>
      <vt:lpstr>oadresa</vt:lpstr>
      <vt:lpstr>Stavba!Objednatel</vt:lpstr>
      <vt:lpstr>Stavba!Objekt</vt:lpstr>
      <vt:lpstr>'00 VN + ON  Naklady'!Oblast_tisku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Machulkova</dc:creator>
  <cp:lastModifiedBy>Katerina Machulkova</cp:lastModifiedBy>
  <cp:lastPrinted>2019-03-19T12:27:02Z</cp:lastPrinted>
  <dcterms:created xsi:type="dcterms:W3CDTF">2009-04-08T07:15:50Z</dcterms:created>
  <dcterms:modified xsi:type="dcterms:W3CDTF">2022-11-07T09:51:50Z</dcterms:modified>
</cp:coreProperties>
</file>