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codeName="ThisWorkbook" defaultThemeVersion="124226"/>
  <mc:AlternateContent xmlns:mc="http://schemas.openxmlformats.org/markup-compatibility/2006">
    <mc:Choice Requires="x15">
      <x15ac:absPath xmlns:x15ac="http://schemas.microsoft.com/office/spreadsheetml/2010/11/ac" url="/Users/marieskvorova/Documents/OneDrive/PROJEKTY_OBCE/RABYNE/2019_MMR/3_vyberove_rizeni/1_zadani_zakazky/"/>
    </mc:Choice>
  </mc:AlternateContent>
  <xr:revisionPtr revIDLastSave="1" documentId="11_D4066ACE50FFA3C93129613879DB067F3CC195CF" xr6:coauthVersionLast="36" xr6:coauthVersionMax="36" xr10:uidLastSave="{DFCAC0DD-6795-824F-8581-21572509BD62}"/>
  <bookViews>
    <workbookView xWindow="10060" yWindow="460" windowWidth="18740" windowHeight="12220" activeTab="6" xr2:uid="{00000000-000D-0000-FFFF-FFFF00000000}"/>
  </bookViews>
  <sheets>
    <sheet name="Pokyny pro vyplnění" sheetId="11" r:id="rId1"/>
    <sheet name="Stavba" sheetId="1" r:id="rId2"/>
    <sheet name="VzorPolozky" sheetId="10" state="hidden" r:id="rId3"/>
    <sheet name="02 1 Naklady" sheetId="12" r:id="rId4"/>
    <sheet name="01 01 Stavební část " sheetId="13" r:id="rId5"/>
    <sheet name="01 02 Silnoproud " sheetId="14" r:id="rId6"/>
    <sheet name="01 03 VO" sheetId="15" r:id="rId7"/>
    <sheet name="01 04 CCTV" sheetId="16" r:id="rId8"/>
    <sheet name="01 05 EZS" sheetId="17" r:id="rId9"/>
  </sheets>
  <externalReferences>
    <externalReference r:id="rId10"/>
  </externalReferences>
  <definedNames>
    <definedName name="CelkemDPHVypocet" localSheetId="1">Stavba!$H$48</definedName>
    <definedName name="CenaCelkem">Stavba!$G$29</definedName>
    <definedName name="CenaCelkemBezDPH">Stavba!$G$28</definedName>
    <definedName name="CenaCelkemVypocet" localSheetId="1">Stavba!$I$48</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4">'01 01 Stavební část '!$1:$7</definedName>
    <definedName name="_xlnm.Print_Titles" localSheetId="5">'01 02 Silnoproud '!$1:$7</definedName>
    <definedName name="_xlnm.Print_Titles" localSheetId="6">'01 03 VO'!$1:$7</definedName>
    <definedName name="_xlnm.Print_Titles" localSheetId="7">'01 04 CCTV'!$1:$7</definedName>
    <definedName name="_xlnm.Print_Titles" localSheetId="8">'01 05 EZS'!$1:$7</definedName>
    <definedName name="_xlnm.Print_Titles" localSheetId="3">'02 1 Naklady'!$1:$7</definedName>
    <definedName name="oadresa">Stavba!$D$6</definedName>
    <definedName name="Objednatel" localSheetId="1">Stavba!$D$5</definedName>
    <definedName name="Objekt" localSheetId="1">Stavba!$B$38</definedName>
    <definedName name="_xlnm.Print_Area" localSheetId="4">'01 01 Stavební část '!$A$1:$W$330</definedName>
    <definedName name="_xlnm.Print_Area" localSheetId="5">'01 02 Silnoproud '!$A$1:$W$81</definedName>
    <definedName name="_xlnm.Print_Area" localSheetId="6">'01 03 VO'!$A$1:$W$50</definedName>
    <definedName name="_xlnm.Print_Area" localSheetId="7">'01 04 CCTV'!$A$1:$W$57</definedName>
    <definedName name="_xlnm.Print_Area" localSheetId="8">'01 05 EZS'!$A$1:$W$58</definedName>
    <definedName name="_xlnm.Print_Area" localSheetId="3">'02 1 Naklady'!$A$1:$W$47</definedName>
    <definedName name="_xlnm.Print_Area" localSheetId="1">Stavba!$A$1:$J$78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Stavba!$F$48</definedName>
    <definedName name="ZakladDPHZakl">Stavba!$G$25</definedName>
    <definedName name="ZakladDPHZaklVypocet" localSheetId="1">Stavba!$G$48</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G9" i="17" l="1"/>
  <c r="M9" i="17"/>
  <c r="I9" i="17"/>
  <c r="K9" i="17"/>
  <c r="O9" i="17"/>
  <c r="O8" i="17" s="1"/>
  <c r="Q9" i="17"/>
  <c r="V9" i="17"/>
  <c r="G11" i="17"/>
  <c r="I11" i="17"/>
  <c r="K11" i="17"/>
  <c r="M11" i="17"/>
  <c r="O11" i="17"/>
  <c r="Q11" i="17"/>
  <c r="V11" i="17"/>
  <c r="G13" i="17"/>
  <c r="M13" i="17" s="1"/>
  <c r="I13" i="17"/>
  <c r="K13" i="17"/>
  <c r="O13" i="17"/>
  <c r="Q13" i="17"/>
  <c r="V13" i="17"/>
  <c r="G15" i="17"/>
  <c r="I15" i="17"/>
  <c r="K15" i="17"/>
  <c r="O15" i="17"/>
  <c r="Q15" i="17"/>
  <c r="V15" i="17"/>
  <c r="G17" i="17"/>
  <c r="M17" i="17"/>
  <c r="I17" i="17"/>
  <c r="K17" i="17"/>
  <c r="O17" i="17"/>
  <c r="Q17" i="17"/>
  <c r="V17" i="17"/>
  <c r="G19" i="17"/>
  <c r="I19" i="17"/>
  <c r="K19" i="17"/>
  <c r="K8" i="17" s="1"/>
  <c r="M19" i="17"/>
  <c r="O19" i="17"/>
  <c r="Q19" i="17"/>
  <c r="V19" i="17"/>
  <c r="V8" i="17" s="1"/>
  <c r="G21" i="17"/>
  <c r="I21" i="17"/>
  <c r="K21" i="17"/>
  <c r="M21" i="17"/>
  <c r="O21" i="17"/>
  <c r="Q21" i="17"/>
  <c r="V21" i="17"/>
  <c r="G23" i="17"/>
  <c r="M23" i="17" s="1"/>
  <c r="I23" i="17"/>
  <c r="K23" i="17"/>
  <c r="O23" i="17"/>
  <c r="Q23" i="17"/>
  <c r="V23" i="17"/>
  <c r="G25" i="17"/>
  <c r="M25" i="17"/>
  <c r="I25" i="17"/>
  <c r="K25" i="17"/>
  <c r="O25" i="17"/>
  <c r="Q25" i="17"/>
  <c r="V25" i="17"/>
  <c r="G27" i="17"/>
  <c r="I27" i="17"/>
  <c r="K27" i="17"/>
  <c r="M27" i="17"/>
  <c r="O27" i="17"/>
  <c r="Q27" i="17"/>
  <c r="V27" i="17"/>
  <c r="G29" i="17"/>
  <c r="I29" i="17"/>
  <c r="K29" i="17"/>
  <c r="M29" i="17"/>
  <c r="O29" i="17"/>
  <c r="Q29" i="17"/>
  <c r="V29" i="17"/>
  <c r="G31" i="17"/>
  <c r="G32" i="17"/>
  <c r="M32" i="17"/>
  <c r="M31" i="17" s="1"/>
  <c r="I32" i="17"/>
  <c r="I31" i="17" s="1"/>
  <c r="K32" i="17"/>
  <c r="K31" i="17"/>
  <c r="O32" i="17"/>
  <c r="O31" i="17" s="1"/>
  <c r="Q32" i="17"/>
  <c r="Q31" i="17"/>
  <c r="V32" i="17"/>
  <c r="V31" i="17" s="1"/>
  <c r="K34" i="17"/>
  <c r="O34" i="17"/>
  <c r="G35" i="17"/>
  <c r="G34" i="17" s="1"/>
  <c r="I35" i="17"/>
  <c r="I34" i="17" s="1"/>
  <c r="K35" i="17"/>
  <c r="M35" i="17"/>
  <c r="M34" i="17"/>
  <c r="O35" i="17"/>
  <c r="Q35" i="17"/>
  <c r="Q34" i="17"/>
  <c r="V35" i="17"/>
  <c r="V34" i="17" s="1"/>
  <c r="G38" i="17"/>
  <c r="G37" i="17" s="1"/>
  <c r="I38" i="17"/>
  <c r="I37" i="17"/>
  <c r="K38" i="17"/>
  <c r="M38" i="17"/>
  <c r="O38" i="17"/>
  <c r="Q38" i="17"/>
  <c r="Q37" i="17" s="1"/>
  <c r="V38" i="17"/>
  <c r="G40" i="17"/>
  <c r="M40" i="17"/>
  <c r="I40" i="17"/>
  <c r="K40" i="17"/>
  <c r="K37" i="17"/>
  <c r="O40" i="17"/>
  <c r="Q40" i="17"/>
  <c r="V40" i="17"/>
  <c r="V37" i="17"/>
  <c r="G42" i="17"/>
  <c r="M42" i="17" s="1"/>
  <c r="I42" i="17"/>
  <c r="K42" i="17"/>
  <c r="O42" i="17"/>
  <c r="Q42" i="17"/>
  <c r="V42" i="17"/>
  <c r="O44" i="17"/>
  <c r="G45" i="17"/>
  <c r="I45" i="17"/>
  <c r="K45" i="17"/>
  <c r="K44" i="17" s="1"/>
  <c r="M45" i="17"/>
  <c r="O45" i="17"/>
  <c r="Q45" i="17"/>
  <c r="V45" i="17"/>
  <c r="G47" i="17"/>
  <c r="M47" i="17"/>
  <c r="I47" i="17"/>
  <c r="I44" i="17" s="1"/>
  <c r="K47" i="17"/>
  <c r="O47" i="17"/>
  <c r="Q47" i="17"/>
  <c r="Q44" i="17" s="1"/>
  <c r="V47" i="17"/>
  <c r="V44" i="17"/>
  <c r="G49" i="17"/>
  <c r="M49" i="17" s="1"/>
  <c r="I49" i="17"/>
  <c r="K49" i="17"/>
  <c r="O49" i="17"/>
  <c r="Q49" i="17"/>
  <c r="V49" i="17"/>
  <c r="AE52" i="17"/>
  <c r="F45" i="1" s="1"/>
  <c r="G9" i="16"/>
  <c r="M9" i="16" s="1"/>
  <c r="I9" i="16"/>
  <c r="K9" i="16"/>
  <c r="O9" i="16"/>
  <c r="Q9" i="16"/>
  <c r="Q8" i="16"/>
  <c r="V9" i="16"/>
  <c r="G11" i="16"/>
  <c r="M11" i="16" s="1"/>
  <c r="I11" i="16"/>
  <c r="K11" i="16"/>
  <c r="O11" i="16"/>
  <c r="Q11" i="16"/>
  <c r="V11" i="16"/>
  <c r="G13" i="16"/>
  <c r="M13" i="16" s="1"/>
  <c r="I13" i="16"/>
  <c r="K13" i="16"/>
  <c r="O13" i="16"/>
  <c r="Q13" i="16"/>
  <c r="V13" i="16"/>
  <c r="G15" i="16"/>
  <c r="I15" i="16"/>
  <c r="K15" i="16"/>
  <c r="O15" i="16"/>
  <c r="Q15" i="16"/>
  <c r="V15" i="16"/>
  <c r="G17" i="16"/>
  <c r="M17" i="16"/>
  <c r="I17" i="16"/>
  <c r="K17" i="16"/>
  <c r="O17" i="16"/>
  <c r="Q17" i="16"/>
  <c r="V17" i="16"/>
  <c r="G19" i="16"/>
  <c r="M19" i="16" s="1"/>
  <c r="I19" i="16"/>
  <c r="K19" i="16"/>
  <c r="O19" i="16"/>
  <c r="Q19" i="16"/>
  <c r="V19" i="16"/>
  <c r="G21" i="16"/>
  <c r="M21" i="16" s="1"/>
  <c r="I21" i="16"/>
  <c r="K21" i="16"/>
  <c r="O21" i="16"/>
  <c r="Q21" i="16"/>
  <c r="V21" i="16"/>
  <c r="G23" i="16"/>
  <c r="M23" i="16"/>
  <c r="I23" i="16"/>
  <c r="K23" i="16"/>
  <c r="O23" i="16"/>
  <c r="Q23" i="16"/>
  <c r="V23" i="16"/>
  <c r="G25" i="16"/>
  <c r="M25" i="16"/>
  <c r="I25" i="16"/>
  <c r="K25" i="16"/>
  <c r="O25" i="16"/>
  <c r="Q25" i="16"/>
  <c r="V25" i="16"/>
  <c r="G27" i="16"/>
  <c r="M27" i="16" s="1"/>
  <c r="I27" i="16"/>
  <c r="K27" i="16"/>
  <c r="O27" i="16"/>
  <c r="Q27" i="16"/>
  <c r="V27" i="16"/>
  <c r="G29" i="16"/>
  <c r="M29" i="16" s="1"/>
  <c r="I29" i="16"/>
  <c r="K29" i="16"/>
  <c r="O29" i="16"/>
  <c r="Q29" i="16"/>
  <c r="V29" i="16"/>
  <c r="G31" i="16"/>
  <c r="M31" i="16"/>
  <c r="I31" i="16"/>
  <c r="K31" i="16"/>
  <c r="O31" i="16"/>
  <c r="Q31" i="16"/>
  <c r="V31" i="16"/>
  <c r="G33" i="16"/>
  <c r="I33" i="16"/>
  <c r="K33" i="16"/>
  <c r="M33" i="16"/>
  <c r="O33" i="16"/>
  <c r="Q33" i="16"/>
  <c r="V33" i="16"/>
  <c r="G35" i="16"/>
  <c r="M35" i="16" s="1"/>
  <c r="I35" i="16"/>
  <c r="I8" i="16" s="1"/>
  <c r="K35" i="16"/>
  <c r="O35" i="16"/>
  <c r="Q35" i="16"/>
  <c r="V35" i="16"/>
  <c r="G37" i="16"/>
  <c r="I37" i="16"/>
  <c r="K37" i="16"/>
  <c r="M37" i="16"/>
  <c r="M8" i="16" s="1"/>
  <c r="O37" i="16"/>
  <c r="Q37" i="16"/>
  <c r="V37" i="16"/>
  <c r="G39" i="16"/>
  <c r="M39" i="16" s="1"/>
  <c r="I39" i="16"/>
  <c r="K39" i="16"/>
  <c r="O39" i="16"/>
  <c r="Q39" i="16"/>
  <c r="V39" i="16"/>
  <c r="G42" i="16"/>
  <c r="M42" i="16"/>
  <c r="I42" i="16"/>
  <c r="K42" i="16"/>
  <c r="O42" i="16"/>
  <c r="O41" i="16" s="1"/>
  <c r="Q42" i="16"/>
  <c r="Q41" i="16" s="1"/>
  <c r="V42" i="16"/>
  <c r="G44" i="16"/>
  <c r="M44" i="16" s="1"/>
  <c r="I44" i="16"/>
  <c r="K44" i="16"/>
  <c r="O44" i="16"/>
  <c r="Q44" i="16"/>
  <c r="V44" i="16"/>
  <c r="G46" i="16"/>
  <c r="I46" i="16"/>
  <c r="K46" i="16"/>
  <c r="O46" i="16"/>
  <c r="Q46" i="16"/>
  <c r="V46" i="16"/>
  <c r="G48" i="16"/>
  <c r="M48" i="16"/>
  <c r="I48" i="16"/>
  <c r="I41" i="16"/>
  <c r="K48" i="16"/>
  <c r="O48" i="16"/>
  <c r="Q48" i="16"/>
  <c r="V48" i="16"/>
  <c r="AE51" i="16"/>
  <c r="F44" i="1" s="1"/>
  <c r="G9" i="15"/>
  <c r="M9" i="15"/>
  <c r="I9" i="15"/>
  <c r="K9" i="15"/>
  <c r="O9" i="15"/>
  <c r="Q9" i="15"/>
  <c r="V9" i="15"/>
  <c r="V8" i="15" s="1"/>
  <c r="G11" i="15"/>
  <c r="I11" i="15"/>
  <c r="K11" i="15"/>
  <c r="K8" i="15" s="1"/>
  <c r="M11" i="15"/>
  <c r="O11" i="15"/>
  <c r="Q11" i="15"/>
  <c r="V11" i="15"/>
  <c r="G13" i="15"/>
  <c r="I13" i="15"/>
  <c r="K13" i="15"/>
  <c r="M13" i="15"/>
  <c r="O13" i="15"/>
  <c r="Q13" i="15"/>
  <c r="V13" i="15"/>
  <c r="G15" i="15"/>
  <c r="I15" i="15"/>
  <c r="K15" i="15"/>
  <c r="O15" i="15"/>
  <c r="Q15" i="15"/>
  <c r="V15" i="15"/>
  <c r="G17" i="15"/>
  <c r="M17" i="15"/>
  <c r="I17" i="15"/>
  <c r="K17" i="15"/>
  <c r="O17" i="15"/>
  <c r="Q17" i="15"/>
  <c r="V17" i="15"/>
  <c r="G19" i="15"/>
  <c r="I19" i="15"/>
  <c r="K19" i="15"/>
  <c r="M19" i="15"/>
  <c r="O19" i="15"/>
  <c r="Q19" i="15"/>
  <c r="V19" i="15"/>
  <c r="G21" i="15"/>
  <c r="I21" i="15"/>
  <c r="K21" i="15"/>
  <c r="M21" i="15"/>
  <c r="O21" i="15"/>
  <c r="Q21" i="15"/>
  <c r="V21" i="15"/>
  <c r="G23" i="15"/>
  <c r="M23" i="15" s="1"/>
  <c r="I23" i="15"/>
  <c r="K23" i="15"/>
  <c r="O23" i="15"/>
  <c r="Q23" i="15"/>
  <c r="V23" i="15"/>
  <c r="G25" i="15"/>
  <c r="M25" i="15" s="1"/>
  <c r="I25" i="15"/>
  <c r="K25" i="15"/>
  <c r="O25" i="15"/>
  <c r="O8" i="15" s="1"/>
  <c r="Q25" i="15"/>
  <c r="V25" i="15"/>
  <c r="G27" i="15"/>
  <c r="I27" i="15"/>
  <c r="K27" i="15"/>
  <c r="M27" i="15"/>
  <c r="O27" i="15"/>
  <c r="Q27" i="15"/>
  <c r="V27" i="15"/>
  <c r="G30" i="15"/>
  <c r="I30" i="15"/>
  <c r="I29" i="15"/>
  <c r="K30" i="15"/>
  <c r="O30" i="15"/>
  <c r="Q30" i="15"/>
  <c r="Q29" i="15" s="1"/>
  <c r="V30" i="15"/>
  <c r="V29" i="15" s="1"/>
  <c r="G32" i="15"/>
  <c r="M32" i="15" s="1"/>
  <c r="I32" i="15"/>
  <c r="K32" i="15"/>
  <c r="O32" i="15"/>
  <c r="Q32" i="15"/>
  <c r="V32" i="15"/>
  <c r="G34" i="15"/>
  <c r="M34" i="15" s="1"/>
  <c r="M29" i="15" s="1"/>
  <c r="I34" i="15"/>
  <c r="K34" i="15"/>
  <c r="O34" i="15"/>
  <c r="O29" i="15" s="1"/>
  <c r="Q34" i="15"/>
  <c r="V34" i="15"/>
  <c r="G37" i="15"/>
  <c r="G36" i="15"/>
  <c r="I37" i="15"/>
  <c r="K37" i="15"/>
  <c r="K36" i="15"/>
  <c r="O37" i="15"/>
  <c r="O36" i="15" s="1"/>
  <c r="Q37" i="15"/>
  <c r="V37" i="15"/>
  <c r="V36" i="15" s="1"/>
  <c r="G39" i="15"/>
  <c r="M39" i="15" s="1"/>
  <c r="I39" i="15"/>
  <c r="K39" i="15"/>
  <c r="O39" i="15"/>
  <c r="Q39" i="15"/>
  <c r="V39" i="15"/>
  <c r="G41" i="15"/>
  <c r="I41" i="15"/>
  <c r="K41" i="15"/>
  <c r="M41" i="15"/>
  <c r="O41" i="15"/>
  <c r="Q41" i="15"/>
  <c r="Q36" i="15" s="1"/>
  <c r="V41" i="15"/>
  <c r="AE44" i="15"/>
  <c r="F43" i="1" s="1"/>
  <c r="G9" i="14"/>
  <c r="G8" i="14" s="1"/>
  <c r="I9" i="14"/>
  <c r="K9" i="14"/>
  <c r="O9" i="14"/>
  <c r="Q9" i="14"/>
  <c r="V9" i="14"/>
  <c r="G11" i="14"/>
  <c r="M11" i="14" s="1"/>
  <c r="I11" i="14"/>
  <c r="K11" i="14"/>
  <c r="O11" i="14"/>
  <c r="Q11" i="14"/>
  <c r="V11" i="14"/>
  <c r="G13" i="14"/>
  <c r="I13" i="14"/>
  <c r="K13" i="14"/>
  <c r="M13" i="14"/>
  <c r="O13" i="14"/>
  <c r="Q13" i="14"/>
  <c r="Q8" i="14" s="1"/>
  <c r="V13" i="14"/>
  <c r="G15" i="14"/>
  <c r="I15" i="14"/>
  <c r="K15" i="14"/>
  <c r="K8" i="14" s="1"/>
  <c r="M15" i="14"/>
  <c r="O15" i="14"/>
  <c r="Q15" i="14"/>
  <c r="V15" i="14"/>
  <c r="G17" i="14"/>
  <c r="M17" i="14" s="1"/>
  <c r="I17" i="14"/>
  <c r="K17" i="14"/>
  <c r="O17" i="14"/>
  <c r="Q17" i="14"/>
  <c r="V17" i="14"/>
  <c r="G19" i="14"/>
  <c r="M19" i="14" s="1"/>
  <c r="I19" i="14"/>
  <c r="K19" i="14"/>
  <c r="O19" i="14"/>
  <c r="Q19" i="14"/>
  <c r="V19" i="14"/>
  <c r="G22" i="14"/>
  <c r="I22" i="14"/>
  <c r="K22" i="14"/>
  <c r="M22" i="14"/>
  <c r="O22" i="14"/>
  <c r="Q22" i="14"/>
  <c r="V22" i="14"/>
  <c r="G24" i="14"/>
  <c r="M24" i="14" s="1"/>
  <c r="I24" i="14"/>
  <c r="K24" i="14"/>
  <c r="O24" i="14"/>
  <c r="Q24" i="14"/>
  <c r="V24" i="14"/>
  <c r="G26" i="14"/>
  <c r="M26" i="14" s="1"/>
  <c r="I26" i="14"/>
  <c r="K26" i="14"/>
  <c r="O26" i="14"/>
  <c r="Q26" i="14"/>
  <c r="Q21" i="14" s="1"/>
  <c r="V26" i="14"/>
  <c r="G28" i="14"/>
  <c r="I28" i="14"/>
  <c r="K28" i="14"/>
  <c r="M28" i="14"/>
  <c r="O28" i="14"/>
  <c r="Q28" i="14"/>
  <c r="V28" i="14"/>
  <c r="G30" i="14"/>
  <c r="I30" i="14"/>
  <c r="K30" i="14"/>
  <c r="M30" i="14"/>
  <c r="O30" i="14"/>
  <c r="Q30" i="14"/>
  <c r="V30" i="14"/>
  <c r="G32" i="14"/>
  <c r="M32" i="14" s="1"/>
  <c r="I32" i="14"/>
  <c r="I21" i="14" s="1"/>
  <c r="K32" i="14"/>
  <c r="O32" i="14"/>
  <c r="Q32" i="14"/>
  <c r="V32" i="14"/>
  <c r="V21" i="14" s="1"/>
  <c r="G34" i="14"/>
  <c r="I34" i="14"/>
  <c r="K34" i="14"/>
  <c r="M34" i="14"/>
  <c r="O34" i="14"/>
  <c r="Q34" i="14"/>
  <c r="V34" i="14"/>
  <c r="G36" i="14"/>
  <c r="M36" i="14" s="1"/>
  <c r="I36" i="14"/>
  <c r="K36" i="14"/>
  <c r="O36" i="14"/>
  <c r="Q36" i="14"/>
  <c r="V36" i="14"/>
  <c r="G38" i="14"/>
  <c r="I38" i="14"/>
  <c r="K38" i="14"/>
  <c r="M38" i="14"/>
  <c r="O38" i="14"/>
  <c r="Q38" i="14"/>
  <c r="V38" i="14"/>
  <c r="G40" i="14"/>
  <c r="M40" i="14" s="1"/>
  <c r="I40" i="14"/>
  <c r="K40" i="14"/>
  <c r="O40" i="14"/>
  <c r="O21" i="14" s="1"/>
  <c r="Q40" i="14"/>
  <c r="V40" i="14"/>
  <c r="G42" i="14"/>
  <c r="I42" i="14"/>
  <c r="K42" i="14"/>
  <c r="M42" i="14"/>
  <c r="O42" i="14"/>
  <c r="Q42" i="14"/>
  <c r="V42" i="14"/>
  <c r="G44" i="14"/>
  <c r="M44" i="14" s="1"/>
  <c r="I44" i="14"/>
  <c r="K44" i="14"/>
  <c r="O44" i="14"/>
  <c r="Q44" i="14"/>
  <c r="V44" i="14"/>
  <c r="G46" i="14"/>
  <c r="M46" i="14" s="1"/>
  <c r="I46" i="14"/>
  <c r="K46" i="14"/>
  <c r="O46" i="14"/>
  <c r="Q46" i="14"/>
  <c r="V46" i="14"/>
  <c r="G48" i="14"/>
  <c r="M48" i="14"/>
  <c r="I48" i="14"/>
  <c r="K48" i="14"/>
  <c r="O48" i="14"/>
  <c r="Q48" i="14"/>
  <c r="V48" i="14"/>
  <c r="G50" i="14"/>
  <c r="I50" i="14"/>
  <c r="K50" i="14"/>
  <c r="M50" i="14"/>
  <c r="O50" i="14"/>
  <c r="Q50" i="14"/>
  <c r="V50" i="14"/>
  <c r="G52" i="14"/>
  <c r="M52" i="14" s="1"/>
  <c r="I52" i="14"/>
  <c r="K52" i="14"/>
  <c r="O52" i="14"/>
  <c r="Q52" i="14"/>
  <c r="V52" i="14"/>
  <c r="G54" i="14"/>
  <c r="M54" i="14" s="1"/>
  <c r="I54" i="14"/>
  <c r="K54" i="14"/>
  <c r="O54" i="14"/>
  <c r="Q54" i="14"/>
  <c r="V54" i="14"/>
  <c r="G56" i="14"/>
  <c r="M56" i="14"/>
  <c r="I56" i="14"/>
  <c r="K56" i="14"/>
  <c r="O56" i="14"/>
  <c r="Q56" i="14"/>
  <c r="V56" i="14"/>
  <c r="G58" i="14"/>
  <c r="I58" i="14"/>
  <c r="K58" i="14"/>
  <c r="M58" i="14"/>
  <c r="O58" i="14"/>
  <c r="Q58" i="14"/>
  <c r="V58" i="14"/>
  <c r="G60" i="14"/>
  <c r="M60" i="14" s="1"/>
  <c r="I60" i="14"/>
  <c r="K60" i="14"/>
  <c r="O60" i="14"/>
  <c r="Q60" i="14"/>
  <c r="V60" i="14"/>
  <c r="G62" i="14"/>
  <c r="M62" i="14" s="1"/>
  <c r="I62" i="14"/>
  <c r="K62" i="14"/>
  <c r="O62" i="14"/>
  <c r="Q62" i="14"/>
  <c r="V62" i="14"/>
  <c r="G64" i="14"/>
  <c r="M64" i="14"/>
  <c r="I64" i="14"/>
  <c r="K64" i="14"/>
  <c r="O64" i="14"/>
  <c r="Q64" i="14"/>
  <c r="V64" i="14"/>
  <c r="G66" i="14"/>
  <c r="I66" i="14"/>
  <c r="K66" i="14"/>
  <c r="M66" i="14"/>
  <c r="O66" i="14"/>
  <c r="Q66" i="14"/>
  <c r="V66" i="14"/>
  <c r="G68" i="14"/>
  <c r="M68" i="14" s="1"/>
  <c r="I68" i="14"/>
  <c r="K68" i="14"/>
  <c r="O68" i="14"/>
  <c r="Q68" i="14"/>
  <c r="V68" i="14"/>
  <c r="G70" i="14"/>
  <c r="I70" i="14"/>
  <c r="K70" i="14"/>
  <c r="M70" i="14"/>
  <c r="O70" i="14"/>
  <c r="Q70" i="14"/>
  <c r="V70" i="14"/>
  <c r="G72" i="14"/>
  <c r="M72" i="14" s="1"/>
  <c r="I72" i="14"/>
  <c r="K72" i="14"/>
  <c r="O72" i="14"/>
  <c r="Q72" i="14"/>
  <c r="V72" i="14"/>
  <c r="AE75" i="14"/>
  <c r="F42" i="1" s="1"/>
  <c r="BA318" i="13"/>
  <c r="BA313" i="13"/>
  <c r="BA302" i="13"/>
  <c r="BA258" i="13"/>
  <c r="BA239" i="13"/>
  <c r="BA234" i="13"/>
  <c r="BA230" i="13"/>
  <c r="BA213" i="13"/>
  <c r="BA202" i="13"/>
  <c r="BA198" i="13"/>
  <c r="BA194" i="13"/>
  <c r="BA184" i="13"/>
  <c r="BA143" i="13"/>
  <c r="BA140" i="13"/>
  <c r="BA76" i="13"/>
  <c r="BA70" i="13"/>
  <c r="BA47" i="13"/>
  <c r="BA32" i="13"/>
  <c r="BA28" i="13"/>
  <c r="BA24" i="13"/>
  <c r="BA20" i="13"/>
  <c r="BA14" i="13"/>
  <c r="G9" i="13"/>
  <c r="M9" i="13" s="1"/>
  <c r="M8" i="13"/>
  <c r="I9" i="13"/>
  <c r="I8" i="13" s="1"/>
  <c r="K9" i="13"/>
  <c r="O9" i="13"/>
  <c r="Q9" i="13"/>
  <c r="Q8" i="13" s="1"/>
  <c r="V9" i="13"/>
  <c r="G12" i="13"/>
  <c r="M12" i="13"/>
  <c r="I12" i="13"/>
  <c r="K12" i="13"/>
  <c r="K8" i="13"/>
  <c r="O12" i="13"/>
  <c r="Q12" i="13"/>
  <c r="V12" i="13"/>
  <c r="V8" i="13"/>
  <c r="G17" i="13"/>
  <c r="M17" i="13" s="1"/>
  <c r="I17" i="13"/>
  <c r="K17" i="13"/>
  <c r="O17" i="13"/>
  <c r="Q17" i="13"/>
  <c r="V17" i="13"/>
  <c r="G22" i="13"/>
  <c r="M22" i="13"/>
  <c r="I22" i="13"/>
  <c r="I16" i="13" s="1"/>
  <c r="K22" i="13"/>
  <c r="O22" i="13"/>
  <c r="Q22" i="13"/>
  <c r="V22" i="13"/>
  <c r="G26" i="13"/>
  <c r="M26" i="13" s="1"/>
  <c r="I26" i="13"/>
  <c r="K26" i="13"/>
  <c r="O26" i="13"/>
  <c r="Q26" i="13"/>
  <c r="V26" i="13"/>
  <c r="G30" i="13"/>
  <c r="I30" i="13"/>
  <c r="K30" i="13"/>
  <c r="M30" i="13"/>
  <c r="O30" i="13"/>
  <c r="Q30" i="13"/>
  <c r="Q16" i="13" s="1"/>
  <c r="V30" i="13"/>
  <c r="G34" i="13"/>
  <c r="M34" i="13" s="1"/>
  <c r="I34" i="13"/>
  <c r="K34" i="13"/>
  <c r="O34" i="13"/>
  <c r="Q34" i="13"/>
  <c r="V34" i="13"/>
  <c r="G43" i="13"/>
  <c r="M43" i="13" s="1"/>
  <c r="M16" i="13" s="1"/>
  <c r="I43" i="13"/>
  <c r="K43" i="13"/>
  <c r="O43" i="13"/>
  <c r="Q43" i="13"/>
  <c r="V43" i="13"/>
  <c r="V45" i="13"/>
  <c r="G46" i="13"/>
  <c r="I46" i="13"/>
  <c r="K46" i="13"/>
  <c r="K45" i="13" s="1"/>
  <c r="O46" i="13"/>
  <c r="Q46" i="13"/>
  <c r="V46" i="13"/>
  <c r="G52" i="13"/>
  <c r="M52" i="13" s="1"/>
  <c r="I52" i="13"/>
  <c r="K52" i="13"/>
  <c r="O52" i="13"/>
  <c r="Q52" i="13"/>
  <c r="V52" i="13"/>
  <c r="G56" i="13"/>
  <c r="M56" i="13" s="1"/>
  <c r="I56" i="13"/>
  <c r="I45" i="13" s="1"/>
  <c r="K56" i="13"/>
  <c r="O56" i="13"/>
  <c r="Q56" i="13"/>
  <c r="V56" i="13"/>
  <c r="G60" i="13"/>
  <c r="G59" i="13" s="1"/>
  <c r="I66" i="1" s="1"/>
  <c r="I60" i="13"/>
  <c r="K60" i="13"/>
  <c r="K59" i="13" s="1"/>
  <c r="M60" i="13"/>
  <c r="O60" i="13"/>
  <c r="Q60" i="13"/>
  <c r="Q59" i="13"/>
  <c r="V60" i="13"/>
  <c r="G62" i="13"/>
  <c r="M62" i="13"/>
  <c r="I62" i="13"/>
  <c r="I59" i="13" s="1"/>
  <c r="K62" i="13"/>
  <c r="O62" i="13"/>
  <c r="O59" i="13" s="1"/>
  <c r="Q62" i="13"/>
  <c r="V62" i="13"/>
  <c r="V59" i="13" s="1"/>
  <c r="G65" i="13"/>
  <c r="I65" i="13"/>
  <c r="K65" i="13"/>
  <c r="M65" i="13"/>
  <c r="O65" i="13"/>
  <c r="Q65" i="13"/>
  <c r="V65" i="13"/>
  <c r="G69" i="13"/>
  <c r="I69" i="13"/>
  <c r="I68" i="13" s="1"/>
  <c r="K69" i="13"/>
  <c r="O69" i="13"/>
  <c r="O68" i="13"/>
  <c r="Q69" i="13"/>
  <c r="V69" i="13"/>
  <c r="G72" i="13"/>
  <c r="M72" i="13"/>
  <c r="I72" i="13"/>
  <c r="K72" i="13"/>
  <c r="K68" i="13" s="1"/>
  <c r="O72" i="13"/>
  <c r="Q72" i="13"/>
  <c r="V72" i="13"/>
  <c r="G75" i="13"/>
  <c r="M75" i="13" s="1"/>
  <c r="I75" i="13"/>
  <c r="K75" i="13"/>
  <c r="O75" i="13"/>
  <c r="Q75" i="13"/>
  <c r="V75" i="13"/>
  <c r="G80" i="13"/>
  <c r="I80" i="13"/>
  <c r="K80" i="13"/>
  <c r="M80" i="13"/>
  <c r="O80" i="13"/>
  <c r="Q80" i="13"/>
  <c r="V80" i="13"/>
  <c r="G83" i="13"/>
  <c r="M83" i="13" s="1"/>
  <c r="I83" i="13"/>
  <c r="K83" i="13"/>
  <c r="O83" i="13"/>
  <c r="Q83" i="13"/>
  <c r="V83" i="13"/>
  <c r="G87" i="13"/>
  <c r="G86" i="13" s="1"/>
  <c r="I87" i="13"/>
  <c r="I86" i="13" s="1"/>
  <c r="K87" i="13"/>
  <c r="K86" i="13"/>
  <c r="M87" i="13"/>
  <c r="M86" i="13" s="1"/>
  <c r="O87" i="13"/>
  <c r="O86" i="13" s="1"/>
  <c r="Q87" i="13"/>
  <c r="Q86" i="13"/>
  <c r="V87" i="13"/>
  <c r="V86" i="13"/>
  <c r="V89" i="13"/>
  <c r="G90" i="13"/>
  <c r="I90" i="13"/>
  <c r="K90" i="13"/>
  <c r="K89" i="13" s="1"/>
  <c r="M90" i="13"/>
  <c r="O90" i="13"/>
  <c r="Q90" i="13"/>
  <c r="Q89" i="13"/>
  <c r="V90" i="13"/>
  <c r="G92" i="13"/>
  <c r="G89" i="13" s="1"/>
  <c r="I92" i="13"/>
  <c r="K92" i="13"/>
  <c r="O92" i="13"/>
  <c r="Q92" i="13"/>
  <c r="V92" i="13"/>
  <c r="G96" i="13"/>
  <c r="I96" i="13"/>
  <c r="I95" i="13" s="1"/>
  <c r="K96" i="13"/>
  <c r="O96" i="13"/>
  <c r="O95" i="13"/>
  <c r="Q96" i="13"/>
  <c r="V96" i="13"/>
  <c r="G98" i="13"/>
  <c r="M98" i="13" s="1"/>
  <c r="I98" i="13"/>
  <c r="K98" i="13"/>
  <c r="K95" i="13" s="1"/>
  <c r="O98" i="13"/>
  <c r="Q98" i="13"/>
  <c r="V98" i="13"/>
  <c r="G100" i="13"/>
  <c r="M100" i="13"/>
  <c r="I100" i="13"/>
  <c r="K100" i="13"/>
  <c r="O100" i="13"/>
  <c r="Q100" i="13"/>
  <c r="V100" i="13"/>
  <c r="G103" i="13"/>
  <c r="I103" i="13"/>
  <c r="K103" i="13"/>
  <c r="M103" i="13"/>
  <c r="M95" i="13" s="1"/>
  <c r="O103" i="13"/>
  <c r="Q103" i="13"/>
  <c r="V103" i="13"/>
  <c r="G105" i="13"/>
  <c r="M105" i="13" s="1"/>
  <c r="I105" i="13"/>
  <c r="K105" i="13"/>
  <c r="O105" i="13"/>
  <c r="Q105" i="13"/>
  <c r="V105" i="13"/>
  <c r="G107" i="13"/>
  <c r="M107" i="13" s="1"/>
  <c r="I107" i="13"/>
  <c r="K107" i="13"/>
  <c r="O107" i="13"/>
  <c r="Q107" i="13"/>
  <c r="V107" i="13"/>
  <c r="G110" i="13"/>
  <c r="G109" i="13" s="1"/>
  <c r="I68" i="1" s="1"/>
  <c r="I110" i="13"/>
  <c r="I109" i="13"/>
  <c r="K110" i="13"/>
  <c r="K109" i="13" s="1"/>
  <c r="M110" i="13"/>
  <c r="M109" i="13"/>
  <c r="O110" i="13"/>
  <c r="O109" i="13" s="1"/>
  <c r="Q110" i="13"/>
  <c r="Q109" i="13" s="1"/>
  <c r="V110" i="13"/>
  <c r="V109" i="13" s="1"/>
  <c r="G113" i="13"/>
  <c r="I113" i="13"/>
  <c r="K113" i="13"/>
  <c r="M113" i="13"/>
  <c r="O113" i="13"/>
  <c r="Q113" i="13"/>
  <c r="V113" i="13"/>
  <c r="G115" i="13"/>
  <c r="I115" i="13"/>
  <c r="K115" i="13"/>
  <c r="O115" i="13"/>
  <c r="Q115" i="13"/>
  <c r="V115" i="13"/>
  <c r="G118" i="13"/>
  <c r="I118" i="13"/>
  <c r="K118" i="13"/>
  <c r="M118" i="13"/>
  <c r="O118" i="13"/>
  <c r="Q118" i="13"/>
  <c r="V118" i="13"/>
  <c r="G120" i="13"/>
  <c r="M120" i="13" s="1"/>
  <c r="I120" i="13"/>
  <c r="K120" i="13"/>
  <c r="O120" i="13"/>
  <c r="Q120" i="13"/>
  <c r="V120" i="13"/>
  <c r="G122" i="13"/>
  <c r="I122" i="13"/>
  <c r="K122" i="13"/>
  <c r="M122" i="13"/>
  <c r="O122" i="13"/>
  <c r="Q122" i="13"/>
  <c r="V122" i="13"/>
  <c r="G124" i="13"/>
  <c r="M124" i="13" s="1"/>
  <c r="I124" i="13"/>
  <c r="K124" i="13"/>
  <c r="O124" i="13"/>
  <c r="Q124" i="13"/>
  <c r="Q112" i="13" s="1"/>
  <c r="V124" i="13"/>
  <c r="G126" i="13"/>
  <c r="M126" i="13" s="1"/>
  <c r="I126" i="13"/>
  <c r="K126" i="13"/>
  <c r="O126" i="13"/>
  <c r="Q126" i="13"/>
  <c r="V126" i="13"/>
  <c r="V112" i="13" s="1"/>
  <c r="G129" i="13"/>
  <c r="M129" i="13"/>
  <c r="I129" i="13"/>
  <c r="K129" i="13"/>
  <c r="K112" i="13" s="1"/>
  <c r="O129" i="13"/>
  <c r="Q129" i="13"/>
  <c r="V129" i="13"/>
  <c r="G133" i="13"/>
  <c r="M133" i="13" s="1"/>
  <c r="M132" i="13" s="1"/>
  <c r="I133" i="13"/>
  <c r="K133" i="13"/>
  <c r="O133" i="13"/>
  <c r="Q133" i="13"/>
  <c r="V133" i="13"/>
  <c r="G136" i="13"/>
  <c r="I136" i="13"/>
  <c r="I132" i="13" s="1"/>
  <c r="K136" i="13"/>
  <c r="M136" i="13"/>
  <c r="O136" i="13"/>
  <c r="O132" i="13" s="1"/>
  <c r="Q136" i="13"/>
  <c r="V136" i="13"/>
  <c r="G139" i="13"/>
  <c r="M139" i="13"/>
  <c r="I139" i="13"/>
  <c r="K139" i="13"/>
  <c r="O139" i="13"/>
  <c r="Q139" i="13"/>
  <c r="V139" i="13"/>
  <c r="G142" i="13"/>
  <c r="M142" i="13" s="1"/>
  <c r="I142" i="13"/>
  <c r="K142" i="13"/>
  <c r="O142" i="13"/>
  <c r="Q142" i="13"/>
  <c r="V142" i="13"/>
  <c r="O153" i="13"/>
  <c r="G154" i="13"/>
  <c r="I154" i="13"/>
  <c r="K154" i="13"/>
  <c r="M154" i="13"/>
  <c r="M153" i="13" s="1"/>
  <c r="O154" i="13"/>
  <c r="Q154" i="13"/>
  <c r="Q153" i="13"/>
  <c r="V154" i="13"/>
  <c r="G158" i="13"/>
  <c r="M158" i="13" s="1"/>
  <c r="I158" i="13"/>
  <c r="K158" i="13"/>
  <c r="K153" i="13"/>
  <c r="O158" i="13"/>
  <c r="Q158" i="13"/>
  <c r="V158" i="13"/>
  <c r="V153" i="13"/>
  <c r="G162" i="13"/>
  <c r="M162" i="13"/>
  <c r="M161" i="13"/>
  <c r="I162" i="13"/>
  <c r="I161" i="13" s="1"/>
  <c r="K162" i="13"/>
  <c r="O162" i="13"/>
  <c r="Q162" i="13"/>
  <c r="Q161" i="13"/>
  <c r="V162" i="13"/>
  <c r="G165" i="13"/>
  <c r="M165" i="13" s="1"/>
  <c r="I165" i="13"/>
  <c r="K165" i="13"/>
  <c r="O165" i="13"/>
  <c r="Q165" i="13"/>
  <c r="V165" i="13"/>
  <c r="G171" i="13"/>
  <c r="M171" i="13"/>
  <c r="I171" i="13"/>
  <c r="K171" i="13"/>
  <c r="O171" i="13"/>
  <c r="Q171" i="13"/>
  <c r="V171" i="13"/>
  <c r="G178" i="13"/>
  <c r="M178" i="13" s="1"/>
  <c r="I178" i="13"/>
  <c r="I177" i="13" s="1"/>
  <c r="K178" i="13"/>
  <c r="O178" i="13"/>
  <c r="O177" i="13" s="1"/>
  <c r="Q178" i="13"/>
  <c r="V178" i="13"/>
  <c r="V177" i="13" s="1"/>
  <c r="G180" i="13"/>
  <c r="I180" i="13"/>
  <c r="K180" i="13"/>
  <c r="M180" i="13"/>
  <c r="O180" i="13"/>
  <c r="Q180" i="13"/>
  <c r="Q177" i="13" s="1"/>
  <c r="V180" i="13"/>
  <c r="G183" i="13"/>
  <c r="I183" i="13"/>
  <c r="K183" i="13"/>
  <c r="K177" i="13" s="1"/>
  <c r="M183" i="13"/>
  <c r="O183" i="13"/>
  <c r="Q183" i="13"/>
  <c r="V183" i="13"/>
  <c r="G187" i="13"/>
  <c r="I187" i="13"/>
  <c r="K187" i="13"/>
  <c r="M187" i="13"/>
  <c r="O187" i="13"/>
  <c r="Q187" i="13"/>
  <c r="V187" i="13"/>
  <c r="G190" i="13"/>
  <c r="M190" i="13" s="1"/>
  <c r="I190" i="13"/>
  <c r="K190" i="13"/>
  <c r="O190" i="13"/>
  <c r="Q190" i="13"/>
  <c r="V190" i="13"/>
  <c r="G193" i="13"/>
  <c r="I193" i="13"/>
  <c r="K193" i="13"/>
  <c r="M193" i="13"/>
  <c r="O193" i="13"/>
  <c r="Q193" i="13"/>
  <c r="V193" i="13"/>
  <c r="G197" i="13"/>
  <c r="I197" i="13"/>
  <c r="K197" i="13"/>
  <c r="K196" i="13" s="1"/>
  <c r="O197" i="13"/>
  <c r="Q197" i="13"/>
  <c r="Q196" i="13" s="1"/>
  <c r="V197" i="13"/>
  <c r="V196" i="13" s="1"/>
  <c r="G201" i="13"/>
  <c r="M201" i="13"/>
  <c r="I201" i="13"/>
  <c r="K201" i="13"/>
  <c r="O201" i="13"/>
  <c r="Q201" i="13"/>
  <c r="V201" i="13"/>
  <c r="G205" i="13"/>
  <c r="M205" i="13" s="1"/>
  <c r="I205" i="13"/>
  <c r="K205" i="13"/>
  <c r="O205" i="13"/>
  <c r="O196" i="13" s="1"/>
  <c r="Q205" i="13"/>
  <c r="V205" i="13"/>
  <c r="G208" i="13"/>
  <c r="I208" i="13"/>
  <c r="I196" i="13" s="1"/>
  <c r="K208" i="13"/>
  <c r="M208" i="13"/>
  <c r="O208" i="13"/>
  <c r="Q208" i="13"/>
  <c r="V208" i="13"/>
  <c r="G212" i="13"/>
  <c r="M212" i="13"/>
  <c r="I212" i="13"/>
  <c r="K212" i="13"/>
  <c r="O212" i="13"/>
  <c r="Q212" i="13"/>
  <c r="Q211" i="13" s="1"/>
  <c r="V212" i="13"/>
  <c r="G215" i="13"/>
  <c r="M215" i="13" s="1"/>
  <c r="I215" i="13"/>
  <c r="K215" i="13"/>
  <c r="O215" i="13"/>
  <c r="Q215" i="13"/>
  <c r="V215" i="13"/>
  <c r="G220" i="13"/>
  <c r="I220" i="13"/>
  <c r="K220" i="13"/>
  <c r="K211" i="13" s="1"/>
  <c r="M220" i="13"/>
  <c r="O220" i="13"/>
  <c r="Q220" i="13"/>
  <c r="V220" i="13"/>
  <c r="G224" i="13"/>
  <c r="I224" i="13"/>
  <c r="K224" i="13"/>
  <c r="M224" i="13"/>
  <c r="O224" i="13"/>
  <c r="Q224" i="13"/>
  <c r="V224" i="13"/>
  <c r="G227" i="13"/>
  <c r="M227" i="13" s="1"/>
  <c r="I227" i="13"/>
  <c r="K227" i="13"/>
  <c r="O227" i="13"/>
  <c r="Q227" i="13"/>
  <c r="V227" i="13"/>
  <c r="G229" i="13"/>
  <c r="M229" i="13" s="1"/>
  <c r="I229" i="13"/>
  <c r="K229" i="13"/>
  <c r="O229" i="13"/>
  <c r="Q229" i="13"/>
  <c r="V229" i="13"/>
  <c r="G233" i="13"/>
  <c r="I233" i="13"/>
  <c r="K233" i="13"/>
  <c r="M233" i="13"/>
  <c r="O233" i="13"/>
  <c r="Q233" i="13"/>
  <c r="V233" i="13"/>
  <c r="G237" i="13"/>
  <c r="M237" i="13" s="1"/>
  <c r="I237" i="13"/>
  <c r="K237" i="13"/>
  <c r="O237" i="13"/>
  <c r="Q237" i="13"/>
  <c r="V237" i="13"/>
  <c r="G242" i="13"/>
  <c r="M242" i="13"/>
  <c r="I242" i="13"/>
  <c r="K242" i="13"/>
  <c r="O242" i="13"/>
  <c r="Q242" i="13"/>
  <c r="V242" i="13"/>
  <c r="G247" i="13"/>
  <c r="I247" i="13"/>
  <c r="K247" i="13"/>
  <c r="M247" i="13"/>
  <c r="O247" i="13"/>
  <c r="Q247" i="13"/>
  <c r="V247" i="13"/>
  <c r="G252" i="13"/>
  <c r="I252" i="13"/>
  <c r="K252" i="13"/>
  <c r="K246" i="13" s="1"/>
  <c r="M252" i="13"/>
  <c r="O252" i="13"/>
  <c r="Q252" i="13"/>
  <c r="V252" i="13"/>
  <c r="G257" i="13"/>
  <c r="M257" i="13" s="1"/>
  <c r="I257" i="13"/>
  <c r="K257" i="13"/>
  <c r="O257" i="13"/>
  <c r="Q257" i="13"/>
  <c r="V257" i="13"/>
  <c r="V246" i="13" s="1"/>
  <c r="G263" i="13"/>
  <c r="I263" i="13"/>
  <c r="K263" i="13"/>
  <c r="M263" i="13"/>
  <c r="O263" i="13"/>
  <c r="Q263" i="13"/>
  <c r="Q246" i="13"/>
  <c r="V263" i="13"/>
  <c r="G266" i="13"/>
  <c r="I266" i="13"/>
  <c r="K266" i="13"/>
  <c r="M266" i="13"/>
  <c r="O266" i="13"/>
  <c r="Q266" i="13"/>
  <c r="V266" i="13"/>
  <c r="G272" i="13"/>
  <c r="M272" i="13" s="1"/>
  <c r="I272" i="13"/>
  <c r="K272" i="13"/>
  <c r="O272" i="13"/>
  <c r="Q272" i="13"/>
  <c r="V272" i="13"/>
  <c r="G277" i="13"/>
  <c r="I277" i="13"/>
  <c r="I276" i="13" s="1"/>
  <c r="K277" i="13"/>
  <c r="M277" i="13"/>
  <c r="O277" i="13"/>
  <c r="Q277" i="13"/>
  <c r="V277" i="13"/>
  <c r="V276" i="13" s="1"/>
  <c r="G279" i="13"/>
  <c r="I279" i="13"/>
  <c r="K279" i="13"/>
  <c r="K276" i="13" s="1"/>
  <c r="M279" i="13"/>
  <c r="O279" i="13"/>
  <c r="Q279" i="13"/>
  <c r="Q276" i="13" s="1"/>
  <c r="V279" i="13"/>
  <c r="G281" i="13"/>
  <c r="I281" i="13"/>
  <c r="K281" i="13"/>
  <c r="M281" i="13"/>
  <c r="O281" i="13"/>
  <c r="Q281" i="13"/>
  <c r="V281" i="13"/>
  <c r="G283" i="13"/>
  <c r="M283" i="13" s="1"/>
  <c r="I283" i="13"/>
  <c r="K283" i="13"/>
  <c r="O283" i="13"/>
  <c r="O276" i="13" s="1"/>
  <c r="Q283" i="13"/>
  <c r="V283" i="13"/>
  <c r="G285" i="13"/>
  <c r="M285" i="13" s="1"/>
  <c r="I285" i="13"/>
  <c r="K285" i="13"/>
  <c r="O285" i="13"/>
  <c r="Q285" i="13"/>
  <c r="V285" i="13"/>
  <c r="G287" i="13"/>
  <c r="M287" i="13" s="1"/>
  <c r="I287" i="13"/>
  <c r="K287" i="13"/>
  <c r="O287" i="13"/>
  <c r="Q287" i="13"/>
  <c r="V287" i="13"/>
  <c r="G290" i="13"/>
  <c r="I290" i="13"/>
  <c r="K290" i="13"/>
  <c r="M290" i="13"/>
  <c r="O290" i="13"/>
  <c r="Q290" i="13"/>
  <c r="V290" i="13"/>
  <c r="G292" i="13"/>
  <c r="M292" i="13" s="1"/>
  <c r="I292" i="13"/>
  <c r="K292" i="13"/>
  <c r="O292" i="13"/>
  <c r="Q292" i="13"/>
  <c r="V292" i="13"/>
  <c r="G295" i="13"/>
  <c r="I295" i="13"/>
  <c r="K295" i="13"/>
  <c r="M295" i="13"/>
  <c r="O295" i="13"/>
  <c r="Q295" i="13"/>
  <c r="V295" i="13"/>
  <c r="G298" i="13"/>
  <c r="G297" i="13" s="1"/>
  <c r="I55" i="1" s="1"/>
  <c r="I298" i="13"/>
  <c r="K298" i="13"/>
  <c r="K297" i="13" s="1"/>
  <c r="M298" i="13"/>
  <c r="O298" i="13"/>
  <c r="Q298" i="13"/>
  <c r="Q297" i="13"/>
  <c r="V298" i="13"/>
  <c r="G301" i="13"/>
  <c r="M301" i="13"/>
  <c r="I301" i="13"/>
  <c r="K301" i="13"/>
  <c r="O301" i="13"/>
  <c r="Q301" i="13"/>
  <c r="V301" i="13"/>
  <c r="G305" i="13"/>
  <c r="I305" i="13"/>
  <c r="K305" i="13"/>
  <c r="M305" i="13"/>
  <c r="O305" i="13"/>
  <c r="Q305" i="13"/>
  <c r="V305" i="13"/>
  <c r="G309" i="13"/>
  <c r="M309" i="13" s="1"/>
  <c r="I309" i="13"/>
  <c r="K309" i="13"/>
  <c r="O309" i="13"/>
  <c r="Q309" i="13"/>
  <c r="V309" i="13"/>
  <c r="V297" i="13"/>
  <c r="G312" i="13"/>
  <c r="I312" i="13"/>
  <c r="K312" i="13"/>
  <c r="M312" i="13"/>
  <c r="O312" i="13"/>
  <c r="Q312" i="13"/>
  <c r="V312" i="13"/>
  <c r="G317" i="13"/>
  <c r="M317" i="13" s="1"/>
  <c r="I317" i="13"/>
  <c r="K317" i="13"/>
  <c r="O317" i="13"/>
  <c r="Q317" i="13"/>
  <c r="V317" i="13"/>
  <c r="AE324" i="13"/>
  <c r="AF324" i="13"/>
  <c r="BA43" i="12"/>
  <c r="BA39" i="12"/>
  <c r="BA36" i="12"/>
  <c r="BA32" i="12"/>
  <c r="BA29" i="12"/>
  <c r="BA26" i="12"/>
  <c r="BA23" i="12"/>
  <c r="BA16" i="12"/>
  <c r="BA13" i="12"/>
  <c r="G9" i="12"/>
  <c r="G8" i="12" s="1"/>
  <c r="M9" i="12"/>
  <c r="M8" i="12" s="1"/>
  <c r="I9" i="12"/>
  <c r="I8" i="12" s="1"/>
  <c r="K9" i="12"/>
  <c r="O9" i="12"/>
  <c r="Q9" i="12"/>
  <c r="V9" i="12"/>
  <c r="V8" i="12"/>
  <c r="G12" i="12"/>
  <c r="I12" i="12"/>
  <c r="K12" i="12"/>
  <c r="K8" i="12" s="1"/>
  <c r="M12" i="12"/>
  <c r="O12" i="12"/>
  <c r="Q12" i="12"/>
  <c r="Q8" i="12" s="1"/>
  <c r="V12" i="12"/>
  <c r="G15" i="12"/>
  <c r="M15" i="12" s="1"/>
  <c r="I15" i="12"/>
  <c r="K15" i="12"/>
  <c r="O15" i="12"/>
  <c r="Q15" i="12"/>
  <c r="V15" i="12"/>
  <c r="G18" i="12"/>
  <c r="M18" i="12"/>
  <c r="I18" i="12"/>
  <c r="K18" i="12"/>
  <c r="O18" i="12"/>
  <c r="O8" i="12"/>
  <c r="Q18" i="12"/>
  <c r="V18" i="12"/>
  <c r="G22" i="12"/>
  <c r="M22" i="12" s="1"/>
  <c r="I22" i="12"/>
  <c r="I21" i="12" s="1"/>
  <c r="K22" i="12"/>
  <c r="O22" i="12"/>
  <c r="Q22" i="12"/>
  <c r="V22" i="12"/>
  <c r="G25" i="12"/>
  <c r="M25" i="12" s="1"/>
  <c r="I25" i="12"/>
  <c r="K25" i="12"/>
  <c r="K21" i="12" s="1"/>
  <c r="O25" i="12"/>
  <c r="Q25" i="12"/>
  <c r="V25" i="12"/>
  <c r="G28" i="12"/>
  <c r="M28" i="12" s="1"/>
  <c r="G21" i="12"/>
  <c r="I28" i="12"/>
  <c r="K28" i="12"/>
  <c r="O28" i="12"/>
  <c r="Q28" i="12"/>
  <c r="V28" i="12"/>
  <c r="G31" i="12"/>
  <c r="M31" i="12"/>
  <c r="I31" i="12"/>
  <c r="K31" i="12"/>
  <c r="O31" i="12"/>
  <c r="O21" i="12" s="1"/>
  <c r="Q31" i="12"/>
  <c r="Q21" i="12"/>
  <c r="V31" i="12"/>
  <c r="V21" i="12" s="1"/>
  <c r="I34" i="12"/>
  <c r="Q34" i="12"/>
  <c r="G35" i="12"/>
  <c r="M35" i="12" s="1"/>
  <c r="M34" i="12" s="1"/>
  <c r="I35" i="12"/>
  <c r="K35" i="12"/>
  <c r="O35" i="12"/>
  <c r="Q35" i="12"/>
  <c r="V35" i="12"/>
  <c r="V34" i="12" s="1"/>
  <c r="G38" i="12"/>
  <c r="M38" i="12"/>
  <c r="I38" i="12"/>
  <c r="K38" i="12"/>
  <c r="O38" i="12"/>
  <c r="O34" i="12"/>
  <c r="Q38" i="12"/>
  <c r="V38" i="12"/>
  <c r="Q41" i="12"/>
  <c r="G42" i="12"/>
  <c r="G41" i="12" s="1"/>
  <c r="I42" i="12"/>
  <c r="I41" i="12" s="1"/>
  <c r="K42" i="12"/>
  <c r="K41" i="12" s="1"/>
  <c r="O42" i="12"/>
  <c r="O41" i="12" s="1"/>
  <c r="Q42" i="12"/>
  <c r="V42" i="12"/>
  <c r="V41" i="12" s="1"/>
  <c r="AE46" i="12"/>
  <c r="M44" i="17"/>
  <c r="M37" i="17"/>
  <c r="M15" i="17"/>
  <c r="M8" i="17" s="1"/>
  <c r="AF52" i="17"/>
  <c r="G45" i="1" s="1"/>
  <c r="M46" i="16"/>
  <c r="M41" i="16" s="1"/>
  <c r="M15" i="16"/>
  <c r="M37" i="15"/>
  <c r="M36" i="15" s="1"/>
  <c r="M30" i="15"/>
  <c r="M15" i="15"/>
  <c r="M8" i="15" s="1"/>
  <c r="M9" i="14"/>
  <c r="M8" i="14" s="1"/>
  <c r="M59" i="13"/>
  <c r="G161" i="13"/>
  <c r="I59" i="1" s="1"/>
  <c r="G132" i="13"/>
  <c r="I63" i="1" s="1"/>
  <c r="M96" i="13"/>
  <c r="G276" i="13"/>
  <c r="I64" i="1" s="1"/>
  <c r="M115" i="13"/>
  <c r="M92" i="13"/>
  <c r="M89" i="13"/>
  <c r="G34" i="12"/>
  <c r="AF46" i="12"/>
  <c r="J28" i="1"/>
  <c r="J26" i="1"/>
  <c r="G38" i="1"/>
  <c r="F38" i="1"/>
  <c r="H32" i="1"/>
  <c r="J23" i="1"/>
  <c r="J24" i="1"/>
  <c r="J25" i="1"/>
  <c r="J27" i="1"/>
  <c r="E24" i="1"/>
  <c r="E26" i="1"/>
  <c r="M21" i="12" l="1"/>
  <c r="M177" i="13"/>
  <c r="M297" i="13"/>
  <c r="I45" i="1"/>
  <c r="M276" i="13"/>
  <c r="M211" i="13"/>
  <c r="M21" i="14"/>
  <c r="M112" i="13"/>
  <c r="I76" i="1"/>
  <c r="I19" i="1" s="1"/>
  <c r="G46" i="12"/>
  <c r="M246" i="13"/>
  <c r="O246" i="13"/>
  <c r="I112" i="13"/>
  <c r="F40" i="1"/>
  <c r="F41" i="1"/>
  <c r="F39" i="1"/>
  <c r="I297" i="13"/>
  <c r="G246" i="13"/>
  <c r="I56" i="1" s="1"/>
  <c r="V211" i="13"/>
  <c r="G95" i="13"/>
  <c r="I67" i="1" s="1"/>
  <c r="I17" i="1" s="1"/>
  <c r="G68" i="13"/>
  <c r="I65" i="1" s="1"/>
  <c r="M69" i="13"/>
  <c r="M68" i="13" s="1"/>
  <c r="G47" i="1"/>
  <c r="G46" i="1"/>
  <c r="G177" i="13"/>
  <c r="I58" i="1" s="1"/>
  <c r="AF44" i="15"/>
  <c r="G43" i="1" s="1"/>
  <c r="H43" i="1" s="1"/>
  <c r="M42" i="12"/>
  <c r="M41" i="12" s="1"/>
  <c r="O297" i="13"/>
  <c r="G196" i="13"/>
  <c r="I60" i="1" s="1"/>
  <c r="M197" i="13"/>
  <c r="M196" i="13" s="1"/>
  <c r="O161" i="13"/>
  <c r="K132" i="13"/>
  <c r="Q95" i="13"/>
  <c r="V95" i="13"/>
  <c r="I89" i="13"/>
  <c r="Q45" i="13"/>
  <c r="O8" i="13"/>
  <c r="AF75" i="14"/>
  <c r="G42" i="1" s="1"/>
  <c r="K21" i="14"/>
  <c r="G21" i="14"/>
  <c r="I72" i="1" s="1"/>
  <c r="G8" i="15"/>
  <c r="O8" i="16"/>
  <c r="G41" i="1"/>
  <c r="G40" i="1"/>
  <c r="I246" i="13"/>
  <c r="O211" i="13"/>
  <c r="V8" i="14"/>
  <c r="G16" i="13"/>
  <c r="I61" i="1" s="1"/>
  <c r="G211" i="13"/>
  <c r="I57" i="1" s="1"/>
  <c r="K34" i="12"/>
  <c r="I211" i="13"/>
  <c r="K161" i="13"/>
  <c r="G153" i="13"/>
  <c r="I75" i="1" s="1"/>
  <c r="Q132" i="13"/>
  <c r="O89" i="13"/>
  <c r="V68" i="13"/>
  <c r="O45" i="13"/>
  <c r="G45" i="13"/>
  <c r="I70" i="1" s="1"/>
  <c r="M46" i="13"/>
  <c r="M45" i="13" s="1"/>
  <c r="V16" i="13"/>
  <c r="K16" i="13"/>
  <c r="G8" i="13"/>
  <c r="H42" i="1"/>
  <c r="O8" i="14"/>
  <c r="K29" i="15"/>
  <c r="I8" i="15"/>
  <c r="V8" i="16"/>
  <c r="H45" i="1"/>
  <c r="Q8" i="15"/>
  <c r="F47" i="1"/>
  <c r="F46" i="1"/>
  <c r="V161" i="13"/>
  <c r="I153" i="13"/>
  <c r="V132" i="13"/>
  <c r="O112" i="13"/>
  <c r="G112" i="13"/>
  <c r="I69" i="1" s="1"/>
  <c r="Q68" i="13"/>
  <c r="O16" i="13"/>
  <c r="I8" i="14"/>
  <c r="I36" i="15"/>
  <c r="G29" i="15"/>
  <c r="I77" i="1" s="1"/>
  <c r="I20" i="1" s="1"/>
  <c r="AF51" i="16"/>
  <c r="G44" i="1" s="1"/>
  <c r="K41" i="16"/>
  <c r="O37" i="17"/>
  <c r="G8" i="17"/>
  <c r="G41" i="16"/>
  <c r="V41" i="16"/>
  <c r="G8" i="16"/>
  <c r="K8" i="16"/>
  <c r="G44" i="17"/>
  <c r="Q8" i="17"/>
  <c r="I8" i="17"/>
  <c r="H44" i="1" l="1"/>
  <c r="I44" i="1"/>
  <c r="H47" i="1"/>
  <c r="I47" i="1" s="1"/>
  <c r="I62" i="1"/>
  <c r="I16" i="1" s="1"/>
  <c r="I21" i="1" s="1"/>
  <c r="G324" i="13"/>
  <c r="G39" i="1"/>
  <c r="G48" i="1" s="1"/>
  <c r="G25" i="1" s="1"/>
  <c r="A25" i="1" s="1"/>
  <c r="A26" i="1" s="1"/>
  <c r="G26" i="1" s="1"/>
  <c r="H41" i="1"/>
  <c r="I41" i="1"/>
  <c r="I71" i="1"/>
  <c r="I18" i="1" s="1"/>
  <c r="G44" i="15"/>
  <c r="F48" i="1"/>
  <c r="H39" i="1"/>
  <c r="H48" i="1" s="1"/>
  <c r="I39" i="1"/>
  <c r="I48" i="1" s="1"/>
  <c r="G52" i="17"/>
  <c r="I74" i="1"/>
  <c r="H40" i="1"/>
  <c r="I40" i="1"/>
  <c r="G75" i="14"/>
  <c r="H46" i="1"/>
  <c r="I46" i="1" s="1"/>
  <c r="I43" i="1"/>
  <c r="I73" i="1"/>
  <c r="G51" i="16"/>
  <c r="I42" i="1"/>
  <c r="J43" i="1" l="1"/>
  <c r="J46" i="1"/>
  <c r="J40" i="1"/>
  <c r="J39" i="1"/>
  <c r="J48" i="1" s="1"/>
  <c r="J47" i="1"/>
  <c r="J45" i="1"/>
  <c r="J42" i="1"/>
  <c r="J41" i="1"/>
  <c r="J44" i="1"/>
  <c r="I78" i="1"/>
  <c r="G23" i="1"/>
  <c r="G28" i="1"/>
  <c r="A23" i="1" l="1"/>
  <c r="A24" i="1" s="1"/>
  <c r="G24" i="1" s="1"/>
  <c r="A27" i="1"/>
  <c r="A29" i="1" s="1"/>
  <c r="G29" i="1" s="1"/>
  <c r="G27" i="1" s="1"/>
  <c r="J57" i="1"/>
  <c r="J71" i="1"/>
  <c r="J62" i="1"/>
  <c r="J75" i="1"/>
  <c r="J61" i="1"/>
  <c r="J65" i="1"/>
  <c r="J58" i="1"/>
  <c r="J63" i="1"/>
  <c r="J59" i="1"/>
  <c r="J77" i="1"/>
  <c r="J74" i="1"/>
  <c r="J76" i="1"/>
  <c r="J67" i="1"/>
  <c r="J68" i="1"/>
  <c r="J73" i="1"/>
  <c r="J66" i="1"/>
  <c r="J70" i="1"/>
  <c r="J56" i="1"/>
  <c r="J69" i="1"/>
  <c r="J64" i="1"/>
  <c r="J60" i="1"/>
  <c r="J55" i="1"/>
  <c r="J72" i="1"/>
  <c r="J7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rgb="FF000000"/>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Hálová</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Hálová</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Hálová</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Hálová</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Hálová</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Hálová</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<sst xmlns="http://schemas.openxmlformats.org/spreadsheetml/2006/main" count="2210" uniqueCount="619">
  <si>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</si>
  <si>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</si>
  <si>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</si>
  <si>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</si>
  <si>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</si>
  <si>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</si>
  <si>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</si>
  <si>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</si>
  <si>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</si>
  <si>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</si>
  <si>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</si>
  <si>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</si>
  <si>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</si>
  <si>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</si>
  <si>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</si>
  <si>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</si>
  <si>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</si>
  <si>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</si>
  <si>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</si>
  <si>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</si>
  <si>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</si>
  <si>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</si>
  <si>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</si>
  <si>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</si>
  <si>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</si>
  <si>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</si>
  <si>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</si>
  <si>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</si>
  <si>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</si>
  <si>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</si>
  <si>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</si>
  <si>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</si>
  <si>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</si>
  <si>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</si>
  <si>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</si>
  <si>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</si>
  <si>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</si>
  <si>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</si>
  <si>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</si>
  <si>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</si>
  <si>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</si>
  <si>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</si>
  <si>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</si>
  <si>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2018001</t>
  </si>
  <si>
    <t>Vltavská vyhlídka Homolka, pozemek p.č. 1243/3,  1245/8 a 106/3, k.ú. Rabyně</t>
  </si>
  <si>
    <t>Stavba</t>
  </si>
  <si>
    <t>01</t>
  </si>
  <si>
    <t>Vltavská vyhlídka Homolka - stavební část</t>
  </si>
  <si>
    <t>02</t>
  </si>
  <si>
    <t>Vltavská vyhlídka Homolka - silnoproud</t>
  </si>
  <si>
    <t>03</t>
  </si>
  <si>
    <t>Vltavská vyhlídka Homolka - VO</t>
  </si>
  <si>
    <t>04</t>
  </si>
  <si>
    <t>Vltavská vyhlídka Homolka - CCTV</t>
  </si>
  <si>
    <t>05</t>
  </si>
  <si>
    <t>Vltavská vyhlídka Homolka - EZS</t>
  </si>
  <si>
    <t>Vedlejší a ostatní náklady</t>
  </si>
  <si>
    <t>1</t>
  </si>
  <si>
    <t>Celkem za stavbu</t>
  </si>
  <si>
    <t>CZK</t>
  </si>
  <si>
    <t>Rekapitulace dílů</t>
  </si>
  <si>
    <t>Typ dílu</t>
  </si>
  <si>
    <t>1 A</t>
  </si>
  <si>
    <t>Zemní práce - příprava pozemku a výkopy</t>
  </si>
  <si>
    <t>2</t>
  </si>
  <si>
    <t>Základy a zvláštní zakládání</t>
  </si>
  <si>
    <t>2 A</t>
  </si>
  <si>
    <t>Základy - skladba podlahy vyhlídkové plošiny P3</t>
  </si>
  <si>
    <t>3 A</t>
  </si>
  <si>
    <t>Svislé a kompletní konstrukce - z pórobetonových tvárnic</t>
  </si>
  <si>
    <t>3 B</t>
  </si>
  <si>
    <t>Svislé a kompletní konstrukce - kamenná zídka</t>
  </si>
  <si>
    <t>64</t>
  </si>
  <si>
    <t>Výplně otvorů</t>
  </si>
  <si>
    <t>93</t>
  </si>
  <si>
    <t>Dokončovací práce inženýrských staveb</t>
  </si>
  <si>
    <t>98</t>
  </si>
  <si>
    <t>Demolice</t>
  </si>
  <si>
    <t>712 A</t>
  </si>
  <si>
    <t>Povlakové krytiny - zelená střecha ST1</t>
  </si>
  <si>
    <t>725</t>
  </si>
  <si>
    <t>Zařizovací předměty</t>
  </si>
  <si>
    <t>762  A</t>
  </si>
  <si>
    <t>Konstrukce tesařské - skladba podlahy terasy - P2</t>
  </si>
  <si>
    <t>764</t>
  </si>
  <si>
    <t>Konstrukce klempířské</t>
  </si>
  <si>
    <t>766</t>
  </si>
  <si>
    <t>Konstrukce truhlářské</t>
  </si>
  <si>
    <t>767</t>
  </si>
  <si>
    <t>Konstrukce zámečnické</t>
  </si>
  <si>
    <t>771 A</t>
  </si>
  <si>
    <t>Podlahy z dlaždic a obklady - skladba podlahy infocentra  - P1</t>
  </si>
  <si>
    <t>772 A</t>
  </si>
  <si>
    <t>Kamenné  dlažby - skladba podlahy vyhlídky - P4</t>
  </si>
  <si>
    <t>M21</t>
  </si>
  <si>
    <t>Elektromontáže - VO</t>
  </si>
  <si>
    <t>Silnoproud</t>
  </si>
  <si>
    <t>M22</t>
  </si>
  <si>
    <t>Montáž sdělovací a zabezp. techniky - CCTV</t>
  </si>
  <si>
    <t>Montáž sdělovací a zabezp. techniky - EZS</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</si>
  <si>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</si>
  <si>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</si>
  <si>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</si>
  <si>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</si>
  <si>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</si>
  <si>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</si>
  <si>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</si>
  <si>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</si>
  <si>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</si>
  <si>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</si>
  <si>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</si>
  <si>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</si>
  <si>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</si>
  <si>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</si>
  <si>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</si>
  <si>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</si>
  <si>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</si>
  <si>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</si>
  <si>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</si>
  <si>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</si>
  <si>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</si>
  <si>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</si>
  <si>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</si>
  <si>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</si>
  <si>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</si>
  <si>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</si>
  <si>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</si>
  <si>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</si>
  <si>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</si>
  <si>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</si>
  <si>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</si>
  <si>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Díl:</t>
  </si>
  <si>
    <t>DIL</t>
  </si>
  <si>
    <t>005121 R</t>
  </si>
  <si>
    <t>Zařízení staveniště</t>
  </si>
  <si>
    <t>Soubor</t>
  </si>
  <si>
    <t>RTS 18/ I</t>
  </si>
  <si>
    <t>Indiv</t>
  </si>
  <si>
    <t>POL99_2</t>
  </si>
  <si>
    <t>Veškeré náklady spojené s vybudováním, provozem a odstraněním zařízení staveniště.</t>
  </si>
  <si>
    <t>POP</t>
  </si>
  <si>
    <t>SPU</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</si>
  <si>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</si>
  <si>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</si>
  <si>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</si>
  <si>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</si>
  <si>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</si>
  <si>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</si>
  <si>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</si>
  <si>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</si>
  <si>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</si>
  <si>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005122 R</t>
  </si>
  <si>
    <t>Provozní vlivy</t>
  </si>
  <si>
    <t>POL99_1</t>
  </si>
  <si>
    <t>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</si>
  <si>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</si>
  <si>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</si>
  <si>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</si>
  <si>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</si>
  <si>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</si>
  <si>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</si>
  <si>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00524 R</t>
  </si>
  <si>
    <t>Předání a převzetí díla</t>
  </si>
  <si>
    <t>Náklady zhotovitele, které vzniknou v souvislosti s povinnostmi zhotovitele při předání a převzetí díla.</t>
  </si>
  <si>
    <t>005122015</t>
  </si>
  <si>
    <t>Autorský dozor - statik</t>
  </si>
  <si>
    <t>hod</t>
  </si>
  <si>
    <t>Vlastní</t>
  </si>
  <si>
    <t>POL99_8</t>
  </si>
  <si>
    <t>Náklady na ztížené provádění stavebních prací v důsledku nepřerušeného provozu na staveništi nebo v případech nepřerušeného provozu v objektech v nichž se stavební práce provádí.</t>
  </si>
  <si>
    <t>005122016</t>
  </si>
  <si>
    <t>Autorská dozor - projektant</t>
  </si>
  <si>
    <t>005241010R</t>
  </si>
  <si>
    <t xml:space="preserve">Dokumentace skutečného provedení </t>
  </si>
  <si>
    <t>Náklady na vyhotovení dokumentace skutečného provedení stavby a její předání objednateli v požadované formě a požadovaném počtu.</t>
  </si>
  <si>
    <t>SUM</t>
  </si>
  <si>
    <t>END</t>
  </si>
  <si>
    <t>Položkový soupis prací a dodávek</t>
  </si>
  <si>
    <t>981010010RA0</t>
  </si>
  <si>
    <t>Demolice dřevěných budov postupným rozebráním</t>
  </si>
  <si>
    <t>m3</t>
  </si>
  <si>
    <t>AP-HSV</t>
  </si>
  <si>
    <t>RTS 17/ II</t>
  </si>
  <si>
    <t>POL2_</t>
  </si>
  <si>
    <t>prováděné postupným rozebíráním, lehkých jednostranně obitých. Odvoz suti do 10 km.</t>
  </si>
  <si>
    <t>SPI</t>
  </si>
  <si>
    <t>762900060RA0</t>
  </si>
  <si>
    <t>Demontáž dřevěných podlah z prken, bez polštářů</t>
  </si>
  <si>
    <t>m2</t>
  </si>
  <si>
    <t>AP-PSV</t>
  </si>
  <si>
    <t>demontáž podlahy terasy</t>
  </si>
  <si>
    <t>Svislé přemístění ze 2. NP, nebo 1. PP, vodorovné vnitrostaveništní přemístění do 30 m, odvoz na skládku do 10 km. Bez poplatku za skládku.</t>
  </si>
  <si>
    <t>937R111001</t>
  </si>
  <si>
    <t>MOBILIÁŘ - dřevěné lavičky  - T1</t>
  </si>
  <si>
    <t>kus</t>
  </si>
  <si>
    <t>Položka T1 zahrnuje:</t>
  </si>
  <si>
    <t>materiál uvedený v textu představuje rozhodující podíl ve výrobku</t>
  </si>
  <si>
    <t>lavička z ocelových a dřevěných prvků, konstrukce z ocelových jeklů 30x60mm a pásové oceli (žárově zinkováno), sedák - dřevěné lamely 30x60mm (dřevo dub), ošetřené olejovou lazurou, chemické kotvení do kamenné zídky pomocí kotevního materiálu (M12x140), rozměry 400x1600mm</t>
  </si>
  <si>
    <t>937R111301</t>
  </si>
  <si>
    <t>MOBILIÁŘ - dřevěné lehátko  - T4</t>
  </si>
  <si>
    <t>Položka T4 zahrnuje:</t>
  </si>
  <si>
    <t>lehátko z ocelových a dřevěných prvků, konstrukce z ocelových jeklů 30x60mm a pásové oceli (žárově zinkováno), lehátko tvoří dřevěné lamely 30x60mm (dřevo dub), ošetřené olejovou lazurou, chemické kotvení do kamenné zídky pomocí kotevního materiálu (M12x140), rozměry sedáku 800x1300mm, opěrátko 800x800mm pod úhlem 45°</t>
  </si>
  <si>
    <t>937R111201</t>
  </si>
  <si>
    <t>MOBILIÁŘ - dřevěné sedáky  - T3</t>
  </si>
  <si>
    <t>Položka T3 zahrnuje:</t>
  </si>
  <si>
    <t>sedák z dřevěných lamel 30x60mm (dřevo dub), ošetřené olejovou lazurou,, chemické kotvení přes pásovou ocel do kamenné zídky rozměry sedáku 400x1600mm</t>
  </si>
  <si>
    <t>93712OA0</t>
  </si>
  <si>
    <t>MOBILIÁŘ - DŘEVĚNÉ STOLY</t>
  </si>
  <si>
    <t>Položka T2 zahrnuje:</t>
  </si>
  <si>
    <t>stolek z ocelových a dřevěných prvků, konstrukce z ocelových jeklů 30x60mm a pásové oceli (žárově zinkováno), deska stolku dřevěné lamely 30x60mm (dřevo dub), ošetřené olejovou lazurou, chemické kotvení do kamenné zídky pomocí kotevního materiálu (M12x140), rozměry 400x800mm</t>
  </si>
  <si>
    <t>93754OA0</t>
  </si>
  <si>
    <t>MOBILIÁŘ - KOVOVÉ STOJANY NA KOLA</t>
  </si>
  <si>
    <t>Položka V5  zahrnuje:</t>
  </si>
  <si>
    <t>- montáž, osazení a dodávku kompletního zařízení, předepsaného zadávací dokumentací</t>
  </si>
  <si>
    <t>- mimostavništní a vnitrostaveništní dopravu</t>
  </si>
  <si>
    <t>- nezbytné zemní práce a základové konstrukce</t>
  </si>
  <si>
    <t>- předepsanou povrchovou úpravu (nátěry a pod.)</t>
  </si>
  <si>
    <t>Pozn.: materiál uvedený v textu představuje rozhodující podíl ve výrobku</t>
  </si>
  <si>
    <t>rozměr : 2055x580x770 mm</t>
  </si>
  <si>
    <t>937R222101</t>
  </si>
  <si>
    <t>MOBILIÁŘ - odpadkové koše - V4</t>
  </si>
  <si>
    <t>POL1_</t>
  </si>
  <si>
    <t>772500010RAI</t>
  </si>
  <si>
    <t xml:space="preserve">Dlažba z desek z přírodního kamene pouze montáž, materiál ve specifikaci,  </t>
  </si>
  <si>
    <t>z pravoúhlých desek nebo dlaždic, kladené nejvýše ze dvou rozdílných druhů desek, které se ve skladbě pravidelně opakují.</t>
  </si>
  <si>
    <t>včetně štěrkové lože tl. 100mm (frakce 8/16)</t>
  </si>
  <si>
    <t>vyhlídka : 92,95</t>
  </si>
  <si>
    <t>VV</t>
  </si>
  <si>
    <t>WC : 13,45</t>
  </si>
  <si>
    <t>58388719</t>
  </si>
  <si>
    <t>Pochozí dlažba z přírodního kamena má tloušťku 2 - 3 cm a je vhodná do interiéru i exteriéru, šířka spáry 20-40mm</t>
  </si>
  <si>
    <t>POL3_</t>
  </si>
  <si>
    <t xml:space="preserve"> vyhlídka : 92,95*1,15</t>
  </si>
  <si>
    <t>WC : 13,45*1,15</t>
  </si>
  <si>
    <t>998772201R00</t>
  </si>
  <si>
    <t>Přesun hmot pro kamenné dlažby, obklady schodišťových stupňů a soklů v objektech výšky do 6 m</t>
  </si>
  <si>
    <t>800-782</t>
  </si>
  <si>
    <t>POL7_</t>
  </si>
  <si>
    <t>50 m vodorovně</t>
  </si>
  <si>
    <t>764259615R00</t>
  </si>
  <si>
    <t>Žlaby z titanzinkového plechu půlkulatý závěsný kotlík , 330/100 mm,  , povrch přírodní  TiZn, povrch lesklý</t>
  </si>
  <si>
    <t>800-764</t>
  </si>
  <si>
    <t>764554410RAB</t>
  </si>
  <si>
    <t>Odpadní trouby z mědi a titanozinku z Ti Zn plechu, kruhové, průměru, 100 mm</t>
  </si>
  <si>
    <t>m</t>
  </si>
  <si>
    <t>včetně zděří, manžet, odboček, kolen, odskoků, výpustí vody a přechodových kusů.</t>
  </si>
  <si>
    <t>764252410RAB</t>
  </si>
  <si>
    <t>Žlaby z mědi a titanozinku žlab z TiZn plechu, podokapní půlkruhový, RŠ 330 mm</t>
  </si>
  <si>
    <t>podokapní včetně háků a podílu rohů, rovných hrdel, kotlíků a dilatací.</t>
  </si>
  <si>
    <t>909      R00</t>
  </si>
  <si>
    <t>Hzs-nezmeritelne stavebni prace</t>
  </si>
  <si>
    <t>h</t>
  </si>
  <si>
    <t>Prav.M</t>
  </si>
  <si>
    <t>POL10_</t>
  </si>
  <si>
    <t>Montáž a příprava ocelových roštů teras a montáž roštu u vchodu - včetně přípravy materiálu a svařování</t>
  </si>
  <si>
    <t>55399999R</t>
  </si>
  <si>
    <t>výrobek kovový</t>
  </si>
  <si>
    <t>kg</t>
  </si>
  <si>
    <t>SPCM</t>
  </si>
  <si>
    <t>terasa : 27*3</t>
  </si>
  <si>
    <t>762520110RA0</t>
  </si>
  <si>
    <t>Podlahy z desek a fošen z prken hoblovaných, na pero a drážku, na polštáře á 1 m, tloušťky 24 mm, bez impregnace řeziva</t>
  </si>
  <si>
    <t>Položení polštářů pod podlahy o osové vzdálenosti do 1 m, položení a přibití hoblovaných prken, spojovací a ochranné prostředky, dodávka materiálu.</t>
  </si>
  <si>
    <t>materiál : modřínové fošny tl. 40 mm</t>
  </si>
  <si>
    <t xml:space="preserve">               dřevěné podkladky 40x60 mm</t>
  </si>
  <si>
    <t>611981861R</t>
  </si>
  <si>
    <t>prkno terasové dřevěné; modřín sibiřský; tl = 28 mm; š = 120,0 mm; l = 2 700 až 4 000 mm; povrch hladký</t>
  </si>
  <si>
    <t>plošina a terasa s prořezem : 21,68*1,15</t>
  </si>
  <si>
    <t>998762202R00</t>
  </si>
  <si>
    <t>Přesun hmot pro konstrukce tesařské v objektech výšky do 12 m</t>
  </si>
  <si>
    <t>800-762</t>
  </si>
  <si>
    <t>766660032RA0</t>
  </si>
  <si>
    <t>Montáž dveří dřevěných montáž obložkové zárubně, montáž kliky a štítku, montáž a dodávka dveřního prahu šířky 70 cm</t>
  </si>
  <si>
    <t>771475014RT7</t>
  </si>
  <si>
    <t>Montáž soklíků z dlaždic keramických výšky 100 mm, soklíků vodorovných, kladených do flexibilního tmele</t>
  </si>
  <si>
    <t>800-771</t>
  </si>
  <si>
    <t>631320022RAC</t>
  </si>
  <si>
    <t>Mazanina vyztužená sítí z betonu C 12/15, tloušťky 100 mm, síť - drát 6,0 mm, oka 150/150 mm</t>
  </si>
  <si>
    <t>hlazená dřevěným hladítkem.</t>
  </si>
  <si>
    <t>766660034RA0</t>
  </si>
  <si>
    <t>Montáž dveří dřevěných montáž obložkové zárubně, montáž kliky a štítku, montáž a dodávka dveřního prahu šířky 80 cm</t>
  </si>
  <si>
    <t>766R00001</t>
  </si>
  <si>
    <t>Pracovní pult, ocelová konstrukce s policemi, pracovní deska dřevěná, tl. 38mm</t>
  </si>
  <si>
    <t>998766201R00</t>
  </si>
  <si>
    <t>Přesun hmot pro konstrukce truhlářské v objektech výšky do 6 m</t>
  </si>
  <si>
    <t>800-766</t>
  </si>
  <si>
    <t>611650026</t>
  </si>
  <si>
    <t>Vnitřní dřevěné dveře s větrací mřížkou, rozměr 700/1970</t>
  </si>
  <si>
    <t>611618035</t>
  </si>
  <si>
    <t>Vnitřní dřevěné dveře s větrací mřížkou, rozměr 800/1970</t>
  </si>
  <si>
    <t>553455029</t>
  </si>
  <si>
    <t>Vstupní dveře požární 1kříd.-30 min EI 30 DP1 80x197 cm</t>
  </si>
  <si>
    <t>767R222239</t>
  </si>
  <si>
    <t>Zábradlí v. 1200mm, sloupek jekl 40/40/4, madlo plochá ocel tl. 3mm + dřevo 80x80mm, výplň ocelová, lanka po 120 mm</t>
  </si>
  <si>
    <t>28376426.AR</t>
  </si>
  <si>
    <t>deska izolační tepelně izol.; extrudovaný polystyren; povrch drsný; rovná hrana; tl. 100,0 mm; součinitel tepelné vodivosti 0,036 W/mK; R = 2,780 m2K/W; obj. hmotnost 35,00 kg/m3</t>
  </si>
  <si>
    <t>5976420319</t>
  </si>
  <si>
    <t>Dlažba protiskluzová dlažba  SB 300x300x10 mm, mrazuvzdorná</t>
  </si>
  <si>
    <t>protiskluzová dlažba s prořezem : 31,43*1,15</t>
  </si>
  <si>
    <t>771570014RA0</t>
  </si>
  <si>
    <t xml:space="preserve">Dlažba z dlaždic keramických 30 x 30 cm, položených do malty,  ,  </t>
  </si>
  <si>
    <t>711110010RAB</t>
  </si>
  <si>
    <t>Izolace proti vodě asfaltovými pásy na sucho izolace vodorovná , pás asfaltovaný těžký</t>
  </si>
  <si>
    <t>713120090RAA</t>
  </si>
  <si>
    <t xml:space="preserve">Izolace tepelné podlah izolační materiál ve specifikaci,  ,  </t>
  </si>
  <si>
    <t>713191100RT9</t>
  </si>
  <si>
    <t>Izolace tepelné běžných konstrukcí - doplňky položení izolační fólie, včetně dodávky materiálu</t>
  </si>
  <si>
    <t>800-713</t>
  </si>
  <si>
    <t>776101121R00</t>
  </si>
  <si>
    <t>Přípravné práce penetrace podkladu</t>
  </si>
  <si>
    <t>800-775</t>
  </si>
  <si>
    <t>položky neobsahují žádný materiál</t>
  </si>
  <si>
    <t>998771201R00</t>
  </si>
  <si>
    <t>Přesun hmot pro podlahy z dlaždic v objektech výšky do 6 m</t>
  </si>
  <si>
    <t>611451143R00</t>
  </si>
  <si>
    <t>Omítky vnitřní stropů cementové stropů rovných perlitové tl. 20 mm štukové</t>
  </si>
  <si>
    <t>801-1</t>
  </si>
  <si>
    <t>s pomocným lešením o výšce podlahy do 1900 mm a pro zatížení do 1,5 kPa,</t>
  </si>
  <si>
    <t>998712201R00</t>
  </si>
  <si>
    <t>Přesun hmot pro povlakové krytiny , výšky do 6 m</t>
  </si>
  <si>
    <t>800-711</t>
  </si>
  <si>
    <t>411320044RAB</t>
  </si>
  <si>
    <t>Stropy ze ŽB do bednění včetně podpěrné konstrukce z betonu C 25/30, tloušťky 200 mm, výztuž 120 kg/m3</t>
  </si>
  <si>
    <t>beton stropů deskových, výztuž z betonářské oceli 11 375, bednění stropů deskových plných rovných, podpěrná konstrukce stropů výšky do 6 m.</t>
  </si>
  <si>
    <t>712800030RAA</t>
  </si>
  <si>
    <t>Kompletní skladby pro zelené střechy zelená střecha, extenzivní zeleň,  , vrchní vrstva substráty tl. 10 cm s kondicionerem</t>
  </si>
  <si>
    <t>dodání a uložení substrátu nebo zeminy, geotextilie 300g/m2, hydroakumulační vrstvy nebo rašeliny, extrudovaného polystyrenu tl. 10 cm, hydroizolace, parotěsnéu zábrany. Bez výsadby zeleně.</t>
  </si>
  <si>
    <t>hydroizolace</t>
  </si>
  <si>
    <t>979086213R00</t>
  </si>
  <si>
    <t>Nakládání vybouraných hmot na dopravní prostředek</t>
  </si>
  <si>
    <t>t</t>
  </si>
  <si>
    <t>skalní podloží : 42,877*2</t>
  </si>
  <si>
    <t>ornice : 4,957</t>
  </si>
  <si>
    <t>979990161R00</t>
  </si>
  <si>
    <t>Poplatek za skládku suti - dřevo</t>
  </si>
  <si>
    <t>801-3</t>
  </si>
  <si>
    <t>koeficient přepočtu 1,5 : 3,305*1,5</t>
  </si>
  <si>
    <t>28611152.AR</t>
  </si>
  <si>
    <t>trubka plastová kanalizační PVC; hladká, s hrdlem; Sn 4 kN/m2; D = 160,0 mm; s = 4,00 mm; l = 2000,0 mm</t>
  </si>
  <si>
    <t>odvodnění plochy vyhlídky - PVC trubka o 150mm skrz zídku, protažení prostupem v zídce o 200mm</t>
  </si>
  <si>
    <t>311200001RAA</t>
  </si>
  <si>
    <t>Zdivo z kamene neopracovaného, jednostranně lícované, spárované</t>
  </si>
  <si>
    <t>jednostranně lícované, včetně spárování.</t>
  </si>
  <si>
    <t>použité vytěžené kamenivo</t>
  </si>
  <si>
    <t>skladba S3 - kamenná zídka : 22,42/3*1</t>
  </si>
  <si>
    <t>skladba S4 - kamenná opěrná zeď : 11,65/3*1</t>
  </si>
  <si>
    <t>311200001RA0</t>
  </si>
  <si>
    <t>Zdivo z kamene , lícované, spárované</t>
  </si>
  <si>
    <t>Bude použit vyrubaný kámen</t>
  </si>
  <si>
    <t>skladba S3 - kamenná zídka : 22,42/3*2</t>
  </si>
  <si>
    <t>skladba S4 - kamenná opěrná zeď : 11,65/3*2</t>
  </si>
  <si>
    <t>583887119</t>
  </si>
  <si>
    <t>Betonový obklad v imitaci lomového kamene, kamenný obkladový aglomerát obdélníkových tvarů</t>
  </si>
  <si>
    <t>782130010RAI</t>
  </si>
  <si>
    <t xml:space="preserve">Obklad stěn bez dodávky specifikace,  </t>
  </si>
  <si>
    <t>svislých nebo šikmých stěn pravoúhlými deskami s lícem rovným.</t>
  </si>
  <si>
    <t>781475115RAA</t>
  </si>
  <si>
    <t xml:space="preserve">Obklad vnitřní keramický nad 300 x 300 mm, do flexibilního tmelu,  ,  </t>
  </si>
  <si>
    <t>z dlaždic keramických kladených do malty, včetně spárování a podílu práce v omezeném prostoru a na malých plochách.</t>
  </si>
  <si>
    <t>keramický obklad (m.č. 101 za umyvadlem a za pracovním pultem), v. 1500mm</t>
  </si>
  <si>
    <t>622472112R00</t>
  </si>
  <si>
    <t xml:space="preserve">Omítka vnější stěn z hotových maltových směsí štuková ze suché maltové směsi_x000D_
 stupeň složitosti 1÷2, ručně,  </t>
  </si>
  <si>
    <t>kompletní omítkové souvrství</t>
  </si>
  <si>
    <t>612420016RAA</t>
  </si>
  <si>
    <t>Omítka vnitřní, stěn, vápenocementová štuková, montáž a demontáž pomocného lešení</t>
  </si>
  <si>
    <t>vnitřní štuková omítka (m.č. 101, 102, 103)</t>
  </si>
  <si>
    <t>311270043RAC</t>
  </si>
  <si>
    <t>Zdivo z tvárnic nepálených porobetonových, pero + drážka, na maltu tenkovrstvou, rozměr tvárnice 500x250 mm, tloušťky 240 mm</t>
  </si>
  <si>
    <t>popř. betonových, včetně montáže a demontáže pomocného lešení a technologické manipulace s materiálem.</t>
  </si>
  <si>
    <t>641940090RA0</t>
  </si>
  <si>
    <t>Montáž oken dřevěných plochy do 0,81m2, překlad, vnější a vnitřní parapet</t>
  </si>
  <si>
    <t>Součtová</t>
  </si>
  <si>
    <t>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t>
  </si>
  <si>
    <t>Včetně kotvení rámů do zdiva.</t>
  </si>
  <si>
    <t>641940092RA0</t>
  </si>
  <si>
    <t>Montáž oken dřevěných plochy do 1,50m2, překlad, vnější a vnitřní parapet</t>
  </si>
  <si>
    <t>61110378R</t>
  </si>
  <si>
    <t>okno dřevěné eurohranol napojovaný; jednoduché; OS2; š = 1 500 mm; h = 1 200,0 mm; Uokna 1,23 W/m2K; povrch. úprava třísystémový nátěr</t>
  </si>
  <si>
    <t>O1 - dřevěné okno s izolačním dvojsklem, s dřevěnými okenicemi, dvoukřídlé, křídla posuvná</t>
  </si>
  <si>
    <t>61110365R</t>
  </si>
  <si>
    <t>okno dřevěné eurohranol napojovaný; jednoduché; OS1; š = 900 mm; h = 600,0 mm; Uokna 1,23 W/m2K; povrch. úprava třísystémový nátěr</t>
  </si>
  <si>
    <t>O2 - dřevěné okno s izolačním dvojsklem, výklopné (pro větrání m.č. 103)</t>
  </si>
  <si>
    <t>UPE 200  ocelové rošty   - plošina skladba P3</t>
  </si>
  <si>
    <t>svislá nosná konstrukce 80/80/6 : (2,065*7)*13,8</t>
  </si>
  <si>
    <t>plošina : 35,03*20,8</t>
  </si>
  <si>
    <t>736322411R00</t>
  </si>
  <si>
    <t>Podkladní systém kari síť,  , rozteč ukládání potrubí násobky 50 mm, pro potrubí D 14/16/17/20 mm</t>
  </si>
  <si>
    <t>800-731</t>
  </si>
  <si>
    <t>Včetně kari sítě, krycí fólie a dilatačního pásku, bez úpravy podkladu.</t>
  </si>
  <si>
    <t>plocha s přesahem : 17,5*1,3</t>
  </si>
  <si>
    <t>998767201R00</t>
  </si>
  <si>
    <t>Přesun hmot pro kovové stavební doplňk. konstrukce v objektech výšky do 6 m</t>
  </si>
  <si>
    <t>800-767</t>
  </si>
  <si>
    <t>309959619</t>
  </si>
  <si>
    <t>Přirážka pozinkování  UPE200</t>
  </si>
  <si>
    <t>142462123R00</t>
  </si>
  <si>
    <t>Ražení ruční s trhav., skála suchá, 1000 m, 8 m2</t>
  </si>
  <si>
    <t>Část výrubu bude použit na stavbě při stavbě nového opěrného zdiva a zbytek  bude odvezen na mezideponii obce</t>
  </si>
  <si>
    <t>skalá pod plošinou : 8*0,6</t>
  </si>
  <si>
    <t>262503183R00</t>
  </si>
  <si>
    <t>Vrty pro injektáž svislé podzemní, průměr do 56 mm, hloubka 0 - 50 m, hornina třídy 5</t>
  </si>
  <si>
    <t>800-2</t>
  </si>
  <si>
    <t>Po dokončení výkopových prací budou v místě základové konstrukce provedeny vrty průměru 30mm, délky 300mm. Tyto vrty budou rovnoměrně rozmístěny do skalního podloží základové spáry a bočních hran skály. Celkem bude provedeno 50ks vrtů. Do vrtů bude vkládána výztuž průměru 10mm, délky 600mm, která bude zalita cementovou maltou.</t>
  </si>
  <si>
    <t>vrty 30 mm : (0,3*50)*1,1</t>
  </si>
  <si>
    <t>279360001RAB</t>
  </si>
  <si>
    <t>Výztuž základových konstrukcí z oceli 10 335</t>
  </si>
  <si>
    <t>rovinných nebo oblých, deskových nebo žebrových, včetně výztuže jejich žeber.</t>
  </si>
  <si>
    <t>Následně bude do prostoru výkopu osazena výztuž z kari sítě 100/100/8mm. Jednotlivé sítě budou mít přesah 500mm. Výztužné sítě budou umístěny nad sebou v osových vzdálenostech 150mm. Všechny sítě spolu budou provázány svislou výztuží průměru 8mm – vždy min 15ks/m2. Ukotvení této výztuže bude provedeno svařováním. Výztužné sítě budou provázány s vyčnívající výztuží z provedený</t>
  </si>
  <si>
    <t>ocelová konstrukce základy : 800/1000</t>
  </si>
  <si>
    <t>273320150RAC</t>
  </si>
  <si>
    <t xml:space="preserve">Základové desky ze železobetonu včetně bednění z betonu C 25/30, výztuž 150 kg/m3,  </t>
  </si>
  <si>
    <t>výztuže, odbednění a podkladu ze štěrkopísku.</t>
  </si>
  <si>
    <t>základová deska plošina : 17,5*0,2</t>
  </si>
  <si>
    <t>283231430R</t>
  </si>
  <si>
    <t>fólie izolační zemní drenážní, ztracené bednění; tloušťka 1,00 mm; výška nopů 20,0 mm; HDPE</t>
  </si>
  <si>
    <t>Odvodnění</t>
  </si>
  <si>
    <t>vyhlídka : 3,9</t>
  </si>
  <si>
    <t>WC : 7,65</t>
  </si>
  <si>
    <t>55399993R</t>
  </si>
  <si>
    <t>Ocelový rošt u vchodu do objektu , rozměr 1800x790</t>
  </si>
  <si>
    <t>pororošt : (1,8*0,79)*4,5</t>
  </si>
  <si>
    <t>nodníky L40x40x5 : (0,79*2)*3</t>
  </si>
  <si>
    <t>212810010RAC</t>
  </si>
  <si>
    <t>Trativody z flexibilních trubek lože ze štěrkopísku a obsyp z drceného kameniva, d 100 mm</t>
  </si>
  <si>
    <t>Lože pro trativody, položení trubek, obsyp potrubí sypaninou z vhodných hornin, nebo materiálem připraveným podél výkopu ve vzdálenosti do 3 m od jeho kraje.  Bez výkopu rýhy.</t>
  </si>
  <si>
    <t>vyhlídka : 3,5</t>
  </si>
  <si>
    <t>WC : 4,25</t>
  </si>
  <si>
    <t>327361101R00</t>
  </si>
  <si>
    <t>Výztuž opěr.zdí pruty z oceli 10216 (E),D do 12 mm</t>
  </si>
  <si>
    <t>pruty : (8*2*3)/1000</t>
  </si>
  <si>
    <t>273320150RA0</t>
  </si>
  <si>
    <t xml:space="preserve">Základové desky ze železobetonu včetně bednění z betonu C 25/30, výztuž 90 kg/m3,  </t>
  </si>
  <si>
    <t>žb deska, tl. 150mm s kari sítí 100/100/6 při dolním a horním okraji</t>
  </si>
  <si>
    <t>vyhlídka : 6,06</t>
  </si>
  <si>
    <t>WC : 11,65</t>
  </si>
  <si>
    <t>274320030RAB</t>
  </si>
  <si>
    <t>Základové pasy ze železobetonu včetně bednění z betonu C 16/20 (B 20), výztuž 120 kg/m3, štěrkopískový podklad 100 mm</t>
  </si>
  <si>
    <t>žb základový pás, výška 500mm</t>
  </si>
  <si>
    <t>55155005</t>
  </si>
  <si>
    <t>Barel na vodu 40 L, béžový,  součástí je 1,5 m hadice pro na pouštění vody z umyvadla a madlo pro ta</t>
  </si>
  <si>
    <t>55145001R</t>
  </si>
  <si>
    <t>baterie umyvadlová směšovací; stojánková; ovládání pákové; povrch chrom; v. výtoku 53 mm</t>
  </si>
  <si>
    <t>55162349R</t>
  </si>
  <si>
    <t>sifon umyvadlový, nábytkový; PP; DN 40 x 5/4"</t>
  </si>
  <si>
    <t>55850101</t>
  </si>
  <si>
    <t>Křídová tabule s hnědým lakovaným dřevěným rámem</t>
  </si>
  <si>
    <t>725R99999</t>
  </si>
  <si>
    <t>Mobilní WC s umyvadlem</t>
  </si>
  <si>
    <t>725200030RA0</t>
  </si>
  <si>
    <t>Montáž zařizovacích předmětů umyvadlo</t>
  </si>
  <si>
    <t>0,5 m kanalizačního potrubí, vyvedení odpadní výpustky, osazení umyvadla, sifonu a baterie.</t>
  </si>
  <si>
    <t>55166006</t>
  </si>
  <si>
    <t>Nádrž na vodu s rukojetí a kolečky</t>
  </si>
  <si>
    <t>998725201R00</t>
  </si>
  <si>
    <t>Přesun hmot pro zařizovací předměty v objektech výšky do 6 m</t>
  </si>
  <si>
    <t>800-721</t>
  </si>
  <si>
    <t>vodorovně do 50 m</t>
  </si>
  <si>
    <t>64215342R</t>
  </si>
  <si>
    <t>umyvadlo š = 550 mm; hl. 410 mm; diturvit; s otvorem pro baterii; bílé; zápustné</t>
  </si>
  <si>
    <t>149466413R00</t>
  </si>
  <si>
    <t>Odsekání líce skály v opěře, skála suchá do 20 cm</t>
  </si>
  <si>
    <t>odstranění zeminy a skalního podloží v tl.200mm (po obvodu vyhlídky pro založení kamenné zídky)</t>
  </si>
  <si>
    <t>111200001RA0</t>
  </si>
  <si>
    <t>Odstranění křovin a stromů o průměru kmene do 100 mm, spálení</t>
  </si>
  <si>
    <t>a stromů o průměru kmene do 100 mm, s odstraněním kořenů, s odklizením křovin a stromů na vzdálenost do 50 m a jejich spálením.</t>
  </si>
  <si>
    <t>vyčištění prostoru od náletových dřevin a křoví</t>
  </si>
  <si>
    <t>111101113R00</t>
  </si>
  <si>
    <t>Odstranění ruderálního porostu na svahu přes 1:2 do 1:1</t>
  </si>
  <si>
    <t>823-1</t>
  </si>
  <si>
    <t>mechanicky s naložením, odvozem shrabků do 20 km a se složením,</t>
  </si>
  <si>
    <t>očištění skály od travnatého porostu a náletů</t>
  </si>
  <si>
    <t>199000003R00</t>
  </si>
  <si>
    <t>Poplatky za skládku horniny 5 - 7</t>
  </si>
  <si>
    <t>800-1</t>
  </si>
  <si>
    <t>skalní podloží : 50,35-7,473</t>
  </si>
  <si>
    <t>Část výrubu bude použit na stavbě při stavbě nového opěrného zdiva a zbytek bude odvezen na mezideponii obce</t>
  </si>
  <si>
    <t>skalní podloží - WC : 25,35</t>
  </si>
  <si>
    <t>sklaní podloží : 25</t>
  </si>
  <si>
    <t>121100001RAB</t>
  </si>
  <si>
    <t>Sejmutí ornice naložení a uložení_x000D_
 odvoz do 5 000 m</t>
  </si>
  <si>
    <t>popř. lesní půdy s naložením, vodorovným přemístěním a složením na hromady nebo se zpětným přemístěním a rozprostřením.</t>
  </si>
  <si>
    <t>plocha pro sejmutí ornice : (2,39*6,445)*0,2</t>
  </si>
  <si>
    <t>plocha pro sejmutí ornice : (4,25*5,18)*0,2</t>
  </si>
  <si>
    <t>plocha pro sejmutí ornice : (4,25*4,5)*0,2</t>
  </si>
  <si>
    <t>JKSO:</t>
  </si>
  <si>
    <t>815.99</t>
  </si>
  <si>
    <t>objekty zvláštní pozemní ostatní</t>
  </si>
  <si>
    <t>JKSO</t>
  </si>
  <si>
    <t xml:space="preserve"> m3</t>
  </si>
  <si>
    <t>svislá nosná konstrukce z jiných materiálů</t>
  </si>
  <si>
    <t>JKSOChar</t>
  </si>
  <si>
    <t>novostavba objektu</t>
  </si>
  <si>
    <t>JKSOAkce</t>
  </si>
  <si>
    <t>Skladba střechy :</t>
  </si>
  <si>
    <t>vegetační vrstva</t>
  </si>
  <si>
    <t>substrát tl. 80-100mm</t>
  </si>
  <si>
    <t>filtrační tkanina s dostatečnou propustností</t>
  </si>
  <si>
    <t>drenážní vrstva - nopová fólie, tl. 10mm</t>
  </si>
  <si>
    <t>geotextílie</t>
  </si>
  <si>
    <t>PE fólie - kořenovzdorná fólie</t>
  </si>
  <si>
    <t>210R521026</t>
  </si>
  <si>
    <t>Dokumentace skutečného provedení v el. podobě</t>
  </si>
  <si>
    <t>kpl</t>
  </si>
  <si>
    <t>210R521029</t>
  </si>
  <si>
    <t>Doprava</t>
  </si>
  <si>
    <t>POL1_1</t>
  </si>
  <si>
    <t>210R521024</t>
  </si>
  <si>
    <t>Předání díla</t>
  </si>
  <si>
    <t>210R521028</t>
  </si>
  <si>
    <t>Přihláška k odběru el. energie</t>
  </si>
  <si>
    <t>210R521027</t>
  </si>
  <si>
    <t>Výchozí revize</t>
  </si>
  <si>
    <t>210R521025</t>
  </si>
  <si>
    <t>Zpracování dílenské dokumentace - rozvaděče</t>
  </si>
  <si>
    <t>210R50032</t>
  </si>
  <si>
    <t>Další blíže nespecifikované dodávky a montáže</t>
  </si>
  <si>
    <t>210R50031</t>
  </si>
  <si>
    <t>Drobný a spojovací materiál</t>
  </si>
  <si>
    <t>POL3_0</t>
  </si>
  <si>
    <t>210R10007</t>
  </si>
  <si>
    <t>Ekvipotenciální přípojnice</t>
  </si>
  <si>
    <t>ks</t>
  </si>
  <si>
    <t>210R10015</t>
  </si>
  <si>
    <t>IR spínač</t>
  </si>
  <si>
    <t>210R10010</t>
  </si>
  <si>
    <t>Kabel CYKY-J 3x1,5</t>
  </si>
  <si>
    <t>210R10009</t>
  </si>
  <si>
    <t>Kabel CYKY-J 3x2,5</t>
  </si>
  <si>
    <t>210R10008</t>
  </si>
  <si>
    <t>Kabel CYKY-J 5x2,5</t>
  </si>
  <si>
    <t>210R10005</t>
  </si>
  <si>
    <t>Kabel CYKY-J 5x6</t>
  </si>
  <si>
    <t>210R10022</t>
  </si>
  <si>
    <t>Krabice Acidur</t>
  </si>
  <si>
    <t>210R10016</t>
  </si>
  <si>
    <t>Krabice přístrojová KP 68</t>
  </si>
  <si>
    <t>210R10017</t>
  </si>
  <si>
    <t>Krabice rozbočná KR 68</t>
  </si>
  <si>
    <t>210R99023</t>
  </si>
  <si>
    <t>Likvidace odpadu</t>
  </si>
  <si>
    <t>210R20018</t>
  </si>
  <si>
    <t>Montáž stropního svítidla</t>
  </si>
  <si>
    <t>210R10006</t>
  </si>
  <si>
    <t>Pásek FeZn 30/4</t>
  </si>
  <si>
    <t>210R99030</t>
  </si>
  <si>
    <t>Přesun hmot</t>
  </si>
  <si>
    <t>210R10004</t>
  </si>
  <si>
    <t>Přípojková skříň</t>
  </si>
  <si>
    <t>210R10003</t>
  </si>
  <si>
    <t>Rozvaděč R1</t>
  </si>
  <si>
    <t>210R10002</t>
  </si>
  <si>
    <t>Rozvaděč RE</t>
  </si>
  <si>
    <t>210R10019</t>
  </si>
  <si>
    <t>Svítidlo zářivkové 2x36W</t>
  </si>
  <si>
    <t>210R10020</t>
  </si>
  <si>
    <t>Trubka Kopoflex 50 mm</t>
  </si>
  <si>
    <t>210R10021</t>
  </si>
  <si>
    <t>Trubka PVC 23 mm</t>
  </si>
  <si>
    <t>210R20001</t>
  </si>
  <si>
    <t>Úprava kabelové přípojky NN dle TZ</t>
  </si>
  <si>
    <t>210R10011</t>
  </si>
  <si>
    <t>Vodič CY 6 zžl</t>
  </si>
  <si>
    <t>210R10014</t>
  </si>
  <si>
    <t>Vypínač</t>
  </si>
  <si>
    <t>210R10012</t>
  </si>
  <si>
    <t>Zásuvka 230V/16A IP 44</t>
  </si>
  <si>
    <t>210R10013</t>
  </si>
  <si>
    <t>Zásuvka dvojitá 230V/16A</t>
  </si>
  <si>
    <t>210R10001</t>
  </si>
  <si>
    <t>Stožár bezpaticový, světlá výška 6m, pozink</t>
  </si>
  <si>
    <t>Výzbroj stožáru</t>
  </si>
  <si>
    <t>Svítidlo LED bez výložníku</t>
  </si>
  <si>
    <t>460R10004</t>
  </si>
  <si>
    <t>Základ stožáru vč. výkopu</t>
  </si>
  <si>
    <t>Kabel CYKY-J 3x4</t>
  </si>
  <si>
    <t>Soumrakový spínač</t>
  </si>
  <si>
    <t>460R10008</t>
  </si>
  <si>
    <t>Výkop 40/80cm vč. pískového lože, ochranných dlaždic a ochr pásku vč. zásypu a povrchové úpravy</t>
  </si>
  <si>
    <t>bm</t>
  </si>
  <si>
    <t>210R20009</t>
  </si>
  <si>
    <t>Protlak pod vozovkou</t>
  </si>
  <si>
    <t>210R521011</t>
  </si>
  <si>
    <t>210R521012</t>
  </si>
  <si>
    <t>210R521013</t>
  </si>
  <si>
    <t>210R99014</t>
  </si>
  <si>
    <t>210R50016</t>
  </si>
  <si>
    <t>Kabel FTP 4x2x0,5</t>
  </si>
  <si>
    <t>Kamera venkovní IP, IR, 1080i, varifokální</t>
  </si>
  <si>
    <t>Konzola pro kameru</t>
  </si>
  <si>
    <t>PoE injektor vč. Zdroje</t>
  </si>
  <si>
    <t>Rack 19" 6U nástěnný vč. příslušenství</t>
  </si>
  <si>
    <t>Zapojovací box</t>
  </si>
  <si>
    <t>Zásuvka datová dvojitá 2x RJ 45</t>
  </si>
  <si>
    <t>210R99012</t>
  </si>
  <si>
    <t>210R99018</t>
  </si>
  <si>
    <t>210R20014</t>
  </si>
  <si>
    <t>Naprogramování, nastavení systému</t>
  </si>
  <si>
    <t>210R50020</t>
  </si>
  <si>
    <t>210R521015</t>
  </si>
  <si>
    <t>210R521017</t>
  </si>
  <si>
    <t>210R521016</t>
  </si>
  <si>
    <t>Ústředna EZS, sběrnicová vč. GSM modulu a příslušenství</t>
  </si>
  <si>
    <t>Akumulátor 12V/2,1Ah</t>
  </si>
  <si>
    <t>Sběrnicová klávesnice LCD</t>
  </si>
  <si>
    <t>Detektor pohybový duální, sběrnicový</t>
  </si>
  <si>
    <t>Magnetický snímač sběrnicový</t>
  </si>
  <si>
    <t>Detektor požární, kouřový, sběrnicový</t>
  </si>
  <si>
    <t>Siréna venkovní sběrnicová</t>
  </si>
  <si>
    <t>Siréna sběrnicová, vnitřní</t>
  </si>
  <si>
    <t>Kabel SYKFY 3x2x0,5</t>
  </si>
  <si>
    <t>POL13_0</t>
  </si>
  <si>
    <t>210R50019</t>
  </si>
  <si>
    <t>OBEC RABYNĚ</t>
  </si>
  <si>
    <t>Blaženice 16</t>
  </si>
  <si>
    <t>257 44</t>
  </si>
  <si>
    <t>Krchleby 4</t>
  </si>
  <si>
    <t>257 56</t>
  </si>
  <si>
    <t>Neveklov</t>
  </si>
  <si>
    <t>Netvořice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</si>
</sst>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
      <sz val="9"/>
      <color rgb="FF000000"/>
      <name val="Tahoma"/>
      <family val="2"/>
      <charset val="238"/>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s>
  <borders count="3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287">
    <xf numFmtId="0" fontId="0" fillId="0" borderId="0" xfId="0"/>
    <xf numFmtId="0" fontId="0" fillId="0" borderId="0" xfId="0" applyAlignment="1"/>
    <xf numFmtId="14" fontId="3" fillId="0" borderId="0" xfId="0" applyNumberFormat="1" applyFont="1" applyAlignment="1">
      <alignment horizontal="left"/>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0" xfId="0" applyFont="1" applyBorder="1" applyAlignment="1">
      <alignment vertical="center"/>
    </xf>
    <xf numFmtId="0" fontId="8" fillId="0" borderId="6" xfId="0" applyFont="1" applyBorder="1" applyAlignment="1">
      <alignment horizontal="righ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0" xfId="0" applyFont="1" applyBorder="1" applyAlignment="1">
      <alignment horizontal="left" vertical="center"/>
    </xf>
    <xf numFmtId="0" fontId="8" fillId="0" borderId="6" xfId="0" applyFont="1" applyBorder="1" applyAlignment="1">
      <alignment vertical="center"/>
    </xf>
    <xf numFmtId="0" fontId="8" fillId="0" borderId="0" xfId="0" applyFont="1" applyFill="1" applyBorder="1" applyAlignment="1">
      <alignment horizontal="lef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7" xfId="0" applyFont="1" applyBorder="1" applyAlignment="1">
      <alignment horizontal="left" vertical="center" indent="1"/>
    </xf>
    <xf numFmtId="1" fontId="8" fillId="0" borderId="8"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8" fillId="0" borderId="6" xfId="0" applyFont="1" applyFill="1" applyBorder="1" applyAlignment="1">
      <alignment horizontal="left" vertical="center"/>
    </xf>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7" xfId="0" applyBorder="1" applyAlignment="1">
      <alignment horizontal="left" vertical="center" indent="1"/>
    </xf>
    <xf numFmtId="0" fontId="8" fillId="0" borderId="9" xfId="0" applyFont="1" applyBorder="1" applyAlignment="1">
      <alignment vertical="center"/>
    </xf>
    <xf numFmtId="0" fontId="0" fillId="0" borderId="10" xfId="0" applyBorder="1" applyAlignment="1"/>
    <xf numFmtId="0" fontId="0" fillId="0" borderId="7"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10" xfId="0" applyNumberFormat="1" applyFont="1" applyBorder="1" applyAlignment="1">
      <alignment horizontal="left" vertical="center"/>
    </xf>
    <xf numFmtId="0" fontId="0" fillId="0" borderId="11" xfId="0" applyBorder="1" applyAlignment="1">
      <alignment horizontal="left" vertical="center" indent="1"/>
    </xf>
    <xf numFmtId="0" fontId="0" fillId="0" borderId="9" xfId="0" applyBorder="1" applyAlignment="1">
      <alignment horizontal="left" vertical="center"/>
    </xf>
    <xf numFmtId="0" fontId="0" fillId="0" borderId="9" xfId="0" applyBorder="1"/>
    <xf numFmtId="1" fontId="8" fillId="0" borderId="12" xfId="0" applyNumberFormat="1" applyFont="1" applyBorder="1" applyAlignment="1">
      <alignment horizontal="right" vertical="center"/>
    </xf>
    <xf numFmtId="0" fontId="0" fillId="0" borderId="9" xfId="0" applyBorder="1" applyAlignment="1">
      <alignment horizontal="left" vertical="center" indent="1"/>
    </xf>
    <xf numFmtId="49" fontId="0" fillId="0" borderId="13"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9" xfId="0" applyNumberFormat="1" applyFont="1" applyBorder="1" applyAlignment="1">
      <alignment horizontal="right" vertical="center"/>
    </xf>
    <xf numFmtId="0" fontId="0" fillId="0" borderId="11" xfId="0" applyBorder="1" applyAlignment="1">
      <alignment horizontal="left" indent="1"/>
    </xf>
    <xf numFmtId="0" fontId="0" fillId="0" borderId="14" xfId="0" applyFont="1" applyBorder="1" applyAlignment="1">
      <alignment horizontal="left" vertical="top" indent="1"/>
    </xf>
    <xf numFmtId="0" fontId="0" fillId="0" borderId="15" xfId="0" applyBorder="1" applyAlignment="1">
      <alignment vertical="top"/>
    </xf>
    <xf numFmtId="0" fontId="8" fillId="0" borderId="15" xfId="0" applyFont="1" applyFill="1" applyBorder="1" applyAlignment="1">
      <alignment horizontal="left" vertical="top"/>
    </xf>
    <xf numFmtId="0" fontId="8" fillId="0" borderId="15" xfId="0" applyFont="1" applyBorder="1" applyAlignment="1">
      <alignment vertical="center"/>
    </xf>
    <xf numFmtId="0" fontId="0" fillId="0" borderId="15" xfId="0" applyFont="1" applyBorder="1" applyAlignment="1">
      <alignment horizontal="right" vertical="center"/>
    </xf>
    <xf numFmtId="0" fontId="0" fillId="0" borderId="16" xfId="0" applyBorder="1" applyAlignment="1"/>
    <xf numFmtId="0" fontId="0" fillId="0" borderId="6" xfId="0" applyBorder="1" applyAlignment="1">
      <alignment horizontal="left"/>
    </xf>
    <xf numFmtId="0" fontId="0" fillId="0" borderId="17" xfId="0" applyBorder="1"/>
    <xf numFmtId="0" fontId="8" fillId="0" borderId="11" xfId="0" applyFont="1" applyBorder="1" applyAlignment="1">
      <alignment horizontal="left" vertical="center" indent="1"/>
    </xf>
    <xf numFmtId="0" fontId="8" fillId="0" borderId="9" xfId="0" applyFont="1" applyBorder="1" applyAlignment="1">
      <alignment horizontal="left" vertical="center"/>
    </xf>
    <xf numFmtId="0" fontId="8" fillId="0" borderId="9" xfId="0" applyFont="1" applyBorder="1"/>
    <xf numFmtId="49" fontId="0" fillId="0" borderId="9" xfId="0" applyNumberFormat="1" applyBorder="1" applyAlignment="1">
      <alignment vertical="center"/>
    </xf>
    <xf numFmtId="0" fontId="0" fillId="0" borderId="18" xfId="0" applyBorder="1" applyAlignment="1">
      <alignment vertical="center"/>
    </xf>
    <xf numFmtId="0" fontId="8" fillId="0" borderId="6" xfId="0" applyFont="1" applyBorder="1" applyAlignment="1">
      <alignment horizontal="left" vertical="center"/>
    </xf>
    <xf numFmtId="0" fontId="9" fillId="2" borderId="1" xfId="0" applyFont="1" applyFill="1" applyBorder="1" applyAlignment="1">
      <alignment horizontal="left" vertical="center" indent="1"/>
    </xf>
    <xf numFmtId="0" fontId="0" fillId="2" borderId="0" xfId="0" applyFill="1" applyBorder="1"/>
    <xf numFmtId="49" fontId="6" fillId="2" borderId="0" xfId="0" applyNumberFormat="1" applyFont="1" applyFill="1" applyBorder="1" applyAlignment="1">
      <alignment horizontal="left" vertical="center"/>
    </xf>
    <xf numFmtId="0" fontId="0" fillId="2" borderId="1" xfId="0" applyFont="1" applyFill="1" applyBorder="1" applyAlignment="1">
      <alignment horizontal="left" vertical="center" indent="1"/>
    </xf>
    <xf numFmtId="0" fontId="8" fillId="2" borderId="0" xfId="0" applyFont="1" applyFill="1" applyBorder="1" applyAlignment="1">
      <alignment horizontal="left" vertical="center"/>
    </xf>
    <xf numFmtId="0" fontId="0" fillId="2" borderId="7" xfId="0" applyFont="1" applyFill="1" applyBorder="1" applyAlignment="1">
      <alignment horizontal="left" vertical="center" indent="1"/>
    </xf>
    <xf numFmtId="0" fontId="0" fillId="2" borderId="6" xfId="0" applyFont="1" applyFill="1" applyBorder="1"/>
    <xf numFmtId="0" fontId="8" fillId="2" borderId="6" xfId="0" applyFont="1" applyFill="1" applyBorder="1" applyAlignment="1">
      <alignment horizontal="left" vertical="center"/>
    </xf>
    <xf numFmtId="0" fontId="8" fillId="3" borderId="6" xfId="0" applyFont="1" applyFill="1" applyBorder="1" applyAlignment="1" applyProtection="1">
      <alignment horizontal="left" vertical="center"/>
      <protection locked="0"/>
    </xf>
    <xf numFmtId="0" fontId="8" fillId="3" borderId="0" xfId="0" applyFont="1" applyFill="1" applyBorder="1" applyAlignment="1" applyProtection="1">
      <alignment horizontal="left" vertical="center"/>
      <protection locked="0"/>
    </xf>
    <xf numFmtId="49" fontId="0" fillId="0" borderId="0" xfId="0" applyNumberFormat="1"/>
    <xf numFmtId="4" fontId="0" fillId="0" borderId="0" xfId="0" applyNumberFormat="1" applyAlignment="1"/>
    <xf numFmtId="4" fontId="0" fillId="0" borderId="0" xfId="0" applyNumberFormat="1"/>
    <xf numFmtId="3" fontId="0" fillId="0" borderId="0" xfId="0" applyNumberFormat="1" applyAlignment="1"/>
    <xf numFmtId="3" fontId="0" fillId="0" borderId="19" xfId="0" applyNumberFormat="1" applyBorder="1"/>
    <xf numFmtId="0" fontId="4"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shrinkToFit="1"/>
    </xf>
    <xf numFmtId="3" fontId="7" fillId="4" borderId="12" xfId="0" applyNumberFormat="1" applyFont="1" applyFill="1" applyBorder="1" applyAlignment="1">
      <alignment vertical="center"/>
    </xf>
    <xf numFmtId="3" fontId="7" fillId="4" borderId="9" xfId="0" applyNumberFormat="1" applyFont="1" applyFill="1" applyBorder="1" applyAlignment="1">
      <alignment vertical="center"/>
    </xf>
    <xf numFmtId="3" fontId="7" fillId="4" borderId="9" xfId="0" applyNumberFormat="1" applyFont="1" applyFill="1" applyBorder="1" applyAlignment="1">
      <alignment vertical="center" wrapText="1"/>
    </xf>
    <xf numFmtId="3" fontId="10" fillId="4" borderId="18" xfId="0" applyNumberFormat="1" applyFont="1" applyFill="1" applyBorder="1" applyAlignment="1">
      <alignment horizontal="center" vertical="center" wrapText="1" shrinkToFit="1"/>
    </xf>
    <xf numFmtId="3" fontId="7" fillId="4" borderId="18" xfId="0" applyNumberFormat="1" applyFont="1" applyFill="1" applyBorder="1" applyAlignment="1">
      <alignment horizontal="center" vertical="center" wrapText="1" shrinkToFit="1"/>
    </xf>
    <xf numFmtId="3" fontId="7" fillId="4" borderId="18" xfId="0" applyNumberFormat="1" applyFont="1" applyFill="1" applyBorder="1" applyAlignment="1">
      <alignment horizontal="center" vertical="center" wrapText="1"/>
    </xf>
    <xf numFmtId="3" fontId="0" fillId="0" borderId="12" xfId="0" applyNumberFormat="1" applyBorder="1" applyAlignment="1">
      <alignment vertical="center"/>
    </xf>
    <xf numFmtId="3" fontId="3" fillId="0" borderId="18" xfId="0" applyNumberFormat="1" applyFont="1" applyBorder="1" applyAlignment="1">
      <alignment horizontal="right" vertical="center" wrapText="1" shrinkToFit="1"/>
    </xf>
    <xf numFmtId="3" fontId="3" fillId="0" borderId="18" xfId="0" applyNumberFormat="1" applyFont="1" applyBorder="1" applyAlignment="1">
      <alignment horizontal="right" vertical="center" shrinkToFit="1"/>
    </xf>
    <xf numFmtId="3" fontId="0" fillId="0" borderId="18" xfId="0" applyNumberFormat="1" applyBorder="1" applyAlignment="1">
      <alignment vertical="center" shrinkToFit="1"/>
    </xf>
    <xf numFmtId="3" fontId="0" fillId="0" borderId="18" xfId="0" applyNumberFormat="1" applyBorder="1" applyAlignment="1">
      <alignment vertical="center"/>
    </xf>
    <xf numFmtId="3" fontId="8" fillId="0" borderId="12" xfId="0" applyNumberFormat="1" applyFont="1" applyBorder="1" applyAlignment="1">
      <alignment vertical="center"/>
    </xf>
    <xf numFmtId="3" fontId="8" fillId="0" borderId="18" xfId="0" applyNumberFormat="1" applyFont="1" applyBorder="1" applyAlignment="1">
      <alignment vertical="center" wrapText="1" shrinkToFit="1"/>
    </xf>
    <xf numFmtId="3" fontId="8" fillId="0" borderId="18" xfId="0" applyNumberFormat="1" applyFont="1" applyBorder="1" applyAlignment="1">
      <alignment vertical="center" shrinkToFit="1"/>
    </xf>
    <xf numFmtId="3" fontId="8" fillId="0" borderId="18" xfId="0" applyNumberFormat="1" applyFont="1" applyBorder="1" applyAlignment="1">
      <alignment vertical="center"/>
    </xf>
    <xf numFmtId="3" fontId="0" fillId="0" borderId="12" xfId="0" applyNumberFormat="1" applyBorder="1" applyAlignment="1">
      <alignment horizontal="left" vertical="center"/>
    </xf>
    <xf numFmtId="3" fontId="0" fillId="0" borderId="18" xfId="0" applyNumberFormat="1" applyBorder="1" applyAlignment="1">
      <alignment vertical="center" wrapText="1" shrinkToFit="1"/>
    </xf>
    <xf numFmtId="3" fontId="0" fillId="2" borderId="18" xfId="0" applyNumberFormat="1" applyFill="1" applyBorder="1" applyAlignment="1">
      <alignment vertical="center" wrapText="1" shrinkToFit="1"/>
    </xf>
    <xf numFmtId="3" fontId="0" fillId="2" borderId="18" xfId="0" applyNumberFormat="1" applyFill="1" applyBorder="1" applyAlignment="1">
      <alignment vertical="center" shrinkToFit="1"/>
    </xf>
    <xf numFmtId="3" fontId="0" fillId="2" borderId="18" xfId="0" applyNumberFormat="1" applyFill="1" applyBorder="1" applyAlignment="1">
      <alignment vertical="center"/>
    </xf>
    <xf numFmtId="0" fontId="4" fillId="2" borderId="20" xfId="0" applyFont="1" applyFill="1" applyBorder="1" applyAlignment="1">
      <alignment horizontal="left" vertical="center" indent="1"/>
    </xf>
    <xf numFmtId="0" fontId="5" fillId="2" borderId="21" xfId="0" applyFont="1" applyFill="1" applyBorder="1" applyAlignment="1">
      <alignment horizontal="left" vertical="center"/>
    </xf>
    <xf numFmtId="0" fontId="0" fillId="2" borderId="21" xfId="0" applyFill="1" applyBorder="1" applyAlignment="1">
      <alignment horizontal="left" vertical="center"/>
    </xf>
    <xf numFmtId="4" fontId="4" fillId="2" borderId="21" xfId="0" applyNumberFormat="1" applyFont="1" applyFill="1" applyBorder="1" applyAlignment="1">
      <alignment horizontal="left" vertical="center"/>
    </xf>
    <xf numFmtId="49" fontId="0" fillId="2" borderId="22" xfId="0" applyNumberFormat="1" applyFill="1" applyBorder="1" applyAlignment="1">
      <alignment horizontal="left" vertical="center"/>
    </xf>
    <xf numFmtId="0" fontId="0" fillId="2" borderId="21" xfId="0" applyFill="1" applyBorder="1"/>
    <xf numFmtId="49" fontId="8" fillId="2" borderId="22" xfId="0" applyNumberFormat="1" applyFont="1" applyFill="1" applyBorder="1" applyAlignment="1">
      <alignment horizontal="left" vertical="center"/>
    </xf>
    <xf numFmtId="0" fontId="6" fillId="0" borderId="0" xfId="0" applyFont="1"/>
    <xf numFmtId="0" fontId="15" fillId="0" borderId="19" xfId="0" applyFont="1" applyBorder="1" applyAlignment="1">
      <alignment horizontal="center" vertical="center" wrapText="1"/>
    </xf>
    <xf numFmtId="0" fontId="7" fillId="0" borderId="19" xfId="0" applyFont="1" applyBorder="1" applyAlignment="1">
      <alignment vertical="center"/>
    </xf>
    <xf numFmtId="0" fontId="7" fillId="0" borderId="19" xfId="0" applyFont="1" applyBorder="1"/>
    <xf numFmtId="0" fontId="15" fillId="4" borderId="12"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8" xfId="0" applyFont="1" applyFill="1" applyBorder="1" applyAlignment="1">
      <alignment horizontal="center" vertical="center" wrapText="1"/>
    </xf>
    <xf numFmtId="49" fontId="7" fillId="0" borderId="12" xfId="0" applyNumberFormat="1" applyFont="1" applyBorder="1" applyAlignment="1">
      <alignment vertical="center"/>
    </xf>
    <xf numFmtId="0" fontId="7" fillId="2" borderId="12" xfId="0" applyFont="1" applyFill="1" applyBorder="1" applyAlignment="1">
      <alignment vertical="center"/>
    </xf>
    <xf numFmtId="0" fontId="7" fillId="2" borderId="9" xfId="0" applyFont="1" applyFill="1" applyBorder="1" applyAlignment="1">
      <alignment vertical="center"/>
    </xf>
    <xf numFmtId="3" fontId="7" fillId="0" borderId="18" xfId="0" applyNumberFormat="1" applyFont="1" applyBorder="1" applyAlignment="1">
      <alignment vertical="center"/>
    </xf>
    <xf numFmtId="3" fontId="7" fillId="2" borderId="18" xfId="0" applyNumberFormat="1" applyFont="1" applyFill="1" applyBorder="1" applyAlignment="1">
      <alignment vertical="center"/>
    </xf>
    <xf numFmtId="4" fontId="7" fillId="0" borderId="18" xfId="0" applyNumberFormat="1" applyFont="1" applyBorder="1" applyAlignment="1">
      <alignment horizontal="center" vertical="center"/>
    </xf>
    <xf numFmtId="4" fontId="7" fillId="0" borderId="18" xfId="0" applyNumberFormat="1" applyFont="1" applyBorder="1" applyAlignment="1">
      <alignment vertical="center"/>
    </xf>
    <xf numFmtId="4" fontId="7" fillId="2" borderId="18" xfId="0" applyNumberFormat="1" applyFont="1" applyFill="1" applyBorder="1" applyAlignment="1">
      <alignment horizontal="center" vertical="center"/>
    </xf>
    <xf numFmtId="4" fontId="7" fillId="2" borderId="18" xfId="0" applyNumberFormat="1" applyFont="1" applyFill="1" applyBorder="1" applyAlignment="1">
      <alignment vertical="center"/>
    </xf>
    <xf numFmtId="49" fontId="0" fillId="0" borderId="1" xfId="0" applyNumberFormat="1" applyBorder="1"/>
    <xf numFmtId="0" fontId="0" fillId="0" borderId="0" xfId="0" applyAlignment="1">
      <alignment horizontal="center"/>
    </xf>
    <xf numFmtId="0" fontId="0" fillId="0" borderId="18" xfId="0" applyFont="1" applyBorder="1" applyAlignment="1">
      <alignment vertical="center"/>
    </xf>
    <xf numFmtId="0" fontId="0" fillId="2" borderId="18" xfId="0" applyFont="1" applyFill="1" applyBorder="1" applyAlignment="1">
      <alignment vertical="center"/>
    </xf>
    <xf numFmtId="49" fontId="0" fillId="2" borderId="9" xfId="0" applyNumberFormat="1" applyFill="1" applyBorder="1" applyAlignment="1">
      <alignment vertical="center"/>
    </xf>
    <xf numFmtId="0" fontId="0" fillId="4" borderId="12" xfId="0" applyFill="1" applyBorder="1"/>
    <xf numFmtId="0" fontId="0" fillId="4" borderId="18" xfId="0" applyFill="1" applyBorder="1"/>
    <xf numFmtId="0" fontId="0" fillId="4" borderId="18" xfId="0" applyFill="1" applyBorder="1" applyAlignment="1">
      <alignment horizontal="center"/>
    </xf>
    <xf numFmtId="49" fontId="0" fillId="4" borderId="18" xfId="0" applyNumberFormat="1" applyFill="1" applyBorder="1"/>
    <xf numFmtId="0" fontId="0" fillId="4" borderId="18"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8" fillId="2" borderId="12" xfId="0" applyFont="1" applyFill="1" applyBorder="1" applyAlignment="1">
      <alignment vertical="top"/>
    </xf>
    <xf numFmtId="49" fontId="8" fillId="2" borderId="9" xfId="0" applyNumberFormat="1" applyFont="1" applyFill="1" applyBorder="1" applyAlignment="1">
      <alignment vertical="top"/>
    </xf>
    <xf numFmtId="0" fontId="8" fillId="2" borderId="9" xfId="0" applyFont="1" applyFill="1" applyBorder="1" applyAlignment="1">
      <alignment horizontal="center" vertical="top"/>
    </xf>
    <xf numFmtId="0" fontId="8" fillId="2" borderId="9"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4" fontId="16" fillId="0" borderId="0" xfId="0" applyNumberFormat="1" applyFont="1" applyBorder="1" applyAlignment="1">
      <alignment vertical="top" shrinkToFit="1"/>
    </xf>
    <xf numFmtId="4" fontId="16" fillId="3" borderId="0" xfId="0" applyNumberFormat="1" applyFont="1" applyFill="1" applyBorder="1" applyAlignment="1" applyProtection="1">
      <alignment vertical="top" shrinkToFit="1"/>
      <protection locked="0"/>
    </xf>
    <xf numFmtId="4" fontId="8" fillId="2" borderId="0" xfId="0" applyNumberFormat="1" applyFont="1" applyFill="1" applyBorder="1" applyAlignment="1">
      <alignment vertical="top" shrinkToFit="1"/>
    </xf>
    <xf numFmtId="0" fontId="8" fillId="2" borderId="23" xfId="0" applyFont="1" applyFill="1" applyBorder="1" applyAlignment="1">
      <alignment vertical="top"/>
    </xf>
    <xf numFmtId="49" fontId="8" fillId="2" borderId="15" xfId="0" applyNumberFormat="1" applyFont="1" applyFill="1" applyBorder="1" applyAlignment="1">
      <alignment vertical="top"/>
    </xf>
    <xf numFmtId="0" fontId="8" fillId="2" borderId="15" xfId="0" applyFont="1" applyFill="1" applyBorder="1" applyAlignment="1">
      <alignment horizontal="center" vertical="top" shrinkToFit="1"/>
    </xf>
    <xf numFmtId="164" fontId="8" fillId="2" borderId="15" xfId="0" applyNumberFormat="1" applyFont="1" applyFill="1" applyBorder="1" applyAlignment="1">
      <alignment vertical="top" shrinkToFit="1"/>
    </xf>
    <xf numFmtId="4" fontId="8" fillId="2" borderId="15" xfId="0" applyNumberFormat="1" applyFont="1" applyFill="1" applyBorder="1" applyAlignment="1">
      <alignment vertical="top" shrinkToFit="1"/>
    </xf>
    <xf numFmtId="4" fontId="8" fillId="2" borderId="24" xfId="0" applyNumberFormat="1" applyFont="1" applyFill="1" applyBorder="1" applyAlignment="1">
      <alignment vertical="top" shrinkToFit="1"/>
    </xf>
    <xf numFmtId="0" fontId="16" fillId="0" borderId="25" xfId="0" applyFont="1" applyBorder="1" applyAlignment="1">
      <alignment vertical="top"/>
    </xf>
    <xf numFmtId="49" fontId="16" fillId="0" borderId="26" xfId="0" applyNumberFormat="1" applyFont="1" applyBorder="1" applyAlignment="1">
      <alignment vertical="top"/>
    </xf>
    <xf numFmtId="0" fontId="16" fillId="0" borderId="26" xfId="0" applyFont="1" applyBorder="1" applyAlignment="1">
      <alignment horizontal="center" vertical="top" shrinkToFit="1"/>
    </xf>
    <xf numFmtId="164" fontId="16" fillId="0" borderId="26" xfId="0" applyNumberFormat="1" applyFont="1" applyBorder="1" applyAlignment="1">
      <alignment vertical="top" shrinkToFit="1"/>
    </xf>
    <xf numFmtId="4" fontId="16" fillId="3" borderId="26" xfId="0" applyNumberFormat="1" applyFont="1" applyFill="1" applyBorder="1" applyAlignment="1" applyProtection="1">
      <alignment vertical="top" shrinkToFit="1"/>
      <protection locked="0"/>
    </xf>
    <xf numFmtId="4" fontId="16" fillId="0" borderId="26" xfId="0" applyNumberFormat="1" applyFont="1" applyBorder="1" applyAlignment="1">
      <alignment vertical="top" shrinkToFit="1"/>
    </xf>
    <xf numFmtId="4" fontId="16" fillId="0" borderId="27" xfId="0" applyNumberFormat="1" applyFont="1" applyBorder="1" applyAlignment="1">
      <alignment vertical="top" shrinkToFit="1"/>
    </xf>
    <xf numFmtId="0" fontId="18" fillId="0" borderId="0" xfId="0" applyNumberFormat="1" applyFont="1" applyAlignment="1">
      <alignment wrapText="1"/>
    </xf>
    <xf numFmtId="4" fontId="8" fillId="2" borderId="28" xfId="0" applyNumberFormat="1" applyFont="1" applyFill="1" applyBorder="1" applyAlignment="1">
      <alignment vertical="top"/>
    </xf>
    <xf numFmtId="49" fontId="8" fillId="2" borderId="15" xfId="0" applyNumberFormat="1" applyFont="1" applyFill="1" applyBorder="1" applyAlignment="1">
      <alignment horizontal="left" vertical="top" wrapText="1"/>
    </xf>
    <xf numFmtId="49" fontId="16" fillId="0" borderId="26" xfId="0" applyNumberFormat="1" applyFont="1" applyBorder="1" applyAlignment="1">
      <alignment horizontal="left" vertical="top" wrapText="1"/>
    </xf>
    <xf numFmtId="49" fontId="0" fillId="0" borderId="0" xfId="0" applyNumberFormat="1" applyAlignment="1">
      <alignment horizontal="left" vertical="top" wrapText="1"/>
    </xf>
    <xf numFmtId="49" fontId="8" fillId="2" borderId="9" xfId="0" applyNumberFormat="1" applyFont="1" applyFill="1" applyBorder="1" applyAlignment="1">
      <alignment horizontal="left" vertical="top" wrapText="1"/>
    </xf>
    <xf numFmtId="49" fontId="0" fillId="0" borderId="0" xfId="0" applyNumberFormat="1" applyAlignment="1">
      <alignment horizontal="left" wrapText="1"/>
    </xf>
    <xf numFmtId="4" fontId="16" fillId="0" borderId="26" xfId="0" applyNumberFormat="1" applyFont="1" applyBorder="1" applyAlignment="1">
      <alignment horizontal="left" vertical="top" wrapText="1"/>
    </xf>
    <xf numFmtId="4" fontId="16" fillId="0" borderId="26" xfId="0" applyNumberFormat="1" applyFont="1" applyBorder="1" applyAlignment="1">
      <alignment horizontal="center" vertical="top" shrinkToFit="1"/>
    </xf>
    <xf numFmtId="4" fontId="8" fillId="2" borderId="15" xfId="0" applyNumberFormat="1" applyFont="1" applyFill="1" applyBorder="1" applyAlignment="1">
      <alignment horizontal="left" vertical="top" wrapText="1"/>
    </xf>
    <xf numFmtId="4" fontId="8" fillId="2" borderId="15" xfId="0" applyNumberFormat="1" applyFont="1" applyFill="1" applyBorder="1" applyAlignment="1">
      <alignment horizontal="center" vertical="top" shrinkToFit="1"/>
    </xf>
    <xf numFmtId="4" fontId="0" fillId="0" borderId="0" xfId="0" applyNumberFormat="1" applyAlignment="1">
      <alignment horizontal="left" vertical="top" wrapText="1"/>
    </xf>
    <xf numFmtId="4" fontId="0" fillId="0" borderId="0" xfId="0" applyNumberFormat="1" applyAlignment="1">
      <alignment horizontal="center" vertical="top"/>
    </xf>
    <xf numFmtId="4" fontId="8" fillId="2" borderId="9" xfId="0" applyNumberFormat="1" applyFont="1" applyFill="1" applyBorder="1" applyAlignment="1">
      <alignment horizontal="left" vertical="top" wrapText="1"/>
    </xf>
    <xf numFmtId="4" fontId="8" fillId="2" borderId="9" xfId="0" applyNumberFormat="1" applyFont="1" applyFill="1" applyBorder="1" applyAlignment="1">
      <alignment horizontal="center" vertical="top"/>
    </xf>
    <xf numFmtId="4" fontId="8" fillId="2" borderId="9" xfId="0" applyNumberFormat="1" applyFont="1" applyFill="1" applyBorder="1" applyAlignment="1">
      <alignment vertical="top"/>
    </xf>
    <xf numFmtId="4" fontId="0" fillId="0" borderId="0" xfId="0" applyNumberFormat="1" applyAlignment="1">
      <alignment horizontal="left" wrapText="1"/>
    </xf>
    <xf numFmtId="4" fontId="0" fillId="0" borderId="0" xfId="0" applyNumberFormat="1" applyAlignment="1">
      <alignment horizontal="center"/>
    </xf>
    <xf numFmtId="4" fontId="0" fillId="4" borderId="18" xfId="0" applyNumberFormat="1" applyFill="1" applyBorder="1"/>
    <xf numFmtId="4" fontId="0" fillId="4" borderId="18" xfId="0" applyNumberFormat="1" applyFill="1" applyBorder="1" applyAlignment="1">
      <alignment horizontal="center"/>
    </xf>
    <xf numFmtId="4" fontId="0" fillId="4" borderId="12" xfId="0" applyNumberFormat="1" applyFill="1" applyBorder="1"/>
    <xf numFmtId="4" fontId="19" fillId="0" borderId="0" xfId="0" quotePrefix="1" applyNumberFormat="1" applyFont="1" applyBorder="1" applyAlignment="1">
      <alignment horizontal="left" vertical="top" wrapText="1"/>
    </xf>
    <xf numFmtId="4" fontId="19" fillId="0" borderId="0" xfId="0" applyNumberFormat="1" applyFont="1" applyBorder="1" applyAlignment="1">
      <alignment horizontal="center" vertical="top" wrapText="1" shrinkToFit="1"/>
    </xf>
    <xf numFmtId="4" fontId="19" fillId="0" borderId="0" xfId="0" applyNumberFormat="1" applyFont="1" applyBorder="1" applyAlignment="1">
      <alignment vertical="top" wrapText="1" shrinkToFit="1"/>
    </xf>
    <xf numFmtId="4" fontId="16" fillId="0" borderId="0" xfId="0" applyNumberFormat="1" applyFont="1" applyBorder="1" applyAlignment="1">
      <alignment horizontal="left" vertical="top" wrapText="1"/>
    </xf>
    <xf numFmtId="4" fontId="16" fillId="0" borderId="0" xfId="0" applyNumberFormat="1" applyFont="1" applyBorder="1" applyAlignment="1">
      <alignment horizontal="center" vertical="top" shrinkToFit="1"/>
    </xf>
    <xf numFmtId="4" fontId="19" fillId="5" borderId="0" xfId="0" quotePrefix="1" applyNumberFormat="1" applyFont="1" applyFill="1" applyBorder="1" applyAlignment="1">
      <alignment horizontal="left" vertical="top" wrapText="1"/>
    </xf>
    <xf numFmtId="4" fontId="19" fillId="5" borderId="0" xfId="0" applyNumberFormat="1" applyFont="1" applyFill="1" applyBorder="1" applyAlignment="1">
      <alignment horizontal="center" vertical="top" wrapText="1" shrinkToFit="1"/>
    </xf>
    <xf numFmtId="4" fontId="19" fillId="5" borderId="0" xfId="0" applyNumberFormat="1" applyFont="1" applyFill="1" applyBorder="1" applyAlignment="1">
      <alignment vertical="top" wrapText="1" shrinkToFit="1"/>
    </xf>
    <xf numFmtId="0" fontId="16" fillId="5" borderId="25" xfId="0" applyFont="1" applyFill="1" applyBorder="1" applyAlignment="1">
      <alignment vertical="top"/>
    </xf>
    <xf numFmtId="49" fontId="16" fillId="5" borderId="26" xfId="0" applyNumberFormat="1" applyFont="1" applyFill="1" applyBorder="1" applyAlignment="1">
      <alignment vertical="top"/>
    </xf>
    <xf numFmtId="4" fontId="16" fillId="5" borderId="26" xfId="0" applyNumberFormat="1" applyFont="1" applyFill="1" applyBorder="1" applyAlignment="1">
      <alignment horizontal="left" vertical="top" wrapText="1"/>
    </xf>
    <xf numFmtId="4" fontId="16" fillId="5" borderId="26" xfId="0" applyNumberFormat="1" applyFont="1" applyFill="1" applyBorder="1" applyAlignment="1">
      <alignment horizontal="center" vertical="top" shrinkToFit="1"/>
    </xf>
    <xf numFmtId="4" fontId="16" fillId="5" borderId="26" xfId="0" applyNumberFormat="1" applyFont="1" applyFill="1" applyBorder="1" applyAlignment="1">
      <alignment vertical="top" shrinkToFit="1"/>
    </xf>
    <xf numFmtId="0" fontId="3" fillId="2" borderId="0" xfId="0" applyFont="1" applyFill="1" applyAlignment="1">
      <alignment horizontal="left" wrapText="1"/>
    </xf>
    <xf numFmtId="4" fontId="13" fillId="0" borderId="12" xfId="0" applyNumberFormat="1" applyFont="1" applyBorder="1" applyAlignment="1">
      <alignment horizontal="right" vertical="center" indent="1"/>
    </xf>
    <xf numFmtId="4" fontId="13" fillId="0" borderId="13" xfId="0" applyNumberFormat="1" applyFont="1" applyBorder="1" applyAlignment="1">
      <alignment horizontal="right" vertical="center" indent="1"/>
    </xf>
    <xf numFmtId="4" fontId="13" fillId="0" borderId="28" xfId="0" applyNumberFormat="1" applyFont="1" applyBorder="1" applyAlignment="1">
      <alignment horizontal="right" vertical="center" indent="1"/>
    </xf>
    <xf numFmtId="0" fontId="8" fillId="0" borderId="6" xfId="0" applyFont="1" applyBorder="1" applyAlignment="1">
      <alignment horizontal="left" vertical="center"/>
    </xf>
    <xf numFmtId="4" fontId="11" fillId="0" borderId="12" xfId="0" applyNumberFormat="1" applyFont="1" applyBorder="1" applyAlignment="1">
      <alignment horizontal="right" vertical="center"/>
    </xf>
    <xf numFmtId="4" fontId="11" fillId="0" borderId="9" xfId="0" applyNumberFormat="1" applyFont="1" applyBorder="1" applyAlignment="1">
      <alignment horizontal="right" vertical="center"/>
    </xf>
    <xf numFmtId="4" fontId="11" fillId="0" borderId="12" xfId="0" applyNumberFormat="1" applyFont="1" applyBorder="1" applyAlignment="1">
      <alignment vertical="center"/>
    </xf>
    <xf numFmtId="4" fontId="11" fillId="0" borderId="9" xfId="0" applyNumberFormat="1" applyFont="1" applyBorder="1" applyAlignment="1">
      <alignment vertical="center"/>
    </xf>
    <xf numFmtId="4" fontId="12" fillId="2" borderId="21" xfId="0" applyNumberFormat="1" applyFont="1" applyFill="1" applyBorder="1" applyAlignment="1">
      <alignment horizontal="right" vertical="center"/>
    </xf>
    <xf numFmtId="2" fontId="12" fillId="2" borderId="21" xfId="0" applyNumberFormat="1" applyFont="1" applyFill="1" applyBorder="1" applyAlignment="1">
      <alignment horizontal="right" vertical="center"/>
    </xf>
    <xf numFmtId="4" fontId="11" fillId="0" borderId="12" xfId="0" applyNumberFormat="1" applyFont="1" applyBorder="1" applyAlignment="1">
      <alignment horizontal="right" vertical="center" indent="1"/>
    </xf>
    <xf numFmtId="4" fontId="11" fillId="0" borderId="13" xfId="0" applyNumberFormat="1" applyFont="1" applyBorder="1" applyAlignment="1">
      <alignment horizontal="right" vertical="center" indent="1"/>
    </xf>
    <xf numFmtId="1" fontId="0" fillId="0" borderId="6" xfId="0" applyNumberFormat="1" applyFont="1" applyBorder="1" applyAlignment="1">
      <alignment horizontal="right" indent="1"/>
    </xf>
    <xf numFmtId="0" fontId="8" fillId="2" borderId="6"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4" fontId="11" fillId="0" borderId="8"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5" xfId="0" applyNumberFormat="1" applyFont="1" applyBorder="1" applyAlignment="1">
      <alignment horizontal="right" vertical="center"/>
    </xf>
    <xf numFmtId="3" fontId="0" fillId="0" borderId="9" xfId="0" applyNumberFormat="1" applyBorder="1" applyAlignment="1">
      <alignment vertical="center"/>
    </xf>
    <xf numFmtId="3" fontId="0" fillId="0" borderId="9" xfId="0" applyNumberFormat="1" applyBorder="1" applyAlignment="1">
      <alignment vertical="center" wrapText="1"/>
    </xf>
    <xf numFmtId="3" fontId="8" fillId="0" borderId="9" xfId="0" applyNumberFormat="1" applyFont="1" applyBorder="1" applyAlignment="1">
      <alignment vertical="center" wrapText="1"/>
    </xf>
    <xf numFmtId="49" fontId="6" fillId="2" borderId="15" xfId="0" applyNumberFormat="1" applyFont="1" applyFill="1" applyBorder="1" applyAlignment="1">
      <alignment horizontal="left" vertical="center" wrapText="1"/>
    </xf>
    <xf numFmtId="0" fontId="0" fillId="2" borderId="15" xfId="0" applyFill="1" applyBorder="1" applyAlignment="1">
      <alignment wrapText="1"/>
    </xf>
    <xf numFmtId="0" fontId="0" fillId="2" borderId="16" xfId="0" applyFill="1" applyBorder="1" applyAlignment="1">
      <alignment wrapText="1"/>
    </xf>
    <xf numFmtId="0" fontId="8" fillId="2" borderId="0" xfId="0" applyFont="1" applyFill="1" applyBorder="1" applyAlignment="1">
      <alignment horizontal="left" vertical="center" wrapText="1"/>
    </xf>
    <xf numFmtId="0" fontId="0" fillId="2" borderId="0" xfId="0" applyFill="1" applyAlignment="1">
      <alignment wrapText="1"/>
    </xf>
    <xf numFmtId="0" fontId="0" fillId="2" borderId="2" xfId="0" applyFill="1" applyBorder="1" applyAlignment="1">
      <alignment wrapText="1"/>
    </xf>
    <xf numFmtId="4" fontId="11" fillId="0" borderId="28" xfId="0" applyNumberFormat="1" applyFont="1" applyBorder="1" applyAlignment="1">
      <alignment horizontal="right" vertical="center" indent="1"/>
    </xf>
    <xf numFmtId="0" fontId="8" fillId="3" borderId="15"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0" fillId="3" borderId="6" xfId="0" applyFill="1" applyBorder="1" applyAlignment="1" applyProtection="1">
      <alignment horizontal="left" vertical="center"/>
      <protection locked="0"/>
    </xf>
    <xf numFmtId="0" fontId="0" fillId="0" borderId="6" xfId="0" applyFont="1" applyBorder="1" applyAlignment="1">
      <alignment horizontal="right" indent="1"/>
    </xf>
    <xf numFmtId="0" fontId="0" fillId="0" borderId="10" xfId="0" applyFont="1" applyBorder="1" applyAlignment="1">
      <alignment horizontal="right" indent="1"/>
    </xf>
    <xf numFmtId="49" fontId="7" fillId="0" borderId="12" xfId="0" applyNumberFormat="1" applyFont="1" applyBorder="1" applyAlignment="1">
      <alignment vertical="center" wrapText="1"/>
    </xf>
    <xf numFmtId="49" fontId="7" fillId="0" borderId="9" xfId="0" applyNumberFormat="1" applyFont="1" applyBorder="1" applyAlignment="1">
      <alignment vertical="center" wrapText="1"/>
    </xf>
    <xf numFmtId="0" fontId="8" fillId="3" borderId="0" xfId="0" applyFont="1" applyFill="1" applyBorder="1" applyAlignment="1" applyProtection="1">
      <alignment horizontal="left" vertical="center"/>
      <protection locked="0"/>
    </xf>
    <xf numFmtId="3" fontId="0" fillId="2" borderId="12" xfId="0" applyNumberFormat="1" applyFill="1" applyBorder="1" applyAlignment="1">
      <alignment vertical="center"/>
    </xf>
    <xf numFmtId="3" fontId="0" fillId="2" borderId="9" xfId="0" applyNumberFormat="1" applyFill="1" applyBorder="1" applyAlignment="1">
      <alignment vertical="center"/>
    </xf>
    <xf numFmtId="3" fontId="0" fillId="2" borderId="28" xfId="0" applyNumberFormat="1" applyFill="1" applyBorder="1" applyAlignment="1">
      <alignment vertical="center"/>
    </xf>
    <xf numFmtId="0" fontId="0" fillId="0" borderId="15" xfId="0" applyBorder="1" applyAlignment="1">
      <alignment horizont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9" xfId="0" applyNumberFormat="1" applyBorder="1" applyAlignment="1">
      <alignment vertical="center" shrinkToFit="1"/>
    </xf>
    <xf numFmtId="49" fontId="0" fillId="0" borderId="28" xfId="0" applyNumberFormat="1" applyBorder="1" applyAlignment="1">
      <alignment vertical="center" shrinkToFit="1"/>
    </xf>
    <xf numFmtId="49" fontId="16" fillId="3" borderId="0" xfId="0" applyNumberFormat="1" applyFont="1" applyFill="1" applyBorder="1" applyAlignment="1" applyProtection="1">
      <alignment horizontal="left" vertical="top" wrapText="1"/>
      <protection locked="0"/>
    </xf>
    <xf numFmtId="49" fontId="16" fillId="3" borderId="0" xfId="0" applyNumberFormat="1" applyFont="1" applyFill="1" applyBorder="1" applyAlignment="1" applyProtection="1">
      <alignment vertical="top"/>
      <protection locked="0"/>
    </xf>
    <xf numFmtId="0" fontId="6" fillId="0" borderId="0" xfId="0" applyFont="1" applyAlignment="1">
      <alignment horizontal="center"/>
    </xf>
    <xf numFmtId="49" fontId="0" fillId="0" borderId="9" xfId="0" applyNumberFormat="1" applyBorder="1" applyAlignment="1">
      <alignment vertical="center"/>
    </xf>
    <xf numFmtId="0" fontId="0" fillId="0" borderId="9" xfId="0" applyBorder="1" applyAlignment="1">
      <alignment vertical="center"/>
    </xf>
    <xf numFmtId="0" fontId="0" fillId="0" borderId="28" xfId="0" applyBorder="1" applyAlignment="1">
      <alignment vertical="center"/>
    </xf>
    <xf numFmtId="49" fontId="0" fillId="2" borderId="9" xfId="0" applyNumberFormat="1" applyFill="1" applyBorder="1" applyAlignment="1">
      <alignment vertical="center"/>
    </xf>
    <xf numFmtId="0" fontId="0" fillId="2" borderId="9" xfId="0" applyFill="1" applyBorder="1" applyAlignment="1">
      <alignment vertical="center"/>
    </xf>
    <xf numFmtId="0" fontId="0" fillId="2" borderId="28" xfId="0" applyFill="1" applyBorder="1" applyAlignment="1">
      <alignment vertical="center"/>
    </xf>
    <xf numFmtId="0" fontId="17" fillId="0" borderId="15" xfId="0" applyNumberFormat="1" applyFont="1" applyBorder="1" applyAlignment="1">
      <alignment horizontal="left" vertical="top" wrapText="1"/>
    </xf>
    <xf numFmtId="0" fontId="17" fillId="0" borderId="15" xfId="0" applyNumberFormat="1" applyFont="1" applyBorder="1" applyAlignment="1">
      <alignment vertical="top" wrapText="1"/>
    </xf>
    <xf numFmtId="4" fontId="16" fillId="3" borderId="0" xfId="0" applyNumberFormat="1" applyFont="1" applyFill="1" applyBorder="1" applyAlignment="1" applyProtection="1">
      <alignment horizontal="left" vertical="top" wrapText="1"/>
      <protection locked="0"/>
    </xf>
    <xf numFmtId="4" fontId="16" fillId="3" borderId="0" xfId="0" applyNumberFormat="1" applyFont="1" applyFill="1" applyBorder="1" applyAlignment="1" applyProtection="1">
      <alignment vertical="top"/>
      <protection locked="0"/>
    </xf>
    <xf numFmtId="4" fontId="17" fillId="0" borderId="15" xfId="0" applyNumberFormat="1" applyFont="1" applyBorder="1" applyAlignment="1">
      <alignment horizontal="left" vertical="top" wrapText="1"/>
    </xf>
    <xf numFmtId="4" fontId="17" fillId="0" borderId="15" xfId="0" applyNumberFormat="1" applyFont="1" applyBorder="1" applyAlignment="1">
      <alignment vertical="top" wrapText="1"/>
    </xf>
    <xf numFmtId="0" fontId="0" fillId="0" borderId="15" xfId="0" applyBorder="1" applyAlignment="1">
      <alignment vertical="top"/>
    </xf>
    <xf numFmtId="4" fontId="17" fillId="0" borderId="0" xfId="0" applyNumberFormat="1" applyFont="1" applyBorder="1" applyAlignment="1">
      <alignment horizontal="left" vertical="top" wrapText="1"/>
    </xf>
    <xf numFmtId="4" fontId="17" fillId="0" borderId="0" xfId="0" applyNumberFormat="1" applyFont="1" applyBorder="1" applyAlignment="1">
      <alignment vertical="top" wrapText="1"/>
    </xf>
    <xf numFmtId="4" fontId="16" fillId="3" borderId="15" xfId="0" applyNumberFormat="1" applyFont="1" applyFill="1" applyBorder="1" applyAlignment="1" applyProtection="1">
      <alignment horizontal="left" vertical="top" wrapText="1"/>
      <protection locked="0"/>
    </xf>
    <xf numFmtId="4" fontId="16" fillId="3" borderId="15" xfId="0" applyNumberFormat="1" applyFont="1" applyFill="1" applyBorder="1" applyAlignment="1" applyProtection="1">
      <alignment vertical="top"/>
      <protection locked="0"/>
    </xf>
    <xf numFmtId="4" fontId="16" fillId="0" borderId="0" xfId="0" applyNumberFormat="1" applyFont="1" applyBorder="1" applyAlignment="1">
      <alignment horizontal="left" vertical="top" wrapText="1"/>
    </xf>
    <xf numFmtId="4" fontId="16" fillId="0" borderId="0" xfId="0" applyNumberFormat="1" applyFont="1" applyBorder="1" applyAlignment="1">
      <alignment vertical="top" wrapText="1"/>
    </xf>
    <xf numFmtId="4" fontId="16" fillId="0" borderId="15" xfId="0" applyNumberFormat="1" applyFont="1" applyBorder="1" applyAlignment="1">
      <alignment horizontal="left" vertical="top" wrapText="1"/>
    </xf>
    <xf numFmtId="4" fontId="16" fillId="0" borderId="15" xfId="0" applyNumberFormat="1" applyFont="1" applyBorder="1" applyAlignment="1">
      <alignment vertical="top" wrapText="1"/>
    </xf>
    <xf numFmtId="4" fontId="16" fillId="5" borderId="15" xfId="0" applyNumberFormat="1" applyFont="1" applyFill="1" applyBorder="1" applyAlignment="1">
      <alignment horizontal="left" vertical="top" wrapText="1"/>
    </xf>
    <xf numFmtId="4" fontId="16" fillId="5" borderId="15" xfId="0" applyNumberFormat="1" applyFont="1" applyFill="1" applyBorder="1" applyAlignment="1">
      <alignment vertical="top" wrapText="1"/>
    </xf>
    <xf numFmtId="4" fontId="17" fillId="5" borderId="0" xfId="0" applyNumberFormat="1" applyFont="1" applyFill="1" applyBorder="1" applyAlignment="1">
      <alignment horizontal="left" vertical="top" wrapText="1"/>
    </xf>
    <xf numFmtId="4" fontId="17" fillId="5" borderId="0" xfId="0" applyNumberFormat="1" applyFont="1" applyFill="1" applyBorder="1" applyAlignment="1">
      <alignment vertical="top" wrapText="1"/>
    </xf>
    <xf numFmtId="4" fontId="17" fillId="5" borderId="15" xfId="0" applyNumberFormat="1" applyFont="1" applyFill="1" applyBorder="1" applyAlignment="1">
      <alignment horizontal="left" vertical="top" wrapText="1"/>
    </xf>
    <xf numFmtId="4" fontId="17" fillId="5" borderId="15" xfId="0" applyNumberFormat="1" applyFont="1" applyFill="1" applyBorder="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Preview/INFO/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baseColWidth="10" defaultColWidth="8.83203125" defaultRowHeight="13"/>
  <sheetData>
    <row r="1" spans="1:7">
      <c r="A1" s="34" t="s">
        <v>38</v>
      </c>
    </row>
    <row r="2" spans="1:7" ht="57.75" customHeight="1">
      <c r="A2" s="207" t="s">
        <v>39</v>
      </c>
      <c r="B2" s="207"/>
      <c r="C2" s="207"/>
      <c r="D2" s="207"/>
      <c r="E2" s="207"/>
      <c r="F2" s="207"/>
      <c r="G2" s="207"/>
    </row>
  </sheetData>
  <sheetProtection sheet="1"/>
  <mergeCells count="1">
    <mergeCell ref="A2:G2"/>
  </mergeCells>
  <phoneticPr fontId="16"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81"/>
  <sheetViews>
    <sheetView showGridLines="0" topLeftCell="B1" zoomScaleNormal="100" zoomScaleSheetLayoutView="75" workbookViewId="0">
      <selection activeCell="D11" sqref="D11:G11"/>
    </sheetView>
  </sheetViews>
  <sheetFormatPr baseColWidth="10" defaultColWidth="9" defaultRowHeight="13"/>
  <cols>
    <col min="1" max="1" width="8.5" hidden="1" customWidth="1"/>
    <col min="2" max="2" width="9.1640625" customWidth="1"/>
    <col min="3" max="3" width="7.5" customWidth="1"/>
    <col min="4" max="4" width="13.5" customWidth="1"/>
    <col min="5" max="5" width="12.1640625" customWidth="1"/>
    <col min="6" max="6" width="11.5" customWidth="1"/>
    <col min="7" max="7" width="12.6640625" style="1" customWidth="1"/>
    <col min="8" max="8" width="12.6640625" customWidth="1"/>
    <col min="9" max="9" width="13" style="1" customWidth="1"/>
    <col min="10" max="10" width="6.6640625" style="1" customWidth="1"/>
    <col min="11" max="11" width="4.33203125" customWidth="1"/>
    <col min="12" max="15" width="10.6640625" customWidth="1"/>
  </cols>
  <sheetData>
    <row r="1" spans="1:15" ht="33.75" customHeight="1">
      <c r="A1" s="70" t="s">
        <v>36</v>
      </c>
      <c r="B1" s="225" t="s">
        <v>41</v>
      </c>
      <c r="C1" s="226"/>
      <c r="D1" s="226"/>
      <c r="E1" s="226"/>
      <c r="F1" s="226"/>
      <c r="G1" s="226"/>
      <c r="H1" s="226"/>
      <c r="I1" s="226"/>
      <c r="J1" s="227"/>
    </row>
    <row r="2" spans="1:15" ht="36" customHeight="1">
      <c r="A2" s="3"/>
      <c r="B2" s="77" t="s">
        <v>22</v>
      </c>
      <c r="C2" s="78"/>
      <c r="D2" s="79" t="s">
        <v>43</v>
      </c>
      <c r="E2" s="234" t="s">
        <v>44</v>
      </c>
      <c r="F2" s="235"/>
      <c r="G2" s="235"/>
      <c r="H2" s="235"/>
      <c r="I2" s="235"/>
      <c r="J2" s="236"/>
      <c r="O2" s="2"/>
    </row>
    <row r="3" spans="1:15" ht="27" hidden="1" customHeight="1">
      <c r="A3" s="3"/>
      <c r="B3" s="80"/>
      <c r="C3" s="78"/>
      <c r="D3" s="81"/>
      <c r="E3" s="237"/>
      <c r="F3" s="238"/>
      <c r="G3" s="238"/>
      <c r="H3" s="238"/>
      <c r="I3" s="238"/>
      <c r="J3" s="239"/>
    </row>
    <row r="4" spans="1:15" ht="23.25" customHeight="1">
      <c r="A4" s="3"/>
      <c r="B4" s="82"/>
      <c r="C4" s="83"/>
      <c r="D4" s="84"/>
      <c r="E4" s="221"/>
      <c r="F4" s="221"/>
      <c r="G4" s="221"/>
      <c r="H4" s="221"/>
      <c r="I4" s="221"/>
      <c r="J4" s="222"/>
    </row>
    <row r="5" spans="1:15" ht="24" customHeight="1">
      <c r="A5" s="3"/>
      <c r="B5" s="44" t="s">
        <v>42</v>
      </c>
      <c r="C5" s="4"/>
      <c r="D5" s="30" t="s">
        <v>612</v>
      </c>
      <c r="E5" s="24"/>
      <c r="F5" s="24"/>
      <c r="G5" s="24"/>
      <c r="H5" s="26" t="s">
        <v>40</v>
      </c>
      <c r="I5" s="30">
        <v>232599</v>
      </c>
      <c r="J5" s="10"/>
    </row>
    <row r="6" spans="1:15" ht="15.75" customHeight="1">
      <c r="A6" s="3"/>
      <c r="B6" s="38"/>
      <c r="C6" s="24"/>
      <c r="D6" s="30" t="s">
        <v>613</v>
      </c>
      <c r="E6" s="24"/>
      <c r="F6" s="24"/>
      <c r="G6" s="24"/>
      <c r="H6" s="26" t="s">
        <v>34</v>
      </c>
      <c r="I6" s="30"/>
      <c r="J6" s="10"/>
    </row>
    <row r="7" spans="1:15" ht="15.75" customHeight="1">
      <c r="A7" s="3"/>
      <c r="B7" s="39"/>
      <c r="C7" s="25"/>
      <c r="D7" s="76" t="s">
        <v>614</v>
      </c>
      <c r="E7" s="211" t="s">
        <v>618</v>
      </c>
      <c r="F7" s="211"/>
      <c r="G7" s="211"/>
      <c r="H7" s="33"/>
      <c r="I7" s="31"/>
      <c r="J7" s="48"/>
    </row>
    <row r="8" spans="1:15" ht="24" hidden="1" customHeight="1">
      <c r="A8" s="3"/>
      <c r="B8" s="44" t="s">
        <v>20</v>
      </c>
      <c r="C8" s="4"/>
      <c r="D8" s="32"/>
      <c r="E8" s="4"/>
      <c r="F8" s="4"/>
      <c r="G8" s="42"/>
      <c r="H8" s="26" t="s">
        <v>40</v>
      </c>
      <c r="I8" s="30"/>
      <c r="J8" s="10"/>
    </row>
    <row r="9" spans="1:15" ht="15.75" hidden="1" customHeight="1">
      <c r="A9" s="3"/>
      <c r="B9" s="3"/>
      <c r="C9" s="4"/>
      <c r="D9" s="32"/>
      <c r="E9" s="4"/>
      <c r="F9" s="4"/>
      <c r="G9" s="42"/>
      <c r="H9" s="26" t="s">
        <v>34</v>
      </c>
      <c r="I9" s="30"/>
      <c r="J9" s="10"/>
    </row>
    <row r="10" spans="1:15" ht="15.75" hidden="1" customHeight="1">
      <c r="A10" s="3"/>
      <c r="B10" s="49"/>
      <c r="C10" s="25"/>
      <c r="D10" s="43"/>
      <c r="E10" s="52"/>
      <c r="F10" s="52"/>
      <c r="G10" s="50"/>
      <c r="H10" s="50"/>
      <c r="I10" s="51"/>
      <c r="J10" s="48"/>
    </row>
    <row r="11" spans="1:15" ht="24" customHeight="1">
      <c r="A11" s="3"/>
      <c r="B11" s="44" t="s">
        <v>19</v>
      </c>
      <c r="C11" s="4"/>
      <c r="D11" s="241"/>
      <c r="E11" s="241"/>
      <c r="F11" s="241"/>
      <c r="G11" s="241"/>
      <c r="H11" s="26" t="s">
        <v>40</v>
      </c>
      <c r="I11" s="86">
        <v>4291476</v>
      </c>
      <c r="J11" s="10"/>
    </row>
    <row r="12" spans="1:15" ht="15.75" customHeight="1">
      <c r="A12" s="3"/>
      <c r="B12" s="38"/>
      <c r="C12" s="24"/>
      <c r="D12" s="248" t="s">
        <v>615</v>
      </c>
      <c r="E12" s="248"/>
      <c r="F12" s="248"/>
      <c r="G12" s="248"/>
      <c r="H12" s="26" t="s">
        <v>34</v>
      </c>
      <c r="I12" s="86"/>
      <c r="J12" s="10"/>
    </row>
    <row r="13" spans="1:15" ht="15.75" customHeight="1">
      <c r="A13" s="3"/>
      <c r="B13" s="39"/>
      <c r="C13" s="25"/>
      <c r="D13" s="85" t="s">
        <v>616</v>
      </c>
      <c r="E13" s="242" t="s">
        <v>617</v>
      </c>
      <c r="F13" s="243"/>
      <c r="G13" s="243"/>
      <c r="H13" s="27"/>
      <c r="I13" s="31"/>
      <c r="J13" s="48"/>
    </row>
    <row r="14" spans="1:15" ht="24" hidden="1" customHeight="1">
      <c r="A14" s="3"/>
      <c r="B14" s="63" t="s">
        <v>21</v>
      </c>
      <c r="C14" s="64"/>
      <c r="D14" s="65"/>
      <c r="E14" s="66"/>
      <c r="F14" s="66"/>
      <c r="G14" s="66"/>
      <c r="H14" s="67"/>
      <c r="I14" s="66"/>
      <c r="J14" s="68"/>
    </row>
    <row r="15" spans="1:15" ht="32.25" customHeight="1">
      <c r="A15" s="3"/>
      <c r="B15" s="49" t="s">
        <v>32</v>
      </c>
      <c r="C15" s="69"/>
      <c r="D15" s="50"/>
      <c r="E15" s="220"/>
      <c r="F15" s="220"/>
      <c r="G15" s="244"/>
      <c r="H15" s="244"/>
      <c r="I15" s="244" t="s">
        <v>29</v>
      </c>
      <c r="J15" s="245"/>
    </row>
    <row r="16" spans="1:15" ht="23.25" customHeight="1">
      <c r="A16" s="138" t="s">
        <v>24</v>
      </c>
      <c r="B16" s="54" t="s">
        <v>24</v>
      </c>
      <c r="C16" s="55"/>
      <c r="D16" s="56"/>
      <c r="E16" s="208"/>
      <c r="F16" s="210"/>
      <c r="G16" s="208"/>
      <c r="H16" s="210"/>
      <c r="I16" s="208">
        <f>SUMIF(F55:F77,A16,I55:I77)+SUMIF(F55:F77,"PSU",I55:I77)</f>
        <v>0</v>
      </c>
      <c r="J16" s="209"/>
    </row>
    <row r="17" spans="1:10" ht="23.25" customHeight="1">
      <c r="A17" s="138" t="s">
        <v>25</v>
      </c>
      <c r="B17" s="54" t="s">
        <v>25</v>
      </c>
      <c r="C17" s="55"/>
      <c r="D17" s="56"/>
      <c r="E17" s="208"/>
      <c r="F17" s="210"/>
      <c r="G17" s="208"/>
      <c r="H17" s="210"/>
      <c r="I17" s="208">
        <f>SUMIF(F55:F77,A17,I55:I77)</f>
        <v>0</v>
      </c>
      <c r="J17" s="209"/>
    </row>
    <row r="18" spans="1:10" ht="23.25" customHeight="1">
      <c r="A18" s="138" t="s">
        <v>26</v>
      </c>
      <c r="B18" s="54" t="s">
        <v>26</v>
      </c>
      <c r="C18" s="55"/>
      <c r="D18" s="56"/>
      <c r="E18" s="208"/>
      <c r="F18" s="210"/>
      <c r="G18" s="208"/>
      <c r="H18" s="210"/>
      <c r="I18" s="208">
        <f>SUMIF(F55:F77,A18,I55:I77)</f>
        <v>0</v>
      </c>
      <c r="J18" s="209"/>
    </row>
    <row r="19" spans="1:10" ht="23.25" customHeight="1">
      <c r="A19" s="138" t="s">
        <v>103</v>
      </c>
      <c r="B19" s="54" t="s">
        <v>27</v>
      </c>
      <c r="C19" s="55"/>
      <c r="D19" s="56"/>
      <c r="E19" s="208"/>
      <c r="F19" s="210"/>
      <c r="G19" s="208"/>
      <c r="H19" s="210"/>
      <c r="I19" s="208">
        <f>SUMIF(F55:F77,A19,I55:I77)</f>
        <v>0</v>
      </c>
      <c r="J19" s="209"/>
    </row>
    <row r="20" spans="1:10" ht="23.25" customHeight="1">
      <c r="A20" s="138" t="s">
        <v>104</v>
      </c>
      <c r="B20" s="54" t="s">
        <v>28</v>
      </c>
      <c r="C20" s="55"/>
      <c r="D20" s="56"/>
      <c r="E20" s="208"/>
      <c r="F20" s="210"/>
      <c r="G20" s="208"/>
      <c r="H20" s="210"/>
      <c r="I20" s="208">
        <f>SUMIF(F55:F77,A20,I55:I77)</f>
        <v>0</v>
      </c>
      <c r="J20" s="209"/>
    </row>
    <row r="21" spans="1:10" ht="23.25" customHeight="1">
      <c r="A21" s="3"/>
      <c r="B21" s="71" t="s">
        <v>29</v>
      </c>
      <c r="C21" s="72"/>
      <c r="D21" s="73"/>
      <c r="E21" s="218"/>
      <c r="F21" s="240"/>
      <c r="G21" s="218"/>
      <c r="H21" s="240"/>
      <c r="I21" s="218">
        <f>SUM(I16:J20)</f>
        <v>0</v>
      </c>
      <c r="J21" s="219"/>
    </row>
    <row r="22" spans="1:10" ht="33" customHeight="1">
      <c r="A22" s="3"/>
      <c r="B22" s="62" t="s">
        <v>33</v>
      </c>
      <c r="C22" s="55"/>
      <c r="D22" s="56"/>
      <c r="E22" s="61"/>
      <c r="F22" s="58"/>
      <c r="G22" s="47"/>
      <c r="H22" s="47"/>
      <c r="I22" s="47"/>
      <c r="J22" s="59"/>
    </row>
    <row r="23" spans="1:10" ht="23.25" customHeight="1">
      <c r="A23" s="3">
        <f>ZakladDPHSni*SazbaDPH1/100</f>
        <v>0</v>
      </c>
      <c r="B23" s="54" t="s">
        <v>12</v>
      </c>
      <c r="C23" s="55"/>
      <c r="D23" s="56"/>
      <c r="E23" s="57">
        <v>15</v>
      </c>
      <c r="F23" s="58" t="s">
        <v>0</v>
      </c>
      <c r="G23" s="214">
        <f>ZakladDPHSniVypocet</f>
        <v>0</v>
      </c>
      <c r="H23" s="215"/>
      <c r="I23" s="215"/>
      <c r="J23" s="59" t="str">
        <f t="shared" ref="J23:J28" si="0">Mena</f>
        <v>CZK</v>
      </c>
    </row>
    <row r="24" spans="1:10" ht="23.25" customHeight="1">
      <c r="A24" s="3">
        <f>(A23-INT(A23))*100</f>
        <v>0</v>
      </c>
      <c r="B24" s="54" t="s">
        <v>13</v>
      </c>
      <c r="C24" s="55"/>
      <c r="D24" s="56"/>
      <c r="E24" s="57">
        <f>SazbaDPH1</f>
        <v>15</v>
      </c>
      <c r="F24" s="58" t="s">
        <v>0</v>
      </c>
      <c r="G24" s="212">
        <f>IF(A24&gt;50, ROUNDUP(A23, 0), ROUNDDOWN(A23, 0))</f>
        <v>0</v>
      </c>
      <c r="H24" s="213"/>
      <c r="I24" s="213"/>
      <c r="J24" s="59" t="str">
        <f t="shared" si="0"/>
        <v>CZK</v>
      </c>
    </row>
    <row r="25" spans="1:10" ht="23.25" customHeight="1">
      <c r="A25" s="3">
        <f>ZakladDPHZakl*SazbaDPH2/100</f>
        <v>0</v>
      </c>
      <c r="B25" s="54" t="s">
        <v>14</v>
      </c>
      <c r="C25" s="55"/>
      <c r="D25" s="56"/>
      <c r="E25" s="57">
        <v>21</v>
      </c>
      <c r="F25" s="58" t="s">
        <v>0</v>
      </c>
      <c r="G25" s="214">
        <f>ZakladDPHZaklVypocet</f>
        <v>0</v>
      </c>
      <c r="H25" s="215"/>
      <c r="I25" s="215"/>
      <c r="J25" s="59" t="str">
        <f t="shared" si="0"/>
        <v>CZK</v>
      </c>
    </row>
    <row r="26" spans="1:10" ht="23.25" customHeight="1">
      <c r="A26" s="3">
        <f>(A25-INT(A25))*100</f>
        <v>0</v>
      </c>
      <c r="B26" s="46" t="s">
        <v>15</v>
      </c>
      <c r="C26" s="21"/>
      <c r="D26" s="17"/>
      <c r="E26" s="40">
        <f>SazbaDPH2</f>
        <v>21</v>
      </c>
      <c r="F26" s="41" t="s">
        <v>0</v>
      </c>
      <c r="G26" s="228">
        <f>IF(A26&gt;50, ROUNDUP(A25, 0), ROUNDDOWN(A25, 0))</f>
        <v>0</v>
      </c>
      <c r="H26" s="229"/>
      <c r="I26" s="229"/>
      <c r="J26" s="53" t="str">
        <f t="shared" si="0"/>
        <v>CZK</v>
      </c>
    </row>
    <row r="27" spans="1:10" ht="23.25" customHeight="1" thickBot="1">
      <c r="A27" s="3">
        <f>ZakladDPHSni+DPHSni+ZakladDPHZakl+DPHZakl</f>
        <v>0</v>
      </c>
      <c r="B27" s="45" t="s">
        <v>4</v>
      </c>
      <c r="C27" s="19"/>
      <c r="D27" s="22"/>
      <c r="E27" s="19"/>
      <c r="F27" s="20"/>
      <c r="G27" s="230">
        <f>CenaCelkem-(ZakladDPHSni+DPHSni+ZakladDPHZakl+DPHZakl)</f>
        <v>0</v>
      </c>
      <c r="H27" s="230"/>
      <c r="I27" s="230"/>
      <c r="J27" s="60" t="str">
        <f t="shared" si="0"/>
        <v>CZK</v>
      </c>
    </row>
    <row r="28" spans="1:10" ht="27.75" hidden="1" customHeight="1" thickBot="1">
      <c r="A28" s="3"/>
      <c r="B28" s="115" t="s">
        <v>23</v>
      </c>
      <c r="C28" s="116"/>
      <c r="D28" s="116"/>
      <c r="E28" s="117"/>
      <c r="F28" s="118"/>
      <c r="G28" s="217">
        <f>ZakladDPHSniVypocet+ZakladDPHZaklVypocet</f>
        <v>0</v>
      </c>
      <c r="H28" s="217"/>
      <c r="I28" s="217"/>
      <c r="J28" s="119" t="str">
        <f t="shared" si="0"/>
        <v>CZK</v>
      </c>
    </row>
    <row r="29" spans="1:10" ht="27.75" customHeight="1" thickBot="1">
      <c r="A29" s="3">
        <f>(A27-INT(A27))*100</f>
        <v>0</v>
      </c>
      <c r="B29" s="115" t="s">
        <v>35</v>
      </c>
      <c r="C29" s="120"/>
      <c r="D29" s="120"/>
      <c r="E29" s="120"/>
      <c r="F29" s="120"/>
      <c r="G29" s="216">
        <f>IF(A29&gt;50, ROUNDUP(A27, 0), ROUNDDOWN(A27, 0))</f>
        <v>0</v>
      </c>
      <c r="H29" s="216"/>
      <c r="I29" s="216"/>
      <c r="J29" s="121" t="s">
        <v>59</v>
      </c>
    </row>
    <row r="30" spans="1:10" ht="12.75" customHeight="1">
      <c r="A30" s="3"/>
      <c r="B30" s="3"/>
      <c r="C30" s="4"/>
      <c r="D30" s="4"/>
      <c r="E30" s="4"/>
      <c r="F30" s="4"/>
      <c r="G30" s="42"/>
      <c r="H30" s="4"/>
      <c r="I30" s="42"/>
      <c r="J30" s="11"/>
    </row>
    <row r="31" spans="1:10" ht="30" customHeight="1">
      <c r="A31" s="3"/>
      <c r="B31" s="3"/>
      <c r="C31" s="4"/>
      <c r="D31" s="4"/>
      <c r="E31" s="4"/>
      <c r="F31" s="4"/>
      <c r="G31" s="42"/>
      <c r="H31" s="4"/>
      <c r="I31" s="42"/>
      <c r="J31" s="11"/>
    </row>
    <row r="32" spans="1:10" ht="18.75" customHeight="1">
      <c r="A32" s="3"/>
      <c r="B32" s="23"/>
      <c r="C32" s="18" t="s">
        <v>11</v>
      </c>
      <c r="D32" s="36"/>
      <c r="E32" s="36"/>
      <c r="F32" s="18" t="s">
        <v>10</v>
      </c>
      <c r="G32" s="36"/>
      <c r="H32" s="37">
        <f ca="1">TODAY()</f>
        <v>43630</v>
      </c>
      <c r="I32" s="36"/>
      <c r="J32" s="11"/>
    </row>
    <row r="33" spans="1:10" ht="47.25" customHeight="1">
      <c r="A33" s="3"/>
      <c r="B33" s="3"/>
      <c r="C33" s="4"/>
      <c r="D33" s="4"/>
      <c r="E33" s="4"/>
      <c r="F33" s="4"/>
      <c r="G33" s="42"/>
      <c r="H33" s="4"/>
      <c r="I33" s="42"/>
      <c r="J33" s="11"/>
    </row>
    <row r="34" spans="1:10" s="34" customFormat="1" ht="18.75" customHeight="1">
      <c r="A34" s="28"/>
      <c r="B34" s="28"/>
      <c r="C34" s="29"/>
      <c r="D34" s="223"/>
      <c r="E34" s="224"/>
      <c r="F34" s="29"/>
      <c r="G34" s="223"/>
      <c r="H34" s="224"/>
      <c r="I34" s="224"/>
      <c r="J34" s="35"/>
    </row>
    <row r="35" spans="1:10" ht="12.75" customHeight="1">
      <c r="A35" s="3"/>
      <c r="B35" s="3"/>
      <c r="C35" s="4"/>
      <c r="D35" s="252" t="s">
        <v>2</v>
      </c>
      <c r="E35" s="252"/>
      <c r="F35" s="4"/>
      <c r="G35" s="42"/>
      <c r="H35" s="12" t="s">
        <v>3</v>
      </c>
      <c r="I35" s="42"/>
      <c r="J35" s="11"/>
    </row>
    <row r="36" spans="1:10" ht="13.5" customHeight="1" thickBot="1">
      <c r="A36" s="13"/>
      <c r="B36" s="13"/>
      <c r="C36" s="14"/>
      <c r="D36" s="14"/>
      <c r="E36" s="14"/>
      <c r="F36" s="14"/>
      <c r="G36" s="15"/>
      <c r="H36" s="14"/>
      <c r="I36" s="15"/>
      <c r="J36" s="16"/>
    </row>
    <row r="37" spans="1:10" ht="27" customHeight="1">
      <c r="B37" s="92" t="s">
        <v>16</v>
      </c>
      <c r="C37" s="93"/>
      <c r="D37" s="93"/>
      <c r="E37" s="93"/>
      <c r="F37" s="94"/>
      <c r="G37" s="94"/>
      <c r="H37" s="94"/>
      <c r="I37" s="94"/>
      <c r="J37" s="93"/>
    </row>
    <row r="38" spans="1:10" ht="25.5" customHeight="1">
      <c r="A38" s="91" t="s">
        <v>37</v>
      </c>
      <c r="B38" s="95" t="s">
        <v>17</v>
      </c>
      <c r="C38" s="96" t="s">
        <v>5</v>
      </c>
      <c r="D38" s="97"/>
      <c r="E38" s="97"/>
      <c r="F38" s="98" t="str">
        <f>B23</f>
        <v>Základ pro sníženou DPH</v>
      </c>
      <c r="G38" s="98" t="str">
        <f>B25</f>
        <v>Základ pro základní DPH</v>
      </c>
      <c r="H38" s="99" t="s">
        <v>18</v>
      </c>
      <c r="I38" s="99" t="s">
        <v>1</v>
      </c>
      <c r="J38" s="100" t="s">
        <v>0</v>
      </c>
    </row>
    <row r="39" spans="1:10" ht="25.5" hidden="1" customHeight="1">
      <c r="A39" s="91">
        <v>1</v>
      </c>
      <c r="B39" s="101" t="s">
        <v>45</v>
      </c>
      <c r="C39" s="231"/>
      <c r="D39" s="232"/>
      <c r="E39" s="232"/>
      <c r="F39" s="102">
        <f>'01 01 Stavební část '!AE324+'01 02 Silnoproud '!AE75+'01 03 VO'!AE44+'01 04 CCTV'!AE51+'01 05 EZS'!AE52+'02 1 Naklady'!AE46</f>
        <v>0</v>
      </c>
      <c r="G39" s="103">
        <f>'01 01 Stavební část '!AF324+'01 02 Silnoproud '!AF75+'01 03 VO'!AF44+'01 04 CCTV'!AF51+'01 05 EZS'!AF52+'02 1 Naklady'!AF46</f>
        <v>0</v>
      </c>
      <c r="H39" s="104">
        <f t="shared" ref="H39:H47" si="1">(F39*SazbaDPH1/100)+(G39*SazbaDPH2/100)</f>
        <v>0</v>
      </c>
      <c r="I39" s="104">
        <f t="shared" ref="I39:I47" si="2">F39+G39+H39</f>
        <v>0</v>
      </c>
      <c r="J39" s="105" t="str">
        <f t="shared" ref="J39:J47" si="3">IF(CenaCelkemVypocet=0,"",I39/CenaCelkemVypocet*100)</f>
        <v/>
      </c>
    </row>
    <row r="40" spans="1:10" ht="25.5" customHeight="1">
      <c r="A40" s="91">
        <v>2</v>
      </c>
      <c r="B40" s="106" t="s">
        <v>46</v>
      </c>
      <c r="C40" s="233" t="s">
        <v>47</v>
      </c>
      <c r="D40" s="233"/>
      <c r="E40" s="233"/>
      <c r="F40" s="107">
        <f>'01 01 Stavební část '!AE324+'01 02 Silnoproud '!AE75+'01 03 VO'!AE44+'01 04 CCTV'!AE51+'01 05 EZS'!AE52</f>
        <v>0</v>
      </c>
      <c r="G40" s="108">
        <f>'01 01 Stavební část '!AF324+'01 02 Silnoproud '!AF75+'01 03 VO'!AF44+'01 04 CCTV'!AF51+'01 05 EZS'!AF52</f>
        <v>0</v>
      </c>
      <c r="H40" s="108">
        <f t="shared" si="1"/>
        <v>0</v>
      </c>
      <c r="I40" s="108">
        <f t="shared" si="2"/>
        <v>0</v>
      </c>
      <c r="J40" s="109" t="str">
        <f t="shared" si="3"/>
        <v/>
      </c>
    </row>
    <row r="41" spans="1:10" ht="25.5" customHeight="1">
      <c r="A41" s="91">
        <v>3</v>
      </c>
      <c r="B41" s="110" t="s">
        <v>46</v>
      </c>
      <c r="C41" s="232" t="s">
        <v>47</v>
      </c>
      <c r="D41" s="232"/>
      <c r="E41" s="232"/>
      <c r="F41" s="111">
        <f>'01 01 Stavební část '!AE324</f>
        <v>0</v>
      </c>
      <c r="G41" s="104">
        <f>'01 01 Stavební část '!AF324</f>
        <v>0</v>
      </c>
      <c r="H41" s="104">
        <f t="shared" si="1"/>
        <v>0</v>
      </c>
      <c r="I41" s="104">
        <f t="shared" si="2"/>
        <v>0</v>
      </c>
      <c r="J41" s="105" t="str">
        <f t="shared" si="3"/>
        <v/>
      </c>
    </row>
    <row r="42" spans="1:10" ht="25.5" customHeight="1">
      <c r="A42" s="91">
        <v>3</v>
      </c>
      <c r="B42" s="110" t="s">
        <v>48</v>
      </c>
      <c r="C42" s="232" t="s">
        <v>49</v>
      </c>
      <c r="D42" s="232"/>
      <c r="E42" s="232"/>
      <c r="F42" s="111">
        <f>'01 02 Silnoproud '!AE75</f>
        <v>0</v>
      </c>
      <c r="G42" s="104">
        <f>'01 02 Silnoproud '!AF75</f>
        <v>0</v>
      </c>
      <c r="H42" s="104">
        <f t="shared" si="1"/>
        <v>0</v>
      </c>
      <c r="I42" s="104">
        <f t="shared" si="2"/>
        <v>0</v>
      </c>
      <c r="J42" s="105" t="str">
        <f t="shared" si="3"/>
        <v/>
      </c>
    </row>
    <row r="43" spans="1:10" ht="25.5" customHeight="1">
      <c r="A43" s="91">
        <v>3</v>
      </c>
      <c r="B43" s="110" t="s">
        <v>50</v>
      </c>
      <c r="C43" s="232" t="s">
        <v>51</v>
      </c>
      <c r="D43" s="232"/>
      <c r="E43" s="232"/>
      <c r="F43" s="111">
        <f>'01 03 VO'!AE44</f>
        <v>0</v>
      </c>
      <c r="G43" s="104">
        <f>'01 03 VO'!AF44</f>
        <v>0</v>
      </c>
      <c r="H43" s="104">
        <f t="shared" si="1"/>
        <v>0</v>
      </c>
      <c r="I43" s="104">
        <f t="shared" si="2"/>
        <v>0</v>
      </c>
      <c r="J43" s="105" t="str">
        <f t="shared" si="3"/>
        <v/>
      </c>
    </row>
    <row r="44" spans="1:10" ht="25.5" customHeight="1">
      <c r="A44" s="91">
        <v>3</v>
      </c>
      <c r="B44" s="110" t="s">
        <v>52</v>
      </c>
      <c r="C44" s="232" t="s">
        <v>53</v>
      </c>
      <c r="D44" s="232"/>
      <c r="E44" s="232"/>
      <c r="F44" s="111">
        <f>'01 04 CCTV'!AE51</f>
        <v>0</v>
      </c>
      <c r="G44" s="104">
        <f>'01 04 CCTV'!AF51</f>
        <v>0</v>
      </c>
      <c r="H44" s="104">
        <f t="shared" si="1"/>
        <v>0</v>
      </c>
      <c r="I44" s="104">
        <f t="shared" si="2"/>
        <v>0</v>
      </c>
      <c r="J44" s="105" t="str">
        <f t="shared" si="3"/>
        <v/>
      </c>
    </row>
    <row r="45" spans="1:10" ht="25.5" customHeight="1">
      <c r="A45" s="91">
        <v>3</v>
      </c>
      <c r="B45" s="110" t="s">
        <v>54</v>
      </c>
      <c r="C45" s="232" t="s">
        <v>55</v>
      </c>
      <c r="D45" s="232"/>
      <c r="E45" s="232"/>
      <c r="F45" s="111">
        <f>'01 05 EZS'!AE52</f>
        <v>0</v>
      </c>
      <c r="G45" s="104">
        <f>'01 05 EZS'!AF52</f>
        <v>0</v>
      </c>
      <c r="H45" s="104">
        <f t="shared" si="1"/>
        <v>0</v>
      </c>
      <c r="I45" s="104">
        <f t="shared" si="2"/>
        <v>0</v>
      </c>
      <c r="J45" s="105" t="str">
        <f t="shared" si="3"/>
        <v/>
      </c>
    </row>
    <row r="46" spans="1:10" ht="25.5" customHeight="1">
      <c r="A46" s="91">
        <v>2</v>
      </c>
      <c r="B46" s="106" t="s">
        <v>48</v>
      </c>
      <c r="C46" s="233" t="s">
        <v>56</v>
      </c>
      <c r="D46" s="233"/>
      <c r="E46" s="233"/>
      <c r="F46" s="107">
        <f>'02 1 Naklady'!AE46</f>
        <v>0</v>
      </c>
      <c r="G46" s="108">
        <f>'02 1 Naklady'!AF46</f>
        <v>0</v>
      </c>
      <c r="H46" s="108">
        <f t="shared" si="1"/>
        <v>0</v>
      </c>
      <c r="I46" s="108">
        <f t="shared" si="2"/>
        <v>0</v>
      </c>
      <c r="J46" s="109" t="str">
        <f t="shared" si="3"/>
        <v/>
      </c>
    </row>
    <row r="47" spans="1:10" ht="25.5" customHeight="1">
      <c r="A47" s="91">
        <v>3</v>
      </c>
      <c r="B47" s="110" t="s">
        <v>57</v>
      </c>
      <c r="C47" s="232" t="s">
        <v>56</v>
      </c>
      <c r="D47" s="232"/>
      <c r="E47" s="232"/>
      <c r="F47" s="111">
        <f>'02 1 Naklady'!AE46</f>
        <v>0</v>
      </c>
      <c r="G47" s="104">
        <f>'02 1 Naklady'!AF46</f>
        <v>0</v>
      </c>
      <c r="H47" s="104">
        <f t="shared" si="1"/>
        <v>0</v>
      </c>
      <c r="I47" s="104">
        <f t="shared" si="2"/>
        <v>0</v>
      </c>
      <c r="J47" s="105" t="str">
        <f t="shared" si="3"/>
        <v/>
      </c>
    </row>
    <row r="48" spans="1:10" ht="25.5" customHeight="1">
      <c r="A48" s="91"/>
      <c r="B48" s="249" t="s">
        <v>58</v>
      </c>
      <c r="C48" s="250"/>
      <c r="D48" s="250"/>
      <c r="E48" s="251"/>
      <c r="F48" s="112">
        <f>SUMIF(A39:A47,"=1",F39:F47)</f>
        <v>0</v>
      </c>
      <c r="G48" s="113">
        <f>SUMIF(A39:A47,"=1",G39:G47)</f>
        <v>0</v>
      </c>
      <c r="H48" s="113">
        <f>SUMIF(A39:A47,"=1",H39:H47)</f>
        <v>0</v>
      </c>
      <c r="I48" s="113">
        <f>SUMIF(A39:A47,"=1",I39:I47)</f>
        <v>0</v>
      </c>
      <c r="J48" s="114">
        <f>SUMIF(A39:A47,"=1",J39:J47)</f>
        <v>0</v>
      </c>
    </row>
    <row r="52" spans="1:10" ht="16">
      <c r="B52" s="122" t="s">
        <v>60</v>
      </c>
    </row>
    <row r="54" spans="1:10" ht="25.5" customHeight="1">
      <c r="A54" s="123"/>
      <c r="B54" s="126" t="s">
        <v>17</v>
      </c>
      <c r="C54" s="126" t="s">
        <v>5</v>
      </c>
      <c r="D54" s="127"/>
      <c r="E54" s="127"/>
      <c r="F54" s="128" t="s">
        <v>61</v>
      </c>
      <c r="G54" s="128"/>
      <c r="H54" s="128"/>
      <c r="I54" s="128" t="s">
        <v>29</v>
      </c>
      <c r="J54" s="128" t="s">
        <v>0</v>
      </c>
    </row>
    <row r="55" spans="1:10" ht="25.5" customHeight="1">
      <c r="A55" s="124"/>
      <c r="B55" s="129" t="s">
        <v>62</v>
      </c>
      <c r="C55" s="246" t="s">
        <v>63</v>
      </c>
      <c r="D55" s="247"/>
      <c r="E55" s="247"/>
      <c r="F55" s="134" t="s">
        <v>24</v>
      </c>
      <c r="G55" s="135"/>
      <c r="H55" s="135"/>
      <c r="I55" s="135">
        <f>'01 01 Stavební část '!G297</f>
        <v>0</v>
      </c>
      <c r="J55" s="132" t="str">
        <f>IF(I78=0,"",I55/I78*100)</f>
        <v/>
      </c>
    </row>
    <row r="56" spans="1:10" ht="25.5" customHeight="1">
      <c r="A56" s="124"/>
      <c r="B56" s="129" t="s">
        <v>64</v>
      </c>
      <c r="C56" s="246" t="s">
        <v>65</v>
      </c>
      <c r="D56" s="247"/>
      <c r="E56" s="247"/>
      <c r="F56" s="134" t="s">
        <v>24</v>
      </c>
      <c r="G56" s="135"/>
      <c r="H56" s="135"/>
      <c r="I56" s="135">
        <f>'01 01 Stavební část '!G246</f>
        <v>0</v>
      </c>
      <c r="J56" s="132" t="str">
        <f>IF(I78=0,"",I56/I78*100)</f>
        <v/>
      </c>
    </row>
    <row r="57" spans="1:10" ht="25.5" customHeight="1">
      <c r="A57" s="124"/>
      <c r="B57" s="129" t="s">
        <v>66</v>
      </c>
      <c r="C57" s="246" t="s">
        <v>67</v>
      </c>
      <c r="D57" s="247"/>
      <c r="E57" s="247"/>
      <c r="F57" s="134" t="s">
        <v>24</v>
      </c>
      <c r="G57" s="135"/>
      <c r="H57" s="135"/>
      <c r="I57" s="135">
        <f>'01 01 Stavební část '!G211</f>
        <v>0</v>
      </c>
      <c r="J57" s="132" t="str">
        <f>IF(I78=0,"",I57/I78*100)</f>
        <v/>
      </c>
    </row>
    <row r="58" spans="1:10" ht="25.5" customHeight="1">
      <c r="A58" s="124"/>
      <c r="B58" s="129" t="s">
        <v>68</v>
      </c>
      <c r="C58" s="246" t="s">
        <v>69</v>
      </c>
      <c r="D58" s="247"/>
      <c r="E58" s="247"/>
      <c r="F58" s="134" t="s">
        <v>24</v>
      </c>
      <c r="G58" s="135"/>
      <c r="H58" s="135"/>
      <c r="I58" s="135">
        <f>'01 01 Stavební část '!G177</f>
        <v>0</v>
      </c>
      <c r="J58" s="132" t="str">
        <f>IF(I78=0,"",I58/I78*100)</f>
        <v/>
      </c>
    </row>
    <row r="59" spans="1:10" ht="25.5" customHeight="1">
      <c r="A59" s="124"/>
      <c r="B59" s="129" t="s">
        <v>70</v>
      </c>
      <c r="C59" s="246" t="s">
        <v>71</v>
      </c>
      <c r="D59" s="247"/>
      <c r="E59" s="247"/>
      <c r="F59" s="134" t="s">
        <v>24</v>
      </c>
      <c r="G59" s="135"/>
      <c r="H59" s="135"/>
      <c r="I59" s="135">
        <f>'01 01 Stavební část '!G161</f>
        <v>0</v>
      </c>
      <c r="J59" s="132" t="str">
        <f>IF(I78=0,"",I59/I78*100)</f>
        <v/>
      </c>
    </row>
    <row r="60" spans="1:10" ht="25.5" customHeight="1">
      <c r="A60" s="124"/>
      <c r="B60" s="129" t="s">
        <v>72</v>
      </c>
      <c r="C60" s="246" t="s">
        <v>73</v>
      </c>
      <c r="D60" s="247"/>
      <c r="E60" s="247"/>
      <c r="F60" s="134" t="s">
        <v>24</v>
      </c>
      <c r="G60" s="135"/>
      <c r="H60" s="135"/>
      <c r="I60" s="135">
        <f>'01 01 Stavební část '!G196</f>
        <v>0</v>
      </c>
      <c r="J60" s="132" t="str">
        <f>IF(I78=0,"",I60/I78*100)</f>
        <v/>
      </c>
    </row>
    <row r="61" spans="1:10" ht="25.5" customHeight="1">
      <c r="A61" s="124"/>
      <c r="B61" s="129" t="s">
        <v>74</v>
      </c>
      <c r="C61" s="246" t="s">
        <v>75</v>
      </c>
      <c r="D61" s="247"/>
      <c r="E61" s="247"/>
      <c r="F61" s="134" t="s">
        <v>24</v>
      </c>
      <c r="G61" s="135"/>
      <c r="H61" s="135"/>
      <c r="I61" s="135">
        <f>'01 01 Stavební část '!G16</f>
        <v>0</v>
      </c>
      <c r="J61" s="132" t="str">
        <f>IF(I78=0,"",I61/I78*100)</f>
        <v/>
      </c>
    </row>
    <row r="62" spans="1:10" ht="25.5" customHeight="1">
      <c r="A62" s="124"/>
      <c r="B62" s="129" t="s">
        <v>76</v>
      </c>
      <c r="C62" s="246" t="s">
        <v>77</v>
      </c>
      <c r="D62" s="247"/>
      <c r="E62" s="247"/>
      <c r="F62" s="134" t="s">
        <v>24</v>
      </c>
      <c r="G62" s="135"/>
      <c r="H62" s="135"/>
      <c r="I62" s="135">
        <f>'01 01 Stavební část '!G8</f>
        <v>0</v>
      </c>
      <c r="J62" s="132" t="str">
        <f>IF(I78=0,"",I62/I78*100)</f>
        <v/>
      </c>
    </row>
    <row r="63" spans="1:10" ht="25.5" customHeight="1">
      <c r="A63" s="124"/>
      <c r="B63" s="129" t="s">
        <v>78</v>
      </c>
      <c r="C63" s="246" t="s">
        <v>79</v>
      </c>
      <c r="D63" s="247"/>
      <c r="E63" s="247"/>
      <c r="F63" s="134" t="s">
        <v>25</v>
      </c>
      <c r="G63" s="135"/>
      <c r="H63" s="135"/>
      <c r="I63" s="135">
        <f>'01 01 Stavební část '!G132</f>
        <v>0</v>
      </c>
      <c r="J63" s="132" t="str">
        <f>IF(I78=0,"",I63/I78*100)</f>
        <v/>
      </c>
    </row>
    <row r="64" spans="1:10" ht="25.5" customHeight="1">
      <c r="A64" s="124"/>
      <c r="B64" s="129" t="s">
        <v>80</v>
      </c>
      <c r="C64" s="246" t="s">
        <v>81</v>
      </c>
      <c r="D64" s="247"/>
      <c r="E64" s="247"/>
      <c r="F64" s="134" t="s">
        <v>25</v>
      </c>
      <c r="G64" s="135"/>
      <c r="H64" s="135"/>
      <c r="I64" s="135">
        <f>'01 01 Stavební část '!G276</f>
        <v>0</v>
      </c>
      <c r="J64" s="132" t="str">
        <f>IF(I78=0,"",I64/I78*100)</f>
        <v/>
      </c>
    </row>
    <row r="65" spans="1:10" ht="25.5" customHeight="1">
      <c r="A65" s="124"/>
      <c r="B65" s="129" t="s">
        <v>82</v>
      </c>
      <c r="C65" s="246" t="s">
        <v>83</v>
      </c>
      <c r="D65" s="247"/>
      <c r="E65" s="247"/>
      <c r="F65" s="134" t="s">
        <v>25</v>
      </c>
      <c r="G65" s="135"/>
      <c r="H65" s="135"/>
      <c r="I65" s="135">
        <f>'01 01 Stavební část '!G68</f>
        <v>0</v>
      </c>
      <c r="J65" s="132" t="str">
        <f>IF(I78=0,"",I65/I78*100)</f>
        <v/>
      </c>
    </row>
    <row r="66" spans="1:10" ht="25.5" customHeight="1">
      <c r="A66" s="124"/>
      <c r="B66" s="129" t="s">
        <v>84</v>
      </c>
      <c r="C66" s="246" t="s">
        <v>85</v>
      </c>
      <c r="D66" s="247"/>
      <c r="E66" s="247"/>
      <c r="F66" s="134" t="s">
        <v>25</v>
      </c>
      <c r="G66" s="135"/>
      <c r="H66" s="135"/>
      <c r="I66" s="135">
        <f>'01 01 Stavební část '!G59</f>
        <v>0</v>
      </c>
      <c r="J66" s="132" t="str">
        <f>IF(I78=0,"",I66/I78*100)</f>
        <v/>
      </c>
    </row>
    <row r="67" spans="1:10" ht="25.5" customHeight="1">
      <c r="A67" s="124"/>
      <c r="B67" s="129" t="s">
        <v>86</v>
      </c>
      <c r="C67" s="246" t="s">
        <v>87</v>
      </c>
      <c r="D67" s="247"/>
      <c r="E67" s="247"/>
      <c r="F67" s="134" t="s">
        <v>25</v>
      </c>
      <c r="G67" s="135"/>
      <c r="H67" s="135"/>
      <c r="I67" s="135">
        <f>'01 01 Stavební část '!G86+'01 01 Stavební část '!G95</f>
        <v>0</v>
      </c>
      <c r="J67" s="132" t="str">
        <f>IF(I78=0,"",I67/I78*100)</f>
        <v/>
      </c>
    </row>
    <row r="68" spans="1:10" ht="25.5" customHeight="1">
      <c r="A68" s="124"/>
      <c r="B68" s="129" t="s">
        <v>88</v>
      </c>
      <c r="C68" s="246" t="s">
        <v>89</v>
      </c>
      <c r="D68" s="247"/>
      <c r="E68" s="247"/>
      <c r="F68" s="134" t="s">
        <v>25</v>
      </c>
      <c r="G68" s="135"/>
      <c r="H68" s="135"/>
      <c r="I68" s="135">
        <f>'01 01 Stavební část '!G109</f>
        <v>0</v>
      </c>
      <c r="J68" s="132" t="str">
        <f>IF(I78=0,"",I68/I78*100)</f>
        <v/>
      </c>
    </row>
    <row r="69" spans="1:10" ht="25.5" customHeight="1">
      <c r="A69" s="124"/>
      <c r="B69" s="129" t="s">
        <v>90</v>
      </c>
      <c r="C69" s="246" t="s">
        <v>91</v>
      </c>
      <c r="D69" s="247"/>
      <c r="E69" s="247"/>
      <c r="F69" s="134" t="s">
        <v>25</v>
      </c>
      <c r="G69" s="135"/>
      <c r="H69" s="135"/>
      <c r="I69" s="135">
        <f>'01 01 Stavební část '!G89+'01 01 Stavební část '!G112</f>
        <v>0</v>
      </c>
      <c r="J69" s="132" t="str">
        <f>IF(I78=0,"",I69/I78*100)</f>
        <v/>
      </c>
    </row>
    <row r="70" spans="1:10" ht="25.5" customHeight="1">
      <c r="A70" s="124"/>
      <c r="B70" s="129" t="s">
        <v>92</v>
      </c>
      <c r="C70" s="246" t="s">
        <v>93</v>
      </c>
      <c r="D70" s="247"/>
      <c r="E70" s="247"/>
      <c r="F70" s="134" t="s">
        <v>25</v>
      </c>
      <c r="G70" s="135"/>
      <c r="H70" s="135"/>
      <c r="I70" s="135">
        <f>'01 01 Stavební část '!G45</f>
        <v>0</v>
      </c>
      <c r="J70" s="132" t="str">
        <f>IF(I78=0,"",I70/I78*100)</f>
        <v/>
      </c>
    </row>
    <row r="71" spans="1:10" ht="25.5" customHeight="1">
      <c r="A71" s="124"/>
      <c r="B71" s="129" t="s">
        <v>94</v>
      </c>
      <c r="C71" s="246" t="s">
        <v>95</v>
      </c>
      <c r="D71" s="247"/>
      <c r="E71" s="247"/>
      <c r="F71" s="134" t="s">
        <v>26</v>
      </c>
      <c r="G71" s="135"/>
      <c r="H71" s="135"/>
      <c r="I71" s="135">
        <f>'01 03 VO'!G8+'01 03 VO'!G36</f>
        <v>0</v>
      </c>
      <c r="J71" s="132" t="str">
        <f>IF(I78=0,"",I71/I78*100)</f>
        <v/>
      </c>
    </row>
    <row r="72" spans="1:10" ht="25.5" customHeight="1">
      <c r="A72" s="124"/>
      <c r="B72" s="129" t="s">
        <v>94</v>
      </c>
      <c r="C72" s="246" t="s">
        <v>96</v>
      </c>
      <c r="D72" s="247"/>
      <c r="E72" s="247"/>
      <c r="F72" s="134" t="s">
        <v>26</v>
      </c>
      <c r="G72" s="135"/>
      <c r="H72" s="135"/>
      <c r="I72" s="135">
        <f>'01 02 Silnoproud '!G21</f>
        <v>0</v>
      </c>
      <c r="J72" s="132" t="str">
        <f>IF(I78=0,"",I72/I78*100)</f>
        <v/>
      </c>
    </row>
    <row r="73" spans="1:10" ht="25.5" customHeight="1">
      <c r="A73" s="124"/>
      <c r="B73" s="129" t="s">
        <v>97</v>
      </c>
      <c r="C73" s="246" t="s">
        <v>98</v>
      </c>
      <c r="D73" s="247"/>
      <c r="E73" s="247"/>
      <c r="F73" s="134" t="s">
        <v>26</v>
      </c>
      <c r="G73" s="135"/>
      <c r="H73" s="135"/>
      <c r="I73" s="135">
        <f>'01 04 CCTV'!G8</f>
        <v>0</v>
      </c>
      <c r="J73" s="132" t="str">
        <f>IF(I78=0,"",I73/I78*100)</f>
        <v/>
      </c>
    </row>
    <row r="74" spans="1:10" ht="25.5" customHeight="1">
      <c r="A74" s="124"/>
      <c r="B74" s="129" t="s">
        <v>97</v>
      </c>
      <c r="C74" s="246" t="s">
        <v>99</v>
      </c>
      <c r="D74" s="247"/>
      <c r="E74" s="247"/>
      <c r="F74" s="134" t="s">
        <v>26</v>
      </c>
      <c r="G74" s="135"/>
      <c r="H74" s="135"/>
      <c r="I74" s="135">
        <f>'01 05 EZS'!G8+'01 05 EZS'!G34+'01 05 EZS'!G44</f>
        <v>0</v>
      </c>
      <c r="J74" s="132" t="str">
        <f>IF(I78=0,"",I74/I78*100)</f>
        <v/>
      </c>
    </row>
    <row r="75" spans="1:10" ht="25.5" customHeight="1">
      <c r="A75" s="124"/>
      <c r="B75" s="129" t="s">
        <v>100</v>
      </c>
      <c r="C75" s="246" t="s">
        <v>101</v>
      </c>
      <c r="D75" s="247"/>
      <c r="E75" s="247"/>
      <c r="F75" s="134" t="s">
        <v>102</v>
      </c>
      <c r="G75" s="135"/>
      <c r="H75" s="135"/>
      <c r="I75" s="135">
        <f>'01 01 Stavební část '!G153</f>
        <v>0</v>
      </c>
      <c r="J75" s="132" t="str">
        <f>IF(I78=0,"",I75/I78*100)</f>
        <v/>
      </c>
    </row>
    <row r="76" spans="1:10" ht="25.5" customHeight="1">
      <c r="A76" s="124"/>
      <c r="B76" s="129" t="s">
        <v>103</v>
      </c>
      <c r="C76" s="246" t="s">
        <v>27</v>
      </c>
      <c r="D76" s="247"/>
      <c r="E76" s="247"/>
      <c r="F76" s="134" t="s">
        <v>103</v>
      </c>
      <c r="G76" s="135"/>
      <c r="H76" s="135"/>
      <c r="I76" s="135">
        <f>'02 1 Naklady'!G8+'02 1 Naklady'!G34</f>
        <v>0</v>
      </c>
      <c r="J76" s="132" t="str">
        <f>IF(I78=0,"",I76/I78*100)</f>
        <v/>
      </c>
    </row>
    <row r="77" spans="1:10" ht="25.5" customHeight="1">
      <c r="A77" s="124"/>
      <c r="B77" s="129" t="s">
        <v>104</v>
      </c>
      <c r="C77" s="246" t="s">
        <v>28</v>
      </c>
      <c r="D77" s="247"/>
      <c r="E77" s="247"/>
      <c r="F77" s="134" t="s">
        <v>104</v>
      </c>
      <c r="G77" s="135"/>
      <c r="H77" s="135"/>
      <c r="I77" s="135">
        <f>'02 1 Naklady'!G21+'02 1 Naklady'!G41+'01 02 Silnoproud '!G8+'01 03 VO'!G29+'01 04 CCTV'!G41+'01 05 EZS'!G31+'01 05 EZS'!G37</f>
        <v>0</v>
      </c>
      <c r="J77" s="132" t="str">
        <f>IF(I78=0,"",I77/I78*100)</f>
        <v/>
      </c>
    </row>
    <row r="78" spans="1:10" ht="25.5" customHeight="1">
      <c r="A78" s="125"/>
      <c r="B78" s="130" t="s">
        <v>1</v>
      </c>
      <c r="C78" s="130"/>
      <c r="D78" s="131"/>
      <c r="E78" s="131"/>
      <c r="F78" s="136"/>
      <c r="G78" s="137"/>
      <c r="H78" s="137"/>
      <c r="I78" s="137">
        <f>SUM(I55:I77)</f>
        <v>0</v>
      </c>
      <c r="J78" s="133">
        <f>SUM(J55:J77)</f>
        <v>0</v>
      </c>
    </row>
    <row r="79" spans="1:10">
      <c r="F79" s="89"/>
      <c r="G79" s="88"/>
      <c r="H79" s="89"/>
      <c r="I79" s="88"/>
      <c r="J79" s="90"/>
    </row>
    <row r="80" spans="1:10">
      <c r="F80" s="89"/>
      <c r="G80" s="88"/>
      <c r="H80" s="89"/>
      <c r="I80" s="88"/>
      <c r="J80" s="90"/>
    </row>
    <row r="81" spans="6:10">
      <c r="F81" s="89"/>
      <c r="G81" s="88"/>
      <c r="H81" s="89"/>
      <c r="I81" s="88"/>
      <c r="J81" s="90"/>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2">
    <mergeCell ref="C75:E75"/>
    <mergeCell ref="C76:E76"/>
    <mergeCell ref="C77:E77"/>
    <mergeCell ref="C70:E70"/>
    <mergeCell ref="C71:E71"/>
    <mergeCell ref="C72:E72"/>
    <mergeCell ref="C73:E73"/>
    <mergeCell ref="C74:E74"/>
    <mergeCell ref="C56:E56"/>
    <mergeCell ref="C41:E41"/>
    <mergeCell ref="C42:E42"/>
    <mergeCell ref="C67:E67"/>
    <mergeCell ref="C69:E69"/>
    <mergeCell ref="C62:E62"/>
    <mergeCell ref="C63:E63"/>
    <mergeCell ref="C64:E64"/>
    <mergeCell ref="C65:E65"/>
    <mergeCell ref="C66:E66"/>
    <mergeCell ref="C68:E68"/>
    <mergeCell ref="C43:E43"/>
    <mergeCell ref="C44:E44"/>
    <mergeCell ref="I15:J15"/>
    <mergeCell ref="C61:E61"/>
    <mergeCell ref="D12:G12"/>
    <mergeCell ref="C45:E45"/>
    <mergeCell ref="C46:E46"/>
    <mergeCell ref="C47:E47"/>
    <mergeCell ref="B48:E48"/>
    <mergeCell ref="C55:E55"/>
    <mergeCell ref="C58:E58"/>
    <mergeCell ref="C59:E59"/>
    <mergeCell ref="C57:E57"/>
    <mergeCell ref="C60:E60"/>
    <mergeCell ref="E20:F20"/>
    <mergeCell ref="E21:F21"/>
    <mergeCell ref="C39:E39"/>
    <mergeCell ref="C40:E40"/>
    <mergeCell ref="E2:J2"/>
    <mergeCell ref="E3:J3"/>
    <mergeCell ref="G21:H21"/>
    <mergeCell ref="D11:G11"/>
    <mergeCell ref="E13:G13"/>
    <mergeCell ref="G15:H15"/>
    <mergeCell ref="G19:H19"/>
    <mergeCell ref="G20:H20"/>
    <mergeCell ref="D35:E35"/>
    <mergeCell ref="E4:J4"/>
    <mergeCell ref="D34:E34"/>
    <mergeCell ref="G34:I34"/>
    <mergeCell ref="G25:I25"/>
    <mergeCell ref="B1:J1"/>
    <mergeCell ref="G26:I26"/>
    <mergeCell ref="G27:I27"/>
    <mergeCell ref="G18:H18"/>
    <mergeCell ref="I17:J17"/>
    <mergeCell ref="E7:G7"/>
    <mergeCell ref="G24:I24"/>
    <mergeCell ref="G23:I23"/>
    <mergeCell ref="G29:I29"/>
    <mergeCell ref="G28:I28"/>
    <mergeCell ref="I21:J21"/>
    <mergeCell ref="E15:F15"/>
    <mergeCell ref="E17:F17"/>
    <mergeCell ref="E18:F18"/>
    <mergeCell ref="E19:F19"/>
    <mergeCell ref="I20:J20"/>
    <mergeCell ref="I19:J19"/>
    <mergeCell ref="G16:H16"/>
    <mergeCell ref="G17:H17"/>
    <mergeCell ref="E16:F16"/>
    <mergeCell ref="I16:J16"/>
    <mergeCell ref="I18:J18"/>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baseColWidth="10" defaultColWidth="9.1640625" defaultRowHeight="13"/>
  <cols>
    <col min="1" max="1" width="4.33203125" style="5" customWidth="1"/>
    <col min="2" max="2" width="14.5" style="5" customWidth="1"/>
    <col min="3" max="3" width="38.33203125" style="9" customWidth="1"/>
    <col min="4" max="4" width="4.5" style="5" customWidth="1"/>
    <col min="5" max="5" width="10.5" style="5" customWidth="1"/>
    <col min="6" max="6" width="9.83203125" style="5" customWidth="1"/>
    <col min="7" max="7" width="12.6640625" style="5" customWidth="1"/>
    <col min="8" max="16384" width="9.1640625" style="5"/>
  </cols>
  <sheetData>
    <row r="1" spans="1:7" ht="16">
      <c r="A1" s="253" t="s">
        <v>6</v>
      </c>
      <c r="B1" s="253"/>
      <c r="C1" s="254"/>
      <c r="D1" s="253"/>
      <c r="E1" s="253"/>
      <c r="F1" s="253"/>
      <c r="G1" s="253"/>
    </row>
    <row r="2" spans="1:7" ht="25" customHeight="1">
      <c r="A2" s="75" t="s">
        <v>7</v>
      </c>
      <c r="B2" s="74"/>
      <c r="C2" s="255"/>
      <c r="D2" s="255"/>
      <c r="E2" s="255"/>
      <c r="F2" s="255"/>
      <c r="G2" s="256"/>
    </row>
    <row r="3" spans="1:7" ht="25" customHeight="1">
      <c r="A3" s="75" t="s">
        <v>8</v>
      </c>
      <c r="B3" s="74"/>
      <c r="C3" s="255"/>
      <c r="D3" s="255"/>
      <c r="E3" s="255"/>
      <c r="F3" s="255"/>
      <c r="G3" s="256"/>
    </row>
    <row r="4" spans="1:7" ht="25" customHeight="1">
      <c r="A4" s="75" t="s">
        <v>9</v>
      </c>
      <c r="B4" s="74"/>
      <c r="C4" s="255"/>
      <c r="D4" s="255"/>
      <c r="E4" s="255"/>
      <c r="F4" s="255"/>
      <c r="G4" s="256"/>
    </row>
    <row r="5" spans="1:7">
      <c r="B5" s="6"/>
      <c r="C5" s="7"/>
      <c r="D5" s="8"/>
    </row>
  </sheetData>
  <sheetProtection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honeticPr fontId="16" type="noConversion"/>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5000"/>
  <sheetViews>
    <sheetView workbookViewId="0">
      <pane ySplit="7" topLeftCell="A8" activePane="bottomLeft" state="frozen"/>
      <selection pane="bottomLeft" sqref="A1:G1"/>
    </sheetView>
  </sheetViews>
  <sheetFormatPr baseColWidth="10" defaultColWidth="8.83203125" defaultRowHeight="13" outlineLevelRow="1"/>
  <cols>
    <col min="1" max="1" width="3.5" customWidth="1"/>
    <col min="2" max="2" width="12.6640625" style="87" customWidth="1"/>
    <col min="3" max="3" width="63.33203125" style="87" customWidth="1"/>
    <col min="4" max="4" width="4.83203125" customWidth="1"/>
    <col min="5" max="5" width="10.6640625" customWidth="1"/>
    <col min="6" max="6" width="9.83203125" customWidth="1"/>
    <col min="7" max="7" width="12.6640625" customWidth="1"/>
    <col min="8" max="11" width="0" hidden="1" customWidth="1"/>
    <col min="14" max="17" width="0" hidden="1" customWidth="1"/>
    <col min="18" max="18" width="6.83203125" customWidth="1"/>
    <col min="20" max="23" width="0" hidden="1" customWidth="1"/>
    <col min="29" max="29" width="0" hidden="1" customWidth="1"/>
    <col min="31" max="41" width="0" hidden="1" customWidth="1"/>
    <col min="53" max="53" width="98.6640625" customWidth="1"/>
  </cols>
  <sheetData>
    <row r="1" spans="1:60" ht="15.75" customHeight="1">
      <c r="A1" s="259" t="s">
        <v>105</v>
      </c>
      <c r="B1" s="259"/>
      <c r="C1" s="259"/>
      <c r="D1" s="259"/>
      <c r="E1" s="259"/>
      <c r="F1" s="259"/>
      <c r="G1" s="259"/>
      <c r="AG1" t="s">
        <v>106</v>
      </c>
    </row>
    <row r="2" spans="1:60" ht="25.25" customHeight="1">
      <c r="A2" s="140" t="s">
        <v>7</v>
      </c>
      <c r="B2" s="74" t="s">
        <v>43</v>
      </c>
      <c r="C2" s="260" t="s">
        <v>44</v>
      </c>
      <c r="D2" s="261"/>
      <c r="E2" s="261"/>
      <c r="F2" s="261"/>
      <c r="G2" s="262"/>
      <c r="AG2" t="s">
        <v>107</v>
      </c>
    </row>
    <row r="3" spans="1:60" ht="25.25" customHeight="1">
      <c r="A3" s="140" t="s">
        <v>8</v>
      </c>
      <c r="B3" s="74" t="s">
        <v>48</v>
      </c>
      <c r="C3" s="260" t="s">
        <v>56</v>
      </c>
      <c r="D3" s="261"/>
      <c r="E3" s="261"/>
      <c r="F3" s="261"/>
      <c r="G3" s="262"/>
      <c r="AC3" s="87" t="s">
        <v>108</v>
      </c>
      <c r="AG3" t="s">
        <v>109</v>
      </c>
    </row>
    <row r="4" spans="1:60" ht="25.25" customHeight="1">
      <c r="A4" s="141" t="s">
        <v>9</v>
      </c>
      <c r="B4" s="142" t="s">
        <v>57</v>
      </c>
      <c r="C4" s="263" t="s">
        <v>56</v>
      </c>
      <c r="D4" s="264"/>
      <c r="E4" s="264"/>
      <c r="F4" s="264"/>
      <c r="G4" s="265"/>
      <c r="AG4" t="s">
        <v>110</v>
      </c>
    </row>
    <row r="5" spans="1:60">
      <c r="D5" s="139"/>
    </row>
    <row r="6" spans="1:60" ht="42">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ht="14">
      <c r="A8" s="160" t="s">
        <v>131</v>
      </c>
      <c r="B8" s="161" t="s">
        <v>103</v>
      </c>
      <c r="C8" s="175" t="s">
        <v>27</v>
      </c>
      <c r="D8" s="162"/>
      <c r="E8" s="163"/>
      <c r="F8" s="164"/>
      <c r="G8" s="164">
        <f>SUMIF(AG9:AG20,"&lt;&gt;NOR",G9:G20)</f>
        <v>0</v>
      </c>
      <c r="H8" s="164"/>
      <c r="I8" s="164">
        <f>SUM(I9:I20)</f>
        <v>0</v>
      </c>
      <c r="J8" s="164"/>
      <c r="K8" s="164">
        <f>SUM(K9:K20)</f>
        <v>0</v>
      </c>
      <c r="L8" s="164"/>
      <c r="M8" s="164">
        <f>SUM(M9:M20)</f>
        <v>0</v>
      </c>
      <c r="N8" s="164"/>
      <c r="O8" s="164">
        <f>SUM(O9:O20)</f>
        <v>0</v>
      </c>
      <c r="P8" s="164"/>
      <c r="Q8" s="164">
        <f>SUM(Q9:Q20)</f>
        <v>0</v>
      </c>
      <c r="R8" s="164"/>
      <c r="S8" s="164"/>
      <c r="T8" s="165"/>
      <c r="U8" s="159"/>
      <c r="V8" s="159">
        <f>SUM(V9:V20)</f>
        <v>0</v>
      </c>
      <c r="W8" s="159"/>
      <c r="AG8" t="s">
        <v>132</v>
      </c>
    </row>
    <row r="9" spans="1:60" outlineLevel="1">
      <c r="A9" s="166">
        <v>1</v>
      </c>
      <c r="B9" s="167" t="s">
        <v>133</v>
      </c>
      <c r="C9" s="176" t="s">
        <v>134</v>
      </c>
      <c r="D9" s="168" t="s">
        <v>135</v>
      </c>
      <c r="E9" s="169">
        <v>1</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136</v>
      </c>
      <c r="T9" s="172" t="s">
        <v>137</v>
      </c>
      <c r="U9" s="157">
        <v>0</v>
      </c>
      <c r="V9" s="157">
        <f>ROUND(E9*U9,2)</f>
        <v>0</v>
      </c>
      <c r="W9" s="157"/>
      <c r="X9" s="148"/>
      <c r="Y9" s="148"/>
      <c r="Z9" s="148"/>
      <c r="AA9" s="148"/>
      <c r="AB9" s="148"/>
      <c r="AC9" s="148"/>
      <c r="AD9" s="148"/>
      <c r="AE9" s="148"/>
      <c r="AF9" s="148"/>
      <c r="AG9" s="148" t="s">
        <v>138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66" t="s">
        <v>139</v>
      </c>
      <c r="D10" s="267"/>
      <c r="E10" s="267"/>
      <c r="F10" s="267"/>
      <c r="G10" s="267"/>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140</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55"/>
      <c r="B11" s="156"/>
      <c r="C11" s="257"/>
      <c r="D11" s="258"/>
      <c r="E11" s="258"/>
      <c r="F11" s="258"/>
      <c r="G11" s="258"/>
      <c r="H11" s="157"/>
      <c r="I11" s="157"/>
      <c r="J11" s="157"/>
      <c r="K11" s="157"/>
      <c r="L11" s="157"/>
      <c r="M11" s="157"/>
      <c r="N11" s="157"/>
      <c r="O11" s="157"/>
      <c r="P11" s="157"/>
      <c r="Q11" s="157"/>
      <c r="R11" s="157"/>
      <c r="S11" s="157"/>
      <c r="T11" s="157"/>
      <c r="U11" s="157"/>
      <c r="V11" s="157"/>
      <c r="W11" s="157"/>
      <c r="X11" s="148"/>
      <c r="Y11" s="148"/>
      <c r="Z11" s="148"/>
      <c r="AA11" s="148"/>
      <c r="AB11" s="148"/>
      <c r="AC11" s="148"/>
      <c r="AD11" s="148"/>
      <c r="AE11" s="148"/>
      <c r="AF11" s="148"/>
      <c r="AG11" s="148" t="s">
        <v>141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66">
        <v>2</v>
      </c>
      <c r="B12" s="167" t="s">
        <v>142</v>
      </c>
      <c r="C12" s="176" t="s">
        <v>143</v>
      </c>
      <c r="D12" s="168" t="s">
        <v>135</v>
      </c>
      <c r="E12" s="169">
        <v>1</v>
      </c>
      <c r="F12" s="170"/>
      <c r="G12" s="171">
        <f>ROUND(E12*F12,2)</f>
        <v>0</v>
      </c>
      <c r="H12" s="170"/>
      <c r="I12" s="171">
        <f>ROUND(E12*H12,2)</f>
        <v>0</v>
      </c>
      <c r="J12" s="170"/>
      <c r="K12" s="171">
        <f>ROUND(E12*J12,2)</f>
        <v>0</v>
      </c>
      <c r="L12" s="171">
        <v>21</v>
      </c>
      <c r="M12" s="171">
        <f>G12*(1+L12/100)</f>
        <v>0</v>
      </c>
      <c r="N12" s="171">
        <v>0</v>
      </c>
      <c r="O12" s="171">
        <f>ROUND(E12*N12,2)</f>
        <v>0</v>
      </c>
      <c r="P12" s="171">
        <v>0</v>
      </c>
      <c r="Q12" s="171">
        <f>ROUND(E12*P12,2)</f>
        <v>0</v>
      </c>
      <c r="R12" s="171"/>
      <c r="S12" s="171" t="s">
        <v>136</v>
      </c>
      <c r="T12" s="172" t="s">
        <v>137</v>
      </c>
      <c r="U12" s="157">
        <v>0</v>
      </c>
      <c r="V12" s="157">
        <f>ROUND(E12*U12,2)</f>
        <v>0</v>
      </c>
      <c r="W12" s="157"/>
      <c r="X12" s="148"/>
      <c r="Y12" s="148"/>
      <c r="Z12" s="148"/>
      <c r="AA12" s="148"/>
      <c r="AB12" s="148"/>
      <c r="AC12" s="148"/>
      <c r="AD12" s="148"/>
      <c r="AE12" s="148"/>
      <c r="AF12" s="148"/>
      <c r="AG12" s="148" t="s">
        <v>138</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4" outlineLevel="1">
      <c r="A13" s="155"/>
      <c r="B13" s="156"/>
      <c r="C13" s="266" t="s">
        <v>144</v>
      </c>
      <c r="D13" s="267"/>
      <c r="E13" s="267"/>
      <c r="F13" s="267"/>
      <c r="G13" s="267"/>
      <c r="H13" s="157"/>
      <c r="I13" s="157"/>
      <c r="J13" s="157"/>
      <c r="K13" s="157"/>
      <c r="L13" s="157"/>
      <c r="M13" s="157"/>
      <c r="N13" s="157"/>
      <c r="O13" s="157"/>
      <c r="P13" s="157"/>
      <c r="Q13" s="157"/>
      <c r="R13" s="157"/>
      <c r="S13" s="157"/>
      <c r="T13" s="157"/>
      <c r="U13" s="157"/>
      <c r="V13" s="157"/>
      <c r="W13" s="157"/>
      <c r="X13" s="148"/>
      <c r="Y13" s="148"/>
      <c r="Z13" s="148"/>
      <c r="AA13" s="148"/>
      <c r="AB13" s="148"/>
      <c r="AC13" s="148"/>
      <c r="AD13" s="148"/>
      <c r="AE13" s="148"/>
      <c r="AF13" s="148"/>
      <c r="AG13" s="148" t="s">
        <v>140</v>
      </c>
      <c r="AH13" s="148"/>
      <c r="AI13" s="148"/>
      <c r="AJ13" s="148"/>
      <c r="AK13" s="148"/>
      <c r="AL13" s="148"/>
      <c r="AM13" s="148"/>
      <c r="AN13" s="148"/>
      <c r="AO13" s="148"/>
      <c r="AP13" s="148"/>
      <c r="AQ13" s="148"/>
      <c r="AR13" s="148"/>
      <c r="AS13" s="148"/>
      <c r="AT13" s="148"/>
      <c r="AU13" s="148"/>
      <c r="AV13" s="148"/>
      <c r="AW13" s="148"/>
      <c r="AX13" s="148"/>
      <c r="AY13" s="148"/>
      <c r="AZ13" s="148"/>
      <c r="BA13" s="173" t="str">
        <f>C13</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3" s="148"/>
      <c r="BC13" s="148"/>
      <c r="BD13" s="148"/>
      <c r="BE13" s="148"/>
      <c r="BF13" s="148"/>
      <c r="BG13" s="148"/>
      <c r="BH13" s="148"/>
    </row>
    <row r="14" spans="1:60" outlineLevel="1">
      <c r="A14" s="155"/>
      <c r="B14" s="156"/>
      <c r="C14" s="257"/>
      <c r="D14" s="258"/>
      <c r="E14" s="258"/>
      <c r="F14" s="258"/>
      <c r="G14" s="258"/>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3</v>
      </c>
      <c r="B15" s="167" t="s">
        <v>145</v>
      </c>
      <c r="C15" s="176" t="s">
        <v>146</v>
      </c>
      <c r="D15" s="168" t="s">
        <v>135</v>
      </c>
      <c r="E15" s="169">
        <v>1</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136</v>
      </c>
      <c r="T15" s="172" t="s">
        <v>137</v>
      </c>
      <c r="U15" s="157">
        <v>0</v>
      </c>
      <c r="V15" s="157">
        <f>ROUND(E15*U15,2)</f>
        <v>0</v>
      </c>
      <c r="W15" s="157"/>
      <c r="X15" s="148"/>
      <c r="Y15" s="148"/>
      <c r="Z15" s="148"/>
      <c r="AA15" s="148"/>
      <c r="AB15" s="148"/>
      <c r="AC15" s="148"/>
      <c r="AD15" s="148"/>
      <c r="AE15" s="148"/>
      <c r="AF15" s="148"/>
      <c r="AG15" s="148" t="s">
        <v>138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4" outlineLevel="1">
      <c r="A16" s="155"/>
      <c r="B16" s="156"/>
      <c r="C16" s="266" t="s">
        <v>147</v>
      </c>
      <c r="D16" s="267"/>
      <c r="E16" s="267"/>
      <c r="F16" s="267"/>
      <c r="G16" s="267"/>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140</v>
      </c>
      <c r="AH16" s="148"/>
      <c r="AI16" s="148"/>
      <c r="AJ16" s="148"/>
      <c r="AK16" s="148"/>
      <c r="AL16" s="148"/>
      <c r="AM16" s="148"/>
      <c r="AN16" s="148"/>
      <c r="AO16" s="148"/>
      <c r="AP16" s="148"/>
      <c r="AQ16" s="148"/>
      <c r="AR16" s="148"/>
      <c r="AS16" s="148"/>
      <c r="AT16" s="148"/>
      <c r="AU16" s="148"/>
      <c r="AV16" s="148"/>
      <c r="AW16" s="148"/>
      <c r="AX16" s="148"/>
      <c r="AY16" s="148"/>
      <c r="AZ16" s="148"/>
      <c r="BA16" s="173" t="str">
        <f>C16</f>
        <v>Odstranění objektů zařízení staveniště včetně přípojek energií a jejich odvoz. Položka zahrnuje i náklady na úpravu povrchů po odstranění zařízení staveniště a úklid ploch, na kterých bylo zařízení staveniště provozováno.</v>
      </c>
      <c r="BB16" s="148"/>
      <c r="BC16" s="148"/>
      <c r="BD16" s="148"/>
      <c r="BE16" s="148"/>
      <c r="BF16" s="148"/>
      <c r="BG16" s="148"/>
      <c r="BH16" s="148"/>
    </row>
    <row r="17" spans="1:60" outlineLevel="1">
      <c r="A17" s="155"/>
      <c r="B17" s="156"/>
      <c r="C17" s="257"/>
      <c r="D17" s="258"/>
      <c r="E17" s="258"/>
      <c r="F17" s="258"/>
      <c r="G17" s="258"/>
      <c r="H17" s="157"/>
      <c r="I17" s="157"/>
      <c r="J17" s="157"/>
      <c r="K17" s="157"/>
      <c r="L17" s="157"/>
      <c r="M17" s="157"/>
      <c r="N17" s="157"/>
      <c r="O17" s="157"/>
      <c r="P17" s="157"/>
      <c r="Q17" s="157"/>
      <c r="R17" s="157"/>
      <c r="S17" s="157"/>
      <c r="T17" s="157"/>
      <c r="U17" s="157"/>
      <c r="V17" s="157"/>
      <c r="W17" s="157"/>
      <c r="X17" s="148"/>
      <c r="Y17" s="148"/>
      <c r="Z17" s="148"/>
      <c r="AA17" s="148"/>
      <c r="AB17" s="148"/>
      <c r="AC17" s="148"/>
      <c r="AD17" s="148"/>
      <c r="AE17" s="148"/>
      <c r="AF17" s="148"/>
      <c r="AG17" s="148" t="s">
        <v>141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66">
        <v>4</v>
      </c>
      <c r="B18" s="167" t="s">
        <v>148</v>
      </c>
      <c r="C18" s="176" t="s">
        <v>149</v>
      </c>
      <c r="D18" s="168" t="s">
        <v>135</v>
      </c>
      <c r="E18" s="169">
        <v>1</v>
      </c>
      <c r="F18" s="170"/>
      <c r="G18" s="171">
        <f>ROUND(E18*F18,2)</f>
        <v>0</v>
      </c>
      <c r="H18" s="170"/>
      <c r="I18" s="171">
        <f>ROUND(E18*H18,2)</f>
        <v>0</v>
      </c>
      <c r="J18" s="170"/>
      <c r="K18" s="171">
        <f>ROUND(E18*J18,2)</f>
        <v>0</v>
      </c>
      <c r="L18" s="171">
        <v>21</v>
      </c>
      <c r="M18" s="171">
        <f>G18*(1+L18/100)</f>
        <v>0</v>
      </c>
      <c r="N18" s="171">
        <v>0</v>
      </c>
      <c r="O18" s="171">
        <f>ROUND(E18*N18,2)</f>
        <v>0</v>
      </c>
      <c r="P18" s="171">
        <v>0</v>
      </c>
      <c r="Q18" s="171">
        <f>ROUND(E18*P18,2)</f>
        <v>0</v>
      </c>
      <c r="R18" s="171"/>
      <c r="S18" s="171" t="s">
        <v>136</v>
      </c>
      <c r="T18" s="172" t="s">
        <v>137</v>
      </c>
      <c r="U18" s="157">
        <v>0</v>
      </c>
      <c r="V18" s="157">
        <f>ROUND(E18*U18,2)</f>
        <v>0</v>
      </c>
      <c r="W18" s="157"/>
      <c r="X18" s="148"/>
      <c r="Y18" s="148"/>
      <c r="Z18" s="148"/>
      <c r="AA18" s="148"/>
      <c r="AB18" s="148"/>
      <c r="AC18" s="148"/>
      <c r="AD18" s="148"/>
      <c r="AE18" s="148"/>
      <c r="AF18" s="148"/>
      <c r="AG18" s="148" t="s">
        <v>138</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55"/>
      <c r="B19" s="156"/>
      <c r="C19" s="266" t="s">
        <v>150</v>
      </c>
      <c r="D19" s="267"/>
      <c r="E19" s="267"/>
      <c r="F19" s="267"/>
      <c r="G19" s="267"/>
      <c r="H19" s="157"/>
      <c r="I19" s="157"/>
      <c r="J19" s="157"/>
      <c r="K19" s="157"/>
      <c r="L19" s="157"/>
      <c r="M19" s="157"/>
      <c r="N19" s="157"/>
      <c r="O19" s="157"/>
      <c r="P19" s="157"/>
      <c r="Q19" s="157"/>
      <c r="R19" s="157"/>
      <c r="S19" s="157"/>
      <c r="T19" s="157"/>
      <c r="U19" s="157"/>
      <c r="V19" s="157"/>
      <c r="W19" s="157"/>
      <c r="X19" s="148"/>
      <c r="Y19" s="148"/>
      <c r="Z19" s="148"/>
      <c r="AA19" s="148"/>
      <c r="AB19" s="148"/>
      <c r="AC19" s="148"/>
      <c r="AD19" s="148"/>
      <c r="AE19" s="148"/>
      <c r="AF19" s="148"/>
      <c r="AG19" s="148" t="s">
        <v>140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57"/>
      <c r="D20" s="258"/>
      <c r="E20" s="258"/>
      <c r="F20" s="258"/>
      <c r="G20" s="258"/>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14">
      <c r="A21" s="160" t="s">
        <v>131</v>
      </c>
      <c r="B21" s="161" t="s">
        <v>104</v>
      </c>
      <c r="C21" s="175" t="s">
        <v>28</v>
      </c>
      <c r="D21" s="162"/>
      <c r="E21" s="163"/>
      <c r="F21" s="164"/>
      <c r="G21" s="164">
        <f>SUMIF(AG22:AG33,"&lt;&gt;NOR",G22:G33)</f>
        <v>0</v>
      </c>
      <c r="H21" s="164"/>
      <c r="I21" s="164">
        <f>SUM(I22:I33)</f>
        <v>0</v>
      </c>
      <c r="J21" s="164"/>
      <c r="K21" s="164">
        <f>SUM(K22:K33)</f>
        <v>0</v>
      </c>
      <c r="L21" s="164"/>
      <c r="M21" s="164">
        <f>SUM(M22:M33)</f>
        <v>0</v>
      </c>
      <c r="N21" s="164"/>
      <c r="O21" s="164">
        <f>SUM(O22:O33)</f>
        <v>0</v>
      </c>
      <c r="P21" s="164"/>
      <c r="Q21" s="164">
        <f>SUM(Q22:Q33)</f>
        <v>0</v>
      </c>
      <c r="R21" s="164"/>
      <c r="S21" s="164"/>
      <c r="T21" s="165"/>
      <c r="U21" s="159"/>
      <c r="V21" s="159">
        <f>SUM(V22:V33)</f>
        <v>0</v>
      </c>
      <c r="W21" s="159"/>
      <c r="AG21" t="s">
        <v>132</v>
      </c>
    </row>
    <row r="22" spans="1:60" outlineLevel="1">
      <c r="A22" s="166">
        <v>5</v>
      </c>
      <c r="B22" s="167" t="s">
        <v>151</v>
      </c>
      <c r="C22" s="176" t="s">
        <v>152</v>
      </c>
      <c r="D22" s="168" t="s">
        <v>135</v>
      </c>
      <c r="E22" s="169">
        <v>1</v>
      </c>
      <c r="F22" s="170"/>
      <c r="G22" s="171">
        <f>ROUND(E22*F22,2)</f>
        <v>0</v>
      </c>
      <c r="H22" s="170"/>
      <c r="I22" s="171">
        <f>ROUND(E22*H22,2)</f>
        <v>0</v>
      </c>
      <c r="J22" s="170"/>
      <c r="K22" s="171">
        <f>ROUND(E22*J22,2)</f>
        <v>0</v>
      </c>
      <c r="L22" s="171">
        <v>21</v>
      </c>
      <c r="M22" s="171">
        <f>G22*(1+L22/100)</f>
        <v>0</v>
      </c>
      <c r="N22" s="171">
        <v>0</v>
      </c>
      <c r="O22" s="171">
        <f>ROUND(E22*N22,2)</f>
        <v>0</v>
      </c>
      <c r="P22" s="171">
        <v>0</v>
      </c>
      <c r="Q22" s="171">
        <f>ROUND(E22*P22,2)</f>
        <v>0</v>
      </c>
      <c r="R22" s="171"/>
      <c r="S22" s="171" t="s">
        <v>136</v>
      </c>
      <c r="T22" s="172" t="s">
        <v>137</v>
      </c>
      <c r="U22" s="157">
        <v>0</v>
      </c>
      <c r="V22" s="157">
        <f>ROUND(E22*U22,2)</f>
        <v>0</v>
      </c>
      <c r="W22" s="157"/>
      <c r="X22" s="148"/>
      <c r="Y22" s="148"/>
      <c r="Z22" s="148"/>
      <c r="AA22" s="148"/>
      <c r="AB22" s="148"/>
      <c r="AC22" s="148"/>
      <c r="AD22" s="148"/>
      <c r="AE22" s="148"/>
      <c r="AF22" s="148"/>
      <c r="AG22" s="148" t="s">
        <v>153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4" outlineLevel="1">
      <c r="A23" s="155"/>
      <c r="B23" s="156"/>
      <c r="C23" s="266" t="s">
        <v>154</v>
      </c>
      <c r="D23" s="267"/>
      <c r="E23" s="267"/>
      <c r="F23" s="267"/>
      <c r="G23" s="267"/>
      <c r="H23" s="157"/>
      <c r="I23" s="157"/>
      <c r="J23" s="157"/>
      <c r="K23" s="157"/>
      <c r="L23" s="157"/>
      <c r="M23" s="157"/>
      <c r="N23" s="157"/>
      <c r="O23" s="157"/>
      <c r="P23" s="157"/>
      <c r="Q23" s="157"/>
      <c r="R23" s="157"/>
      <c r="S23" s="157"/>
      <c r="T23" s="157"/>
      <c r="U23" s="157"/>
      <c r="V23" s="157"/>
      <c r="W23" s="157"/>
      <c r="X23" s="148"/>
      <c r="Y23" s="148"/>
      <c r="Z23" s="148"/>
      <c r="AA23" s="148"/>
      <c r="AB23" s="148"/>
      <c r="AC23" s="148"/>
      <c r="AD23" s="148"/>
      <c r="AE23" s="148"/>
      <c r="AF23" s="148"/>
      <c r="AG23" s="148" t="s">
        <v>140</v>
      </c>
      <c r="AH23" s="148"/>
      <c r="AI23" s="148"/>
      <c r="AJ23" s="148"/>
      <c r="AK23" s="148"/>
      <c r="AL23" s="148"/>
      <c r="AM23" s="148"/>
      <c r="AN23" s="148"/>
      <c r="AO23" s="148"/>
      <c r="AP23" s="148"/>
      <c r="AQ23" s="148"/>
      <c r="AR23" s="148"/>
      <c r="AS23" s="148"/>
      <c r="AT23" s="148"/>
      <c r="AU23" s="148"/>
      <c r="AV23" s="148"/>
      <c r="AW23" s="148"/>
      <c r="AX23" s="148"/>
      <c r="AY23" s="148"/>
      <c r="AZ23" s="148"/>
      <c r="BA23" s="173" t="str">
        <f>C23</f>
        <v>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v>
      </c>
      <c r="BB23" s="148"/>
      <c r="BC23" s="148"/>
      <c r="BD23" s="148"/>
      <c r="BE23" s="148"/>
      <c r="BF23" s="148"/>
      <c r="BG23" s="148"/>
      <c r="BH23" s="148"/>
    </row>
    <row r="24" spans="1:60" outlineLevel="1">
      <c r="A24" s="155"/>
      <c r="B24" s="156"/>
      <c r="C24" s="257"/>
      <c r="D24" s="258"/>
      <c r="E24" s="258"/>
      <c r="F24" s="258"/>
      <c r="G24" s="258"/>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66">
        <v>6</v>
      </c>
      <c r="B25" s="167" t="s">
        <v>155</v>
      </c>
      <c r="C25" s="176" t="s">
        <v>156</v>
      </c>
      <c r="D25" s="168" t="s">
        <v>135</v>
      </c>
      <c r="E25" s="169">
        <v>1</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136</v>
      </c>
      <c r="T25" s="172" t="s">
        <v>137</v>
      </c>
      <c r="U25" s="157">
        <v>0</v>
      </c>
      <c r="V25" s="157">
        <f>ROUND(E25*U25,2)</f>
        <v>0</v>
      </c>
      <c r="W25" s="157"/>
      <c r="X25" s="148"/>
      <c r="Y25" s="148"/>
      <c r="Z25" s="148"/>
      <c r="AA25" s="148"/>
      <c r="AB25" s="148"/>
      <c r="AC25" s="148"/>
      <c r="AD25" s="148"/>
      <c r="AE25" s="148"/>
      <c r="AF25" s="148"/>
      <c r="AG25" s="148" t="s">
        <v>138</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4" outlineLevel="1">
      <c r="A26" s="155"/>
      <c r="B26" s="156"/>
      <c r="C26" s="266" t="s">
        <v>157</v>
      </c>
      <c r="D26" s="267"/>
      <c r="E26" s="267"/>
      <c r="F26" s="267"/>
      <c r="G26" s="267"/>
      <c r="H26" s="157"/>
      <c r="I26" s="157"/>
      <c r="J26" s="157"/>
      <c r="K26" s="157"/>
      <c r="L26" s="157"/>
      <c r="M26" s="157"/>
      <c r="N26" s="157"/>
      <c r="O26" s="157"/>
      <c r="P26" s="157"/>
      <c r="Q26" s="157"/>
      <c r="R26" s="157"/>
      <c r="S26" s="157"/>
      <c r="T26" s="157"/>
      <c r="U26" s="157"/>
      <c r="V26" s="157"/>
      <c r="W26" s="157"/>
      <c r="X26" s="148"/>
      <c r="Y26" s="148"/>
      <c r="Z26" s="148"/>
      <c r="AA26" s="148"/>
      <c r="AB26" s="148"/>
      <c r="AC26" s="148"/>
      <c r="AD26" s="148"/>
      <c r="AE26" s="148"/>
      <c r="AF26" s="148"/>
      <c r="AG26" s="148" t="s">
        <v>140</v>
      </c>
      <c r="AH26" s="148"/>
      <c r="AI26" s="148"/>
      <c r="AJ26" s="148"/>
      <c r="AK26" s="148"/>
      <c r="AL26" s="148"/>
      <c r="AM26" s="148"/>
      <c r="AN26" s="148"/>
      <c r="AO26" s="148"/>
      <c r="AP26" s="148"/>
      <c r="AQ26" s="148"/>
      <c r="AR26" s="148"/>
      <c r="AS26" s="148"/>
      <c r="AT26" s="148"/>
      <c r="AU26" s="148"/>
      <c r="AV26" s="148"/>
      <c r="AW26" s="148"/>
      <c r="AX26" s="148"/>
      <c r="AY26" s="148"/>
      <c r="AZ26" s="148"/>
      <c r="BA26" s="173" t="str">
        <f>C26</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6" s="148"/>
      <c r="BC26" s="148"/>
      <c r="BD26" s="148"/>
      <c r="BE26" s="148"/>
      <c r="BF26" s="148"/>
      <c r="BG26" s="148"/>
      <c r="BH26" s="148"/>
    </row>
    <row r="27" spans="1:60" outlineLevel="1">
      <c r="A27" s="155"/>
      <c r="B27" s="156"/>
      <c r="C27" s="257"/>
      <c r="D27" s="258"/>
      <c r="E27" s="258"/>
      <c r="F27" s="258"/>
      <c r="G27" s="258"/>
      <c r="H27" s="157"/>
      <c r="I27" s="157"/>
      <c r="J27" s="157"/>
      <c r="K27" s="157"/>
      <c r="L27" s="157"/>
      <c r="M27" s="157"/>
      <c r="N27" s="157"/>
      <c r="O27" s="157"/>
      <c r="P27" s="157"/>
      <c r="Q27" s="157"/>
      <c r="R27" s="157"/>
      <c r="S27" s="157"/>
      <c r="T27" s="157"/>
      <c r="U27" s="157"/>
      <c r="V27" s="157"/>
      <c r="W27" s="157"/>
      <c r="X27" s="148"/>
      <c r="Y27" s="148"/>
      <c r="Z27" s="148"/>
      <c r="AA27" s="148"/>
      <c r="AB27" s="148"/>
      <c r="AC27" s="148"/>
      <c r="AD27" s="148"/>
      <c r="AE27" s="148"/>
      <c r="AF27" s="148"/>
      <c r="AG27" s="148" t="s">
        <v>141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66">
        <v>7</v>
      </c>
      <c r="B28" s="167" t="s">
        <v>158</v>
      </c>
      <c r="C28" s="176" t="s">
        <v>159</v>
      </c>
      <c r="D28" s="168" t="s">
        <v>135</v>
      </c>
      <c r="E28" s="169">
        <v>1</v>
      </c>
      <c r="F28" s="170"/>
      <c r="G28" s="171">
        <f>ROUND(E28*F28,2)</f>
        <v>0</v>
      </c>
      <c r="H28" s="170"/>
      <c r="I28" s="171">
        <f>ROUND(E28*H28,2)</f>
        <v>0</v>
      </c>
      <c r="J28" s="170"/>
      <c r="K28" s="171">
        <f>ROUND(E28*J28,2)</f>
        <v>0</v>
      </c>
      <c r="L28" s="171">
        <v>21</v>
      </c>
      <c r="M28" s="171">
        <f>G28*(1+L28/100)</f>
        <v>0</v>
      </c>
      <c r="N28" s="171">
        <v>0</v>
      </c>
      <c r="O28" s="171">
        <f>ROUND(E28*N28,2)</f>
        <v>0</v>
      </c>
      <c r="P28" s="171">
        <v>0</v>
      </c>
      <c r="Q28" s="171">
        <f>ROUND(E28*P28,2)</f>
        <v>0</v>
      </c>
      <c r="R28" s="171"/>
      <c r="S28" s="171" t="s">
        <v>136</v>
      </c>
      <c r="T28" s="172" t="s">
        <v>137</v>
      </c>
      <c r="U28" s="157">
        <v>0</v>
      </c>
      <c r="V28" s="157">
        <f>ROUND(E28*U28,2)</f>
        <v>0</v>
      </c>
      <c r="W28" s="157"/>
      <c r="X28" s="148"/>
      <c r="Y28" s="148"/>
      <c r="Z28" s="148"/>
      <c r="AA28" s="148"/>
      <c r="AB28" s="148"/>
      <c r="AC28" s="148"/>
      <c r="AD28" s="148"/>
      <c r="AE28" s="148"/>
      <c r="AF28" s="148"/>
      <c r="AG28" s="148" t="s">
        <v>138</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4" outlineLevel="1">
      <c r="A29" s="155"/>
      <c r="B29" s="156"/>
      <c r="C29" s="266" t="s">
        <v>160</v>
      </c>
      <c r="D29" s="267"/>
      <c r="E29" s="267"/>
      <c r="F29" s="267"/>
      <c r="G29" s="267"/>
      <c r="H29" s="157"/>
      <c r="I29" s="157"/>
      <c r="J29" s="157"/>
      <c r="K29" s="157"/>
      <c r="L29" s="157"/>
      <c r="M29" s="157"/>
      <c r="N29" s="157"/>
      <c r="O29" s="157"/>
      <c r="P29" s="157"/>
      <c r="Q29" s="157"/>
      <c r="R29" s="157"/>
      <c r="S29" s="157"/>
      <c r="T29" s="157"/>
      <c r="U29" s="157"/>
      <c r="V29" s="157"/>
      <c r="W29" s="157"/>
      <c r="X29" s="148"/>
      <c r="Y29" s="148"/>
      <c r="Z29" s="148"/>
      <c r="AA29" s="148"/>
      <c r="AB29" s="148"/>
      <c r="AC29" s="148"/>
      <c r="AD29" s="148"/>
      <c r="AE29" s="148"/>
      <c r="AF29" s="148"/>
      <c r="AG29" s="148" t="s">
        <v>140</v>
      </c>
      <c r="AH29" s="148"/>
      <c r="AI29" s="148"/>
      <c r="AJ29" s="148"/>
      <c r="AK29" s="148"/>
      <c r="AL29" s="148"/>
      <c r="AM29" s="148"/>
      <c r="AN29" s="148"/>
      <c r="AO29" s="148"/>
      <c r="AP29" s="148"/>
      <c r="AQ29" s="148"/>
      <c r="AR29" s="148"/>
      <c r="AS29" s="148"/>
      <c r="AT29" s="148"/>
      <c r="AU29" s="148"/>
      <c r="AV29" s="148"/>
      <c r="AW29" s="148"/>
      <c r="AX29" s="148"/>
      <c r="AY29" s="148"/>
      <c r="AZ29" s="148"/>
      <c r="BA29" s="173" t="str">
        <f>C29</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9" s="148"/>
      <c r="BC29" s="148"/>
      <c r="BD29" s="148"/>
      <c r="BE29" s="148"/>
      <c r="BF29" s="148"/>
      <c r="BG29" s="148"/>
      <c r="BH29" s="148"/>
    </row>
    <row r="30" spans="1:60" outlineLevel="1">
      <c r="A30" s="155"/>
      <c r="B30" s="156"/>
      <c r="C30" s="257"/>
      <c r="D30" s="258"/>
      <c r="E30" s="258"/>
      <c r="F30" s="258"/>
      <c r="G30" s="258"/>
      <c r="H30" s="157"/>
      <c r="I30" s="157"/>
      <c r="J30" s="157"/>
      <c r="K30" s="157"/>
      <c r="L30" s="157"/>
      <c r="M30" s="157"/>
      <c r="N30" s="157"/>
      <c r="O30" s="157"/>
      <c r="P30" s="157"/>
      <c r="Q30" s="157"/>
      <c r="R30" s="157"/>
      <c r="S30" s="157"/>
      <c r="T30" s="157"/>
      <c r="U30" s="157"/>
      <c r="V30" s="157"/>
      <c r="W30" s="157"/>
      <c r="X30" s="148"/>
      <c r="Y30" s="148"/>
      <c r="Z30" s="148"/>
      <c r="AA30" s="148"/>
      <c r="AB30" s="148"/>
      <c r="AC30" s="148"/>
      <c r="AD30" s="148"/>
      <c r="AE30" s="148"/>
      <c r="AF30" s="148"/>
      <c r="AG30" s="148" t="s">
        <v>141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66">
        <v>8</v>
      </c>
      <c r="B31" s="167" t="s">
        <v>161</v>
      </c>
      <c r="C31" s="176" t="s">
        <v>162</v>
      </c>
      <c r="D31" s="168" t="s">
        <v>135</v>
      </c>
      <c r="E31" s="169">
        <v>1</v>
      </c>
      <c r="F31" s="170"/>
      <c r="G31" s="171">
        <f>ROUND(E31*F31,2)</f>
        <v>0</v>
      </c>
      <c r="H31" s="170"/>
      <c r="I31" s="171">
        <f>ROUND(E31*H31,2)</f>
        <v>0</v>
      </c>
      <c r="J31" s="170"/>
      <c r="K31" s="171">
        <f>ROUND(E31*J31,2)</f>
        <v>0</v>
      </c>
      <c r="L31" s="171">
        <v>21</v>
      </c>
      <c r="M31" s="171">
        <f>G31*(1+L31/100)</f>
        <v>0</v>
      </c>
      <c r="N31" s="171">
        <v>0</v>
      </c>
      <c r="O31" s="171">
        <f>ROUND(E31*N31,2)</f>
        <v>0</v>
      </c>
      <c r="P31" s="171">
        <v>0</v>
      </c>
      <c r="Q31" s="171">
        <f>ROUND(E31*P31,2)</f>
        <v>0</v>
      </c>
      <c r="R31" s="171"/>
      <c r="S31" s="171" t="s">
        <v>136</v>
      </c>
      <c r="T31" s="172" t="s">
        <v>137</v>
      </c>
      <c r="U31" s="157">
        <v>0</v>
      </c>
      <c r="V31" s="157">
        <f>ROUND(E31*U31,2)</f>
        <v>0</v>
      </c>
      <c r="W31" s="157"/>
      <c r="X31" s="148"/>
      <c r="Y31" s="148"/>
      <c r="Z31" s="148"/>
      <c r="AA31" s="148"/>
      <c r="AB31" s="148"/>
      <c r="AC31" s="148"/>
      <c r="AD31" s="148"/>
      <c r="AE31" s="148"/>
      <c r="AF31" s="148"/>
      <c r="AG31" s="148" t="s">
        <v>138</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c r="A32" s="155"/>
      <c r="B32" s="156"/>
      <c r="C32" s="266" t="s">
        <v>163</v>
      </c>
      <c r="D32" s="267"/>
      <c r="E32" s="267"/>
      <c r="F32" s="267"/>
      <c r="G32" s="267"/>
      <c r="H32" s="157"/>
      <c r="I32" s="157"/>
      <c r="J32" s="157"/>
      <c r="K32" s="157"/>
      <c r="L32" s="157"/>
      <c r="M32" s="157"/>
      <c r="N32" s="157"/>
      <c r="O32" s="157"/>
      <c r="P32" s="157"/>
      <c r="Q32" s="157"/>
      <c r="R32" s="157"/>
      <c r="S32" s="157"/>
      <c r="T32" s="157"/>
      <c r="U32" s="157"/>
      <c r="V32" s="157"/>
      <c r="W32" s="157"/>
      <c r="X32" s="148"/>
      <c r="Y32" s="148"/>
      <c r="Z32" s="148"/>
      <c r="AA32" s="148"/>
      <c r="AB32" s="148"/>
      <c r="AC32" s="148"/>
      <c r="AD32" s="148"/>
      <c r="AE32" s="148"/>
      <c r="AF32" s="148"/>
      <c r="AG32" s="148" t="s">
        <v>140</v>
      </c>
      <c r="AH32" s="148"/>
      <c r="AI32" s="148"/>
      <c r="AJ32" s="148"/>
      <c r="AK32" s="148"/>
      <c r="AL32" s="148"/>
      <c r="AM32" s="148"/>
      <c r="AN32" s="148"/>
      <c r="AO32" s="148"/>
      <c r="AP32" s="148"/>
      <c r="AQ32" s="148"/>
      <c r="AR32" s="148"/>
      <c r="AS32" s="148"/>
      <c r="AT32" s="148"/>
      <c r="AU32" s="148"/>
      <c r="AV32" s="148"/>
      <c r="AW32" s="148"/>
      <c r="AX32" s="148"/>
      <c r="AY32" s="148"/>
      <c r="AZ32" s="148"/>
      <c r="BA32" s="173" t="str">
        <f>C32</f>
        <v>Náklady zhotovitele, které vzniknou v souvislosti s povinnostmi zhotovitele při předání a převzetí díla.</v>
      </c>
      <c r="BB32" s="148"/>
      <c r="BC32" s="148"/>
      <c r="BD32" s="148"/>
      <c r="BE32" s="148"/>
      <c r="BF32" s="148"/>
      <c r="BG32" s="148"/>
      <c r="BH32" s="148"/>
    </row>
    <row r="33" spans="1:60" outlineLevel="1">
      <c r="A33" s="155"/>
      <c r="B33" s="156"/>
      <c r="C33" s="257"/>
      <c r="D33" s="258"/>
      <c r="E33" s="258"/>
      <c r="F33" s="258"/>
      <c r="G33" s="258"/>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4">
      <c r="A34" s="160" t="s">
        <v>131</v>
      </c>
      <c r="B34" s="161" t="s">
        <v>103</v>
      </c>
      <c r="C34" s="175" t="s">
        <v>27</v>
      </c>
      <c r="D34" s="162"/>
      <c r="E34" s="163"/>
      <c r="F34" s="164"/>
      <c r="G34" s="164">
        <f>SUMIF(AG35:AG40,"&lt;&gt;NOR",G35:G40)</f>
        <v>0</v>
      </c>
      <c r="H34" s="164"/>
      <c r="I34" s="164">
        <f>SUM(I35:I40)</f>
        <v>0</v>
      </c>
      <c r="J34" s="164"/>
      <c r="K34" s="164">
        <f>SUM(K35:K40)</f>
        <v>0</v>
      </c>
      <c r="L34" s="164"/>
      <c r="M34" s="164">
        <f>SUM(M35:M40)</f>
        <v>0</v>
      </c>
      <c r="N34" s="164"/>
      <c r="O34" s="164">
        <f>SUM(O35:O40)</f>
        <v>0</v>
      </c>
      <c r="P34" s="164"/>
      <c r="Q34" s="164">
        <f>SUM(Q35:Q40)</f>
        <v>0</v>
      </c>
      <c r="R34" s="164"/>
      <c r="S34" s="164"/>
      <c r="T34" s="165"/>
      <c r="U34" s="159"/>
      <c r="V34" s="159">
        <f>SUM(V35:V40)</f>
        <v>0</v>
      </c>
      <c r="W34" s="159"/>
      <c r="AG34" t="s">
        <v>132</v>
      </c>
    </row>
    <row r="35" spans="1:60" outlineLevel="1">
      <c r="A35" s="166">
        <v>9</v>
      </c>
      <c r="B35" s="167" t="s">
        <v>164</v>
      </c>
      <c r="C35" s="176" t="s">
        <v>165</v>
      </c>
      <c r="D35" s="168" t="s">
        <v>166</v>
      </c>
      <c r="E35" s="169">
        <v>20</v>
      </c>
      <c r="F35" s="170"/>
      <c r="G35" s="171">
        <f>ROUND(E35*F35,2)</f>
        <v>0</v>
      </c>
      <c r="H35" s="170"/>
      <c r="I35" s="171">
        <f>ROUND(E35*H35,2)</f>
        <v>0</v>
      </c>
      <c r="J35" s="170"/>
      <c r="K35" s="171">
        <f>ROUND(E35*J35,2)</f>
        <v>0</v>
      </c>
      <c r="L35" s="171">
        <v>21</v>
      </c>
      <c r="M35" s="171">
        <f>G35*(1+L35/100)</f>
        <v>0</v>
      </c>
      <c r="N35" s="171">
        <v>0</v>
      </c>
      <c r="O35" s="171">
        <f>ROUND(E35*N35,2)</f>
        <v>0</v>
      </c>
      <c r="P35" s="171">
        <v>0</v>
      </c>
      <c r="Q35" s="171">
        <f>ROUND(E35*P35,2)</f>
        <v>0</v>
      </c>
      <c r="R35" s="171"/>
      <c r="S35" s="171" t="s">
        <v>167</v>
      </c>
      <c r="T35" s="172" t="s">
        <v>137</v>
      </c>
      <c r="U35" s="157">
        <v>0</v>
      </c>
      <c r="V35" s="157">
        <f>ROUND(E35*U35,2)</f>
        <v>0</v>
      </c>
      <c r="W35" s="157"/>
      <c r="X35" s="148"/>
      <c r="Y35" s="148"/>
      <c r="Z35" s="148"/>
      <c r="AA35" s="148"/>
      <c r="AB35" s="148"/>
      <c r="AC35" s="148"/>
      <c r="AD35" s="148"/>
      <c r="AE35" s="148"/>
      <c r="AF35" s="148"/>
      <c r="AG35" s="148" t="s">
        <v>168</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4" outlineLevel="1">
      <c r="A36" s="155"/>
      <c r="B36" s="156"/>
      <c r="C36" s="266" t="s">
        <v>169</v>
      </c>
      <c r="D36" s="267"/>
      <c r="E36" s="267"/>
      <c r="F36" s="267"/>
      <c r="G36" s="267"/>
      <c r="H36" s="157"/>
      <c r="I36" s="157"/>
      <c r="J36" s="157"/>
      <c r="K36" s="157"/>
      <c r="L36" s="157"/>
      <c r="M36" s="157"/>
      <c r="N36" s="157"/>
      <c r="O36" s="157"/>
      <c r="P36" s="157"/>
      <c r="Q36" s="157"/>
      <c r="R36" s="157"/>
      <c r="S36" s="157"/>
      <c r="T36" s="157"/>
      <c r="U36" s="157"/>
      <c r="V36" s="157"/>
      <c r="W36" s="157"/>
      <c r="X36" s="148"/>
      <c r="Y36" s="148"/>
      <c r="Z36" s="148"/>
      <c r="AA36" s="148"/>
      <c r="AB36" s="148"/>
      <c r="AC36" s="148"/>
      <c r="AD36" s="148"/>
      <c r="AE36" s="148"/>
      <c r="AF36" s="148"/>
      <c r="AG36" s="148" t="s">
        <v>140</v>
      </c>
      <c r="AH36" s="148"/>
      <c r="AI36" s="148"/>
      <c r="AJ36" s="148"/>
      <c r="AK36" s="148"/>
      <c r="AL36" s="148"/>
      <c r="AM36" s="148"/>
      <c r="AN36" s="148"/>
      <c r="AO36" s="148"/>
      <c r="AP36" s="148"/>
      <c r="AQ36" s="148"/>
      <c r="AR36" s="148"/>
      <c r="AS36" s="148"/>
      <c r="AT36" s="148"/>
      <c r="AU36" s="148"/>
      <c r="AV36" s="148"/>
      <c r="AW36" s="148"/>
      <c r="AX36" s="148"/>
      <c r="AY36" s="148"/>
      <c r="AZ36" s="148"/>
      <c r="BA36" s="173" t="str">
        <f>C36</f>
        <v>Náklady na ztížené provádění stavebních prací v důsledku nepřerušeného provozu na staveništi nebo v případech nepřerušeného provozu v objektech v nichž se stavební práce provádí.</v>
      </c>
      <c r="BB36" s="148"/>
      <c r="BC36" s="148"/>
      <c r="BD36" s="148"/>
      <c r="BE36" s="148"/>
      <c r="BF36" s="148"/>
      <c r="BG36" s="148"/>
      <c r="BH36" s="148"/>
    </row>
    <row r="37" spans="1:60" outlineLevel="1">
      <c r="A37" s="155"/>
      <c r="B37" s="156"/>
      <c r="C37" s="257"/>
      <c r="D37" s="258"/>
      <c r="E37" s="258"/>
      <c r="F37" s="258"/>
      <c r="G37" s="258"/>
      <c r="H37" s="157"/>
      <c r="I37" s="157"/>
      <c r="J37" s="157"/>
      <c r="K37" s="157"/>
      <c r="L37" s="157"/>
      <c r="M37" s="157"/>
      <c r="N37" s="157"/>
      <c r="O37" s="157"/>
      <c r="P37" s="157"/>
      <c r="Q37" s="157"/>
      <c r="R37" s="157"/>
      <c r="S37" s="157"/>
      <c r="T37" s="157"/>
      <c r="U37" s="157"/>
      <c r="V37" s="157"/>
      <c r="W37" s="157"/>
      <c r="X37" s="148"/>
      <c r="Y37" s="148"/>
      <c r="Z37" s="148"/>
      <c r="AA37" s="148"/>
      <c r="AB37" s="148"/>
      <c r="AC37" s="148"/>
      <c r="AD37" s="148"/>
      <c r="AE37" s="148"/>
      <c r="AF37" s="148"/>
      <c r="AG37" s="148" t="s">
        <v>141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66">
        <v>10</v>
      </c>
      <c r="B38" s="167" t="s">
        <v>170</v>
      </c>
      <c r="C38" s="176" t="s">
        <v>171</v>
      </c>
      <c r="D38" s="168" t="s">
        <v>166</v>
      </c>
      <c r="E38" s="169">
        <v>50</v>
      </c>
      <c r="F38" s="170"/>
      <c r="G38" s="171">
        <f>ROUND(E38*F38,2)</f>
        <v>0</v>
      </c>
      <c r="H38" s="170"/>
      <c r="I38" s="171">
        <f>ROUND(E38*H38,2)</f>
        <v>0</v>
      </c>
      <c r="J38" s="170"/>
      <c r="K38" s="171">
        <f>ROUND(E38*J38,2)</f>
        <v>0</v>
      </c>
      <c r="L38" s="171">
        <v>21</v>
      </c>
      <c r="M38" s="171">
        <f>G38*(1+L38/100)</f>
        <v>0</v>
      </c>
      <c r="N38" s="171">
        <v>0</v>
      </c>
      <c r="O38" s="171">
        <f>ROUND(E38*N38,2)</f>
        <v>0</v>
      </c>
      <c r="P38" s="171">
        <v>0</v>
      </c>
      <c r="Q38" s="171">
        <f>ROUND(E38*P38,2)</f>
        <v>0</v>
      </c>
      <c r="R38" s="171"/>
      <c r="S38" s="171" t="s">
        <v>167</v>
      </c>
      <c r="T38" s="172" t="s">
        <v>137</v>
      </c>
      <c r="U38" s="157">
        <v>0</v>
      </c>
      <c r="V38" s="157">
        <f>ROUND(E38*U38,2)</f>
        <v>0</v>
      </c>
      <c r="W38" s="157"/>
      <c r="X38" s="148"/>
      <c r="Y38" s="148"/>
      <c r="Z38" s="148"/>
      <c r="AA38" s="148"/>
      <c r="AB38" s="148"/>
      <c r="AC38" s="148"/>
      <c r="AD38" s="148"/>
      <c r="AE38" s="148"/>
      <c r="AF38" s="148"/>
      <c r="AG38" s="148" t="s">
        <v>168</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4" outlineLevel="1">
      <c r="A39" s="155"/>
      <c r="B39" s="156"/>
      <c r="C39" s="266" t="s">
        <v>169</v>
      </c>
      <c r="D39" s="267"/>
      <c r="E39" s="267"/>
      <c r="F39" s="267"/>
      <c r="G39" s="267"/>
      <c r="H39" s="157"/>
      <c r="I39" s="157"/>
      <c r="J39" s="157"/>
      <c r="K39" s="157"/>
      <c r="L39" s="157"/>
      <c r="M39" s="157"/>
      <c r="N39" s="157"/>
      <c r="O39" s="157"/>
      <c r="P39" s="157"/>
      <c r="Q39" s="157"/>
      <c r="R39" s="157"/>
      <c r="S39" s="157"/>
      <c r="T39" s="157"/>
      <c r="U39" s="157"/>
      <c r="V39" s="157"/>
      <c r="W39" s="157"/>
      <c r="X39" s="148"/>
      <c r="Y39" s="148"/>
      <c r="Z39" s="148"/>
      <c r="AA39" s="148"/>
      <c r="AB39" s="148"/>
      <c r="AC39" s="148"/>
      <c r="AD39" s="148"/>
      <c r="AE39" s="148"/>
      <c r="AF39" s="148"/>
      <c r="AG39" s="148" t="s">
        <v>140</v>
      </c>
      <c r="AH39" s="148"/>
      <c r="AI39" s="148"/>
      <c r="AJ39" s="148"/>
      <c r="AK39" s="148"/>
      <c r="AL39" s="148"/>
      <c r="AM39" s="148"/>
      <c r="AN39" s="148"/>
      <c r="AO39" s="148"/>
      <c r="AP39" s="148"/>
      <c r="AQ39" s="148"/>
      <c r="AR39" s="148"/>
      <c r="AS39" s="148"/>
      <c r="AT39" s="148"/>
      <c r="AU39" s="148"/>
      <c r="AV39" s="148"/>
      <c r="AW39" s="148"/>
      <c r="AX39" s="148"/>
      <c r="AY39" s="148"/>
      <c r="AZ39" s="148"/>
      <c r="BA39" s="173" t="str">
        <f>C39</f>
        <v>Náklady na ztížené provádění stavebních prací v důsledku nepřerušeného provozu na staveništi nebo v případech nepřerušeného provozu v objektech v nichž se stavební práce provádí.</v>
      </c>
      <c r="BB39" s="148"/>
      <c r="BC39" s="148"/>
      <c r="BD39" s="148"/>
      <c r="BE39" s="148"/>
      <c r="BF39" s="148"/>
      <c r="BG39" s="148"/>
      <c r="BH39" s="148"/>
    </row>
    <row r="40" spans="1:60" outlineLevel="1">
      <c r="A40" s="155"/>
      <c r="B40" s="156"/>
      <c r="C40" s="257"/>
      <c r="D40" s="258"/>
      <c r="E40" s="258"/>
      <c r="F40" s="258"/>
      <c r="G40" s="258"/>
      <c r="H40" s="157"/>
      <c r="I40" s="157"/>
      <c r="J40" s="157"/>
      <c r="K40" s="157"/>
      <c r="L40" s="157"/>
      <c r="M40" s="157"/>
      <c r="N40" s="157"/>
      <c r="O40" s="157"/>
      <c r="P40" s="157"/>
      <c r="Q40" s="157"/>
      <c r="R40" s="157"/>
      <c r="S40" s="157"/>
      <c r="T40" s="157"/>
      <c r="U40" s="157"/>
      <c r="V40" s="157"/>
      <c r="W40" s="157"/>
      <c r="X40" s="148"/>
      <c r="Y40" s="148"/>
      <c r="Z40" s="148"/>
      <c r="AA40" s="148"/>
      <c r="AB40" s="148"/>
      <c r="AC40" s="148"/>
      <c r="AD40" s="148"/>
      <c r="AE40" s="148"/>
      <c r="AF40" s="148"/>
      <c r="AG40" s="148" t="s">
        <v>141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14">
      <c r="A41" s="160" t="s">
        <v>131</v>
      </c>
      <c r="B41" s="161" t="s">
        <v>104</v>
      </c>
      <c r="C41" s="175" t="s">
        <v>28</v>
      </c>
      <c r="D41" s="162"/>
      <c r="E41" s="163"/>
      <c r="F41" s="164"/>
      <c r="G41" s="164">
        <f>SUMIF(AG42:AG44,"&lt;&gt;NOR",G42:G44)</f>
        <v>0</v>
      </c>
      <c r="H41" s="164"/>
      <c r="I41" s="164">
        <f>SUM(I42:I44)</f>
        <v>0</v>
      </c>
      <c r="J41" s="164"/>
      <c r="K41" s="164">
        <f>SUM(K42:K44)</f>
        <v>0</v>
      </c>
      <c r="L41" s="164"/>
      <c r="M41" s="164">
        <f>SUM(M42:M44)</f>
        <v>0</v>
      </c>
      <c r="N41" s="164"/>
      <c r="O41" s="164">
        <f>SUM(O42:O44)</f>
        <v>0</v>
      </c>
      <c r="P41" s="164"/>
      <c r="Q41" s="164">
        <f>SUM(Q42:Q44)</f>
        <v>0</v>
      </c>
      <c r="R41" s="164"/>
      <c r="S41" s="164"/>
      <c r="T41" s="165"/>
      <c r="U41" s="159"/>
      <c r="V41" s="159">
        <f>SUM(V42:V44)</f>
        <v>0</v>
      </c>
      <c r="W41" s="159"/>
      <c r="AG41" t="s">
        <v>132</v>
      </c>
    </row>
    <row r="42" spans="1:60" outlineLevel="1">
      <c r="A42" s="166">
        <v>11</v>
      </c>
      <c r="B42" s="167" t="s">
        <v>172</v>
      </c>
      <c r="C42" s="176" t="s">
        <v>173</v>
      </c>
      <c r="D42" s="168" t="s">
        <v>135</v>
      </c>
      <c r="E42" s="169">
        <v>1</v>
      </c>
      <c r="F42" s="170"/>
      <c r="G42" s="171">
        <f>ROUND(E42*F42,2)</f>
        <v>0</v>
      </c>
      <c r="H42" s="170"/>
      <c r="I42" s="171">
        <f>ROUND(E42*H42,2)</f>
        <v>0</v>
      </c>
      <c r="J42" s="170"/>
      <c r="K42" s="171">
        <f>ROUND(E42*J42,2)</f>
        <v>0</v>
      </c>
      <c r="L42" s="171">
        <v>21</v>
      </c>
      <c r="M42" s="171">
        <f>G42*(1+L42/100)</f>
        <v>0</v>
      </c>
      <c r="N42" s="171">
        <v>0</v>
      </c>
      <c r="O42" s="171">
        <f>ROUND(E42*N42,2)</f>
        <v>0</v>
      </c>
      <c r="P42" s="171">
        <v>0</v>
      </c>
      <c r="Q42" s="171">
        <f>ROUND(E42*P42,2)</f>
        <v>0</v>
      </c>
      <c r="R42" s="171"/>
      <c r="S42" s="171" t="s">
        <v>136</v>
      </c>
      <c r="T42" s="172" t="s">
        <v>137</v>
      </c>
      <c r="U42" s="157">
        <v>0</v>
      </c>
      <c r="V42" s="157">
        <f>ROUND(E42*U42,2)</f>
        <v>0</v>
      </c>
      <c r="W42" s="157"/>
      <c r="X42" s="148"/>
      <c r="Y42" s="148"/>
      <c r="Z42" s="148"/>
      <c r="AA42" s="148"/>
      <c r="AB42" s="148"/>
      <c r="AC42" s="148"/>
      <c r="AD42" s="148"/>
      <c r="AE42" s="148"/>
      <c r="AF42" s="148"/>
      <c r="AG42" s="148" t="s">
        <v>138</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55"/>
      <c r="B43" s="156"/>
      <c r="C43" s="266" t="s">
        <v>174</v>
      </c>
      <c r="D43" s="267"/>
      <c r="E43" s="267"/>
      <c r="F43" s="267"/>
      <c r="G43" s="267"/>
      <c r="H43" s="157"/>
      <c r="I43" s="157"/>
      <c r="J43" s="157"/>
      <c r="K43" s="157"/>
      <c r="L43" s="157"/>
      <c r="M43" s="157"/>
      <c r="N43" s="157"/>
      <c r="O43" s="157"/>
      <c r="P43" s="157"/>
      <c r="Q43" s="157"/>
      <c r="R43" s="157"/>
      <c r="S43" s="157"/>
      <c r="T43" s="157"/>
      <c r="U43" s="157"/>
      <c r="V43" s="157"/>
      <c r="W43" s="157"/>
      <c r="X43" s="148"/>
      <c r="Y43" s="148"/>
      <c r="Z43" s="148"/>
      <c r="AA43" s="148"/>
      <c r="AB43" s="148"/>
      <c r="AC43" s="148"/>
      <c r="AD43" s="148"/>
      <c r="AE43" s="148"/>
      <c r="AF43" s="148"/>
      <c r="AG43" s="148" t="s">
        <v>140</v>
      </c>
      <c r="AH43" s="148"/>
      <c r="AI43" s="148"/>
      <c r="AJ43" s="148"/>
      <c r="AK43" s="148"/>
      <c r="AL43" s="148"/>
      <c r="AM43" s="148"/>
      <c r="AN43" s="148"/>
      <c r="AO43" s="148"/>
      <c r="AP43" s="148"/>
      <c r="AQ43" s="148"/>
      <c r="AR43" s="148"/>
      <c r="AS43" s="148"/>
      <c r="AT43" s="148"/>
      <c r="AU43" s="148"/>
      <c r="AV43" s="148"/>
      <c r="AW43" s="148"/>
      <c r="AX43" s="148"/>
      <c r="AY43" s="148"/>
      <c r="AZ43" s="148"/>
      <c r="BA43" s="173" t="str">
        <f>C43</f>
        <v>Náklady na vyhotovení dokumentace skutečného provedení stavby a její předání objednateli v požadované formě a požadovaném počtu.</v>
      </c>
      <c r="BB43" s="148"/>
      <c r="BC43" s="148"/>
      <c r="BD43" s="148"/>
      <c r="BE43" s="148"/>
      <c r="BF43" s="148"/>
      <c r="BG43" s="148"/>
      <c r="BH43" s="148"/>
    </row>
    <row r="44" spans="1:60" outlineLevel="1">
      <c r="A44" s="155"/>
      <c r="B44" s="156"/>
      <c r="C44" s="257"/>
      <c r="D44" s="258"/>
      <c r="E44" s="258"/>
      <c r="F44" s="258"/>
      <c r="G44" s="258"/>
      <c r="H44" s="157"/>
      <c r="I44" s="157"/>
      <c r="J44" s="157"/>
      <c r="K44" s="157"/>
      <c r="L44" s="157"/>
      <c r="M44" s="157"/>
      <c r="N44" s="157"/>
      <c r="O44" s="157"/>
      <c r="P44" s="157"/>
      <c r="Q44" s="157"/>
      <c r="R44" s="157"/>
      <c r="S44" s="157"/>
      <c r="T44" s="157"/>
      <c r="U44" s="157"/>
      <c r="V44" s="157"/>
      <c r="W44" s="157"/>
      <c r="X44" s="148"/>
      <c r="Y44" s="148"/>
      <c r="Z44" s="148"/>
      <c r="AA44" s="148"/>
      <c r="AB44" s="148"/>
      <c r="AC44" s="148"/>
      <c r="AD44" s="148"/>
      <c r="AE44" s="148"/>
      <c r="AF44" s="148"/>
      <c r="AG44" s="148" t="s">
        <v>141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c r="A45" s="5"/>
      <c r="B45" s="6"/>
      <c r="C45" s="177"/>
      <c r="D45" s="8"/>
      <c r="E45" s="5"/>
      <c r="F45" s="5"/>
      <c r="G45" s="5"/>
      <c r="H45" s="5"/>
      <c r="I45" s="5"/>
      <c r="J45" s="5"/>
      <c r="K45" s="5"/>
      <c r="L45" s="5"/>
      <c r="M45" s="5"/>
      <c r="N45" s="5"/>
      <c r="O45" s="5"/>
      <c r="P45" s="5"/>
      <c r="Q45" s="5"/>
      <c r="R45" s="5"/>
      <c r="S45" s="5"/>
      <c r="T45" s="5"/>
      <c r="U45" s="5"/>
      <c r="V45" s="5"/>
      <c r="W45" s="5"/>
      <c r="AE45">
        <v>15</v>
      </c>
      <c r="AF45">
        <v>21</v>
      </c>
    </row>
    <row r="46" spans="1:60">
      <c r="A46" s="151"/>
      <c r="B46" s="152" t="s">
        <v>29</v>
      </c>
      <c r="C46" s="178"/>
      <c r="D46" s="153"/>
      <c r="E46" s="154"/>
      <c r="F46" s="154"/>
      <c r="G46" s="174">
        <f>G8+G21+G34+G41</f>
        <v>0</v>
      </c>
      <c r="H46" s="5"/>
      <c r="I46" s="5"/>
      <c r="J46" s="5"/>
      <c r="K46" s="5"/>
      <c r="L46" s="5"/>
      <c r="M46" s="5"/>
      <c r="N46" s="5"/>
      <c r="O46" s="5"/>
      <c r="P46" s="5"/>
      <c r="Q46" s="5"/>
      <c r="R46" s="5"/>
      <c r="S46" s="5"/>
      <c r="T46" s="5"/>
      <c r="U46" s="5"/>
      <c r="V46" s="5"/>
      <c r="W46" s="5"/>
      <c r="AE46">
        <f>SUMIF(L7:L44,AE45,G7:G44)</f>
        <v>0</v>
      </c>
      <c r="AF46">
        <f>SUMIF(L7:L44,AF45,G7:G44)</f>
        <v>0</v>
      </c>
      <c r="AG46" t="s">
        <v>175</v>
      </c>
    </row>
    <row r="47" spans="1:60">
      <c r="C47" s="179"/>
      <c r="D47" s="139"/>
      <c r="AG47" t="s">
        <v>176</v>
      </c>
    </row>
    <row r="48" spans="1:60">
      <c r="D48" s="139"/>
    </row>
    <row r="49" spans="4:4">
      <c r="D49" s="139"/>
    </row>
    <row r="50" spans="4:4">
      <c r="D50" s="139"/>
    </row>
    <row r="51" spans="4:4">
      <c r="D51" s="139"/>
    </row>
    <row r="52" spans="4:4">
      <c r="D52" s="139"/>
    </row>
    <row r="53" spans="4:4">
      <c r="D53" s="139"/>
    </row>
    <row r="54" spans="4:4">
      <c r="D54" s="139"/>
    </row>
    <row r="55" spans="4:4">
      <c r="D55" s="139"/>
    </row>
    <row r="56" spans="4:4">
      <c r="D56" s="139"/>
    </row>
    <row r="57" spans="4:4">
      <c r="D57" s="139"/>
    </row>
    <row r="58" spans="4:4">
      <c r="D58" s="139"/>
    </row>
    <row r="59" spans="4:4">
      <c r="D59" s="139"/>
    </row>
    <row r="60" spans="4:4">
      <c r="D60" s="139"/>
    </row>
    <row r="61" spans="4:4">
      <c r="D61" s="139"/>
    </row>
    <row r="62" spans="4:4">
      <c r="D62" s="139"/>
    </row>
    <row r="63" spans="4:4">
      <c r="D63" s="139"/>
    </row>
    <row r="64" spans="4:4">
      <c r="D64" s="139"/>
    </row>
    <row r="65" spans="4:4">
      <c r="D65" s="139"/>
    </row>
    <row r="66" spans="4:4">
      <c r="D66" s="139"/>
    </row>
    <row r="67" spans="4:4">
      <c r="D67" s="139"/>
    </row>
    <row r="68" spans="4:4">
      <c r="D68" s="139"/>
    </row>
    <row r="69" spans="4:4">
      <c r="D69" s="139"/>
    </row>
    <row r="70" spans="4:4">
      <c r="D70" s="139"/>
    </row>
    <row r="71" spans="4:4">
      <c r="D71" s="139"/>
    </row>
    <row r="72" spans="4:4">
      <c r="D72" s="139"/>
    </row>
    <row r="73" spans="4:4">
      <c r="D73" s="139"/>
    </row>
    <row r="74" spans="4:4">
      <c r="D74" s="139"/>
    </row>
    <row r="75" spans="4:4">
      <c r="D75" s="139"/>
    </row>
    <row r="76" spans="4:4">
      <c r="D76" s="139"/>
    </row>
    <row r="77" spans="4:4">
      <c r="D77" s="139"/>
    </row>
    <row r="78" spans="4:4">
      <c r="D78" s="139"/>
    </row>
    <row r="79" spans="4:4">
      <c r="D79" s="139"/>
    </row>
    <row r="80" spans="4:4">
      <c r="D80" s="139"/>
    </row>
    <row r="81" spans="4:4">
      <c r="D81" s="139"/>
    </row>
    <row r="82" spans="4:4">
      <c r="D82" s="139"/>
    </row>
    <row r="83" spans="4:4">
      <c r="D83" s="139"/>
    </row>
    <row r="84" spans="4:4">
      <c r="D84" s="139"/>
    </row>
    <row r="85" spans="4:4">
      <c r="D85" s="139"/>
    </row>
    <row r="86" spans="4:4">
      <c r="D86" s="139"/>
    </row>
    <row r="87" spans="4:4">
      <c r="D87" s="139"/>
    </row>
    <row r="88" spans="4:4">
      <c r="D88" s="139"/>
    </row>
    <row r="89" spans="4:4">
      <c r="D89" s="139"/>
    </row>
    <row r="90" spans="4:4">
      <c r="D90" s="139"/>
    </row>
    <row r="91" spans="4:4">
      <c r="D91" s="139"/>
    </row>
    <row r="92" spans="4:4">
      <c r="D92" s="139"/>
    </row>
    <row r="93" spans="4:4">
      <c r="D93" s="139"/>
    </row>
    <row r="94" spans="4:4">
      <c r="D94" s="139"/>
    </row>
    <row r="95" spans="4:4">
      <c r="D95" s="139"/>
    </row>
    <row r="96" spans="4:4">
      <c r="D96" s="139"/>
    </row>
    <row r="97" spans="4:4">
      <c r="D97" s="139"/>
    </row>
    <row r="98" spans="4:4">
      <c r="D98" s="139"/>
    </row>
    <row r="99" spans="4:4">
      <c r="D99" s="139"/>
    </row>
    <row r="100" spans="4:4">
      <c r="D100" s="139"/>
    </row>
    <row r="101" spans="4:4">
      <c r="D101" s="139"/>
    </row>
    <row r="102" spans="4:4">
      <c r="D102" s="139"/>
    </row>
    <row r="103" spans="4:4">
      <c r="D103" s="139"/>
    </row>
    <row r="104" spans="4:4">
      <c r="D104" s="139"/>
    </row>
    <row r="105" spans="4:4">
      <c r="D105" s="139"/>
    </row>
    <row r="106" spans="4:4">
      <c r="D106" s="139"/>
    </row>
    <row r="107" spans="4:4">
      <c r="D107" s="139"/>
    </row>
    <row r="108" spans="4:4">
      <c r="D108" s="139"/>
    </row>
    <row r="109" spans="4:4">
      <c r="D109" s="139"/>
    </row>
    <row r="110" spans="4:4">
      <c r="D110" s="139"/>
    </row>
    <row r="111" spans="4:4">
      <c r="D111" s="139"/>
    </row>
    <row r="112" spans="4:4">
      <c r="D112" s="139"/>
    </row>
    <row r="113" spans="4:4">
      <c r="D113" s="139"/>
    </row>
    <row r="114" spans="4:4">
      <c r="D114" s="139"/>
    </row>
    <row r="115" spans="4:4">
      <c r="D115" s="139"/>
    </row>
    <row r="116" spans="4:4">
      <c r="D116" s="139"/>
    </row>
    <row r="117" spans="4:4">
      <c r="D117" s="139"/>
    </row>
    <row r="118" spans="4:4">
      <c r="D118" s="139"/>
    </row>
    <row r="119" spans="4:4">
      <c r="D119" s="139"/>
    </row>
    <row r="120" spans="4:4">
      <c r="D120" s="139"/>
    </row>
    <row r="121" spans="4:4">
      <c r="D121" s="139"/>
    </row>
    <row r="122" spans="4:4">
      <c r="D122" s="139"/>
    </row>
    <row r="123" spans="4:4">
      <c r="D123" s="139"/>
    </row>
    <row r="124" spans="4:4">
      <c r="D124" s="139"/>
    </row>
    <row r="125" spans="4:4">
      <c r="D125" s="139"/>
    </row>
    <row r="126" spans="4:4">
      <c r="D126" s="139"/>
    </row>
    <row r="127" spans="4:4">
      <c r="D127" s="139"/>
    </row>
    <row r="128" spans="4:4">
      <c r="D128" s="139"/>
    </row>
    <row r="129" spans="4:4">
      <c r="D129" s="139"/>
    </row>
    <row r="130" spans="4:4">
      <c r="D130" s="139"/>
    </row>
    <row r="131" spans="4:4">
      <c r="D131" s="139"/>
    </row>
    <row r="132" spans="4:4">
      <c r="D132" s="139"/>
    </row>
    <row r="133" spans="4:4">
      <c r="D133" s="139"/>
    </row>
    <row r="134" spans="4:4">
      <c r="D134" s="139"/>
    </row>
    <row r="135" spans="4:4">
      <c r="D135" s="139"/>
    </row>
    <row r="136" spans="4:4">
      <c r="D136" s="139"/>
    </row>
    <row r="137" spans="4:4">
      <c r="D137" s="139"/>
    </row>
    <row r="138" spans="4:4">
      <c r="D138" s="139"/>
    </row>
    <row r="139" spans="4:4">
      <c r="D139" s="139"/>
    </row>
    <row r="140" spans="4:4">
      <c r="D140" s="139"/>
    </row>
    <row r="141" spans="4:4">
      <c r="D141" s="139"/>
    </row>
    <row r="142" spans="4:4">
      <c r="D142" s="139"/>
    </row>
    <row r="143" spans="4:4">
      <c r="D143" s="139"/>
    </row>
    <row r="144" spans="4:4">
      <c r="D144" s="139"/>
    </row>
    <row r="145" spans="4:4">
      <c r="D145" s="139"/>
    </row>
    <row r="146" spans="4:4">
      <c r="D146" s="139"/>
    </row>
    <row r="147" spans="4:4">
      <c r="D147" s="139"/>
    </row>
    <row r="148" spans="4:4">
      <c r="D148" s="139"/>
    </row>
    <row r="149" spans="4:4">
      <c r="D149" s="139"/>
    </row>
    <row r="150" spans="4:4">
      <c r="D150" s="139"/>
    </row>
    <row r="151" spans="4:4">
      <c r="D151" s="139"/>
    </row>
    <row r="152" spans="4:4">
      <c r="D152" s="139"/>
    </row>
    <row r="153" spans="4:4">
      <c r="D153" s="139"/>
    </row>
    <row r="154" spans="4:4">
      <c r="D154" s="139"/>
    </row>
    <row r="155" spans="4:4">
      <c r="D155" s="139"/>
    </row>
    <row r="156" spans="4:4">
      <c r="D156" s="139"/>
    </row>
    <row r="157" spans="4:4">
      <c r="D157" s="139"/>
    </row>
    <row r="158" spans="4:4">
      <c r="D158" s="139"/>
    </row>
    <row r="159" spans="4:4">
      <c r="D159" s="139"/>
    </row>
    <row r="160" spans="4:4">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sheetProtection sheet="1"/>
  <mergeCells count="26">
    <mergeCell ref="C43:G43"/>
    <mergeCell ref="C44:G44"/>
    <mergeCell ref="C32:G32"/>
    <mergeCell ref="C33:G33"/>
    <mergeCell ref="C36:G36"/>
    <mergeCell ref="C37:G37"/>
    <mergeCell ref="C39:G39"/>
    <mergeCell ref="C40:G40"/>
    <mergeCell ref="C30:G30"/>
    <mergeCell ref="C13:G13"/>
    <mergeCell ref="C14:G14"/>
    <mergeCell ref="C16:G16"/>
    <mergeCell ref="C17:G17"/>
    <mergeCell ref="C19:G19"/>
    <mergeCell ref="C20:G20"/>
    <mergeCell ref="C23:G23"/>
    <mergeCell ref="C24:G24"/>
    <mergeCell ref="C26:G26"/>
    <mergeCell ref="C27:G27"/>
    <mergeCell ref="C29:G29"/>
    <mergeCell ref="C11:G11"/>
    <mergeCell ref="A1:G1"/>
    <mergeCell ref="C2:G2"/>
    <mergeCell ref="C3:G3"/>
    <mergeCell ref="C4:G4"/>
    <mergeCell ref="C10:G10"/>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0"/>
  <sheetViews>
    <sheetView workbookViewId="0">
      <pane ySplit="7" topLeftCell="A152" activePane="bottomLeft" state="frozen"/>
      <selection pane="bottomLeft" activeCell="AP308" sqref="AP308"/>
    </sheetView>
  </sheetViews>
  <sheetFormatPr baseColWidth="10" defaultColWidth="8.83203125" defaultRowHeight="13" outlineLevelRow="1"/>
  <cols>
    <col min="1" max="1" width="3.5" customWidth="1"/>
    <col min="2" max="2" width="12.6640625" style="87" customWidth="1"/>
    <col min="3" max="3" width="50.6640625" style="87" customWidth="1"/>
    <col min="4" max="4" width="4.83203125" customWidth="1"/>
    <col min="5" max="5" width="7.83203125" customWidth="1"/>
    <col min="6" max="6" width="9.83203125" customWidth="1"/>
    <col min="7" max="7" width="12.6640625" customWidth="1"/>
    <col min="8" max="11" width="0" hidden="1" customWidth="1"/>
    <col min="12" max="12" width="4.83203125" customWidth="1"/>
    <col min="14" max="17" width="0" hidden="1" customWidth="1"/>
    <col min="18" max="18" width="6.83203125" customWidth="1"/>
    <col min="20" max="23" width="0" hidden="1" customWidth="1"/>
    <col min="29" max="29" width="0" hidden="1" customWidth="1"/>
    <col min="31" max="41" width="0" hidden="1" customWidth="1"/>
    <col min="53" max="53" width="98.6640625" customWidth="1"/>
  </cols>
  <sheetData>
    <row r="1" spans="1:60" ht="15.75" customHeight="1">
      <c r="A1" s="259" t="s">
        <v>177</v>
      </c>
      <c r="B1" s="259"/>
      <c r="C1" s="259"/>
      <c r="D1" s="259"/>
      <c r="E1" s="259"/>
      <c r="F1" s="259"/>
      <c r="G1" s="259"/>
      <c r="AG1" t="s">
        <v>106</v>
      </c>
    </row>
    <row r="2" spans="1:60" ht="25.25" customHeight="1">
      <c r="A2" s="140" t="s">
        <v>7</v>
      </c>
      <c r="B2" s="74" t="s">
        <v>43</v>
      </c>
      <c r="C2" s="260" t="s">
        <v>44</v>
      </c>
      <c r="D2" s="261"/>
      <c r="E2" s="261"/>
      <c r="F2" s="261"/>
      <c r="G2" s="262"/>
      <c r="AG2" t="s">
        <v>107</v>
      </c>
    </row>
    <row r="3" spans="1:60" ht="25.25" customHeight="1">
      <c r="A3" s="140" t="s">
        <v>8</v>
      </c>
      <c r="B3" s="74" t="s">
        <v>46</v>
      </c>
      <c r="C3" s="260" t="s">
        <v>47</v>
      </c>
      <c r="D3" s="261"/>
      <c r="E3" s="261"/>
      <c r="F3" s="261"/>
      <c r="G3" s="262"/>
      <c r="AC3" s="87" t="s">
        <v>107</v>
      </c>
      <c r="AG3" t="s">
        <v>109</v>
      </c>
    </row>
    <row r="4" spans="1:60" ht="25.25" customHeight="1">
      <c r="A4" s="141" t="s">
        <v>9</v>
      </c>
      <c r="B4" s="142" t="s">
        <v>46</v>
      </c>
      <c r="C4" s="263" t="s">
        <v>47</v>
      </c>
      <c r="D4" s="264"/>
      <c r="E4" s="264"/>
      <c r="F4" s="264"/>
      <c r="G4" s="265"/>
      <c r="AG4" t="s">
        <v>110</v>
      </c>
    </row>
    <row r="5" spans="1:60">
      <c r="D5" s="139"/>
    </row>
    <row r="6" spans="1:60" ht="42">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ht="14">
      <c r="A8" s="160" t="s">
        <v>131</v>
      </c>
      <c r="B8" s="161" t="s">
        <v>76</v>
      </c>
      <c r="C8" s="182" t="s">
        <v>77</v>
      </c>
      <c r="D8" s="183"/>
      <c r="E8" s="164"/>
      <c r="F8" s="164"/>
      <c r="G8" s="164">
        <f>SUMIF(AG9:AG15,"&lt;&gt;NOR",G9:G15)</f>
        <v>0</v>
      </c>
      <c r="H8" s="164"/>
      <c r="I8" s="164">
        <f>SUM(I9:I15)</f>
        <v>0</v>
      </c>
      <c r="J8" s="164"/>
      <c r="K8" s="164">
        <f>SUM(K9:K15)</f>
        <v>0</v>
      </c>
      <c r="L8" s="164"/>
      <c r="M8" s="164">
        <f>SUM(M9:M15)</f>
        <v>0</v>
      </c>
      <c r="N8" s="164"/>
      <c r="O8" s="164">
        <f>SUM(O9:O15)</f>
        <v>0.05</v>
      </c>
      <c r="P8" s="164"/>
      <c r="Q8" s="164">
        <f>SUM(Q9:Q15)</f>
        <v>3.31</v>
      </c>
      <c r="R8" s="164"/>
      <c r="S8" s="164"/>
      <c r="T8" s="165"/>
      <c r="U8" s="159"/>
      <c r="V8" s="159">
        <f>SUM(V9:V15)</f>
        <v>0</v>
      </c>
      <c r="W8" s="159"/>
      <c r="AG8" t="s">
        <v>132</v>
      </c>
    </row>
    <row r="9" spans="1:60" outlineLevel="1">
      <c r="A9" s="166">
        <v>1</v>
      </c>
      <c r="B9" s="167" t="s">
        <v>178</v>
      </c>
      <c r="C9" s="180" t="s">
        <v>179</v>
      </c>
      <c r="D9" s="181" t="s">
        <v>180</v>
      </c>
      <c r="E9" s="171">
        <v>62</v>
      </c>
      <c r="F9" s="170"/>
      <c r="G9" s="171">
        <f>ROUND(E9*F9,2)</f>
        <v>0</v>
      </c>
      <c r="H9" s="170"/>
      <c r="I9" s="171">
        <f>ROUND(E9*H9,2)</f>
        <v>0</v>
      </c>
      <c r="J9" s="170"/>
      <c r="K9" s="171">
        <f>ROUND(E9*J9,2)</f>
        <v>0</v>
      </c>
      <c r="L9" s="171">
        <v>21</v>
      </c>
      <c r="M9" s="171">
        <f>G9*(1+L9/100)</f>
        <v>0</v>
      </c>
      <c r="N9" s="171">
        <v>7.400000000000001E-4</v>
      </c>
      <c r="O9" s="171">
        <f>ROUND(E9*N9,2)</f>
        <v>0.05</v>
      </c>
      <c r="P9" s="171">
        <v>3.9000000000000007E-2</v>
      </c>
      <c r="Q9" s="171">
        <f>ROUND(E9*P9,2)</f>
        <v>2.42</v>
      </c>
      <c r="R9" s="171" t="s">
        <v>181</v>
      </c>
      <c r="S9" s="171" t="s">
        <v>136</v>
      </c>
      <c r="T9" s="172" t="s">
        <v>182</v>
      </c>
      <c r="U9" s="157">
        <v>0</v>
      </c>
      <c r="V9" s="157">
        <f>ROUND(E9*U9,2)</f>
        <v>0</v>
      </c>
      <c r="W9" s="157"/>
      <c r="X9" s="148"/>
      <c r="Y9" s="148"/>
      <c r="Z9" s="148"/>
      <c r="AA9" s="148"/>
      <c r="AB9" s="148"/>
      <c r="AC9" s="148"/>
      <c r="AD9" s="148"/>
      <c r="AE9" s="148"/>
      <c r="AF9" s="148"/>
      <c r="AG9" s="148" t="s">
        <v>183</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79" t="s">
        <v>184</v>
      </c>
      <c r="D10" s="280"/>
      <c r="E10" s="280"/>
      <c r="F10" s="280"/>
      <c r="G10" s="280"/>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185</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55"/>
      <c r="B11" s="156"/>
      <c r="C11" s="268"/>
      <c r="D11" s="269"/>
      <c r="E11" s="269"/>
      <c r="F11" s="269"/>
      <c r="G11" s="269"/>
      <c r="H11" s="157"/>
      <c r="I11" s="157"/>
      <c r="J11" s="157"/>
      <c r="K11" s="157"/>
      <c r="L11" s="157"/>
      <c r="M11" s="157"/>
      <c r="N11" s="157"/>
      <c r="O11" s="157"/>
      <c r="P11" s="157"/>
      <c r="Q11" s="157"/>
      <c r="R11" s="157"/>
      <c r="S11" s="157"/>
      <c r="T11" s="157"/>
      <c r="U11" s="157"/>
      <c r="V11" s="157"/>
      <c r="W11" s="157"/>
      <c r="X11" s="148"/>
      <c r="Y11" s="148"/>
      <c r="Z11" s="148"/>
      <c r="AA11" s="148"/>
      <c r="AB11" s="148"/>
      <c r="AC11" s="148"/>
      <c r="AD11" s="148"/>
      <c r="AE11" s="148"/>
      <c r="AF11" s="148"/>
      <c r="AG11" s="148" t="s">
        <v>141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66">
        <v>2</v>
      </c>
      <c r="B12" s="167" t="s">
        <v>186</v>
      </c>
      <c r="C12" s="180" t="s">
        <v>187</v>
      </c>
      <c r="D12" s="181" t="s">
        <v>188</v>
      </c>
      <c r="E12" s="171">
        <v>50.440000000000005</v>
      </c>
      <c r="F12" s="170"/>
      <c r="G12" s="171">
        <f>ROUND(E12*F12,2)</f>
        <v>0</v>
      </c>
      <c r="H12" s="170"/>
      <c r="I12" s="171">
        <f>ROUND(E12*H12,2)</f>
        <v>0</v>
      </c>
      <c r="J12" s="170"/>
      <c r="K12" s="171">
        <f>ROUND(E12*J12,2)</f>
        <v>0</v>
      </c>
      <c r="L12" s="171">
        <v>21</v>
      </c>
      <c r="M12" s="171">
        <f>G12*(1+L12/100)</f>
        <v>0</v>
      </c>
      <c r="N12" s="171">
        <v>0</v>
      </c>
      <c r="O12" s="171">
        <f>ROUND(E12*N12,2)</f>
        <v>0</v>
      </c>
      <c r="P12" s="171">
        <v>1.7600000000000001E-2</v>
      </c>
      <c r="Q12" s="171">
        <f>ROUND(E12*P12,2)</f>
        <v>0.89</v>
      </c>
      <c r="R12" s="171" t="s">
        <v>189</v>
      </c>
      <c r="S12" s="171" t="s">
        <v>136</v>
      </c>
      <c r="T12" s="172" t="s">
        <v>182</v>
      </c>
      <c r="U12" s="157">
        <v>0</v>
      </c>
      <c r="V12" s="157">
        <f>ROUND(E12*U12,2)</f>
        <v>0</v>
      </c>
      <c r="W12" s="157"/>
      <c r="X12" s="148"/>
      <c r="Y12" s="148"/>
      <c r="Z12" s="148"/>
      <c r="AA12" s="148"/>
      <c r="AB12" s="148"/>
      <c r="AC12" s="148"/>
      <c r="AD12" s="148"/>
      <c r="AE12" s="148"/>
      <c r="AF12" s="148"/>
      <c r="AG12" s="148" t="s">
        <v>183</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55"/>
      <c r="B13" s="156"/>
      <c r="C13" s="270" t="s">
        <v>190</v>
      </c>
      <c r="D13" s="271"/>
      <c r="E13" s="271"/>
      <c r="F13" s="271"/>
      <c r="G13" s="271"/>
      <c r="H13" s="157"/>
      <c r="I13" s="157"/>
      <c r="J13" s="157"/>
      <c r="K13" s="157"/>
      <c r="L13" s="157"/>
      <c r="M13" s="157"/>
      <c r="N13" s="157"/>
      <c r="O13" s="157"/>
      <c r="P13" s="157"/>
      <c r="Q13" s="157"/>
      <c r="R13" s="157"/>
      <c r="S13" s="157"/>
      <c r="T13" s="157"/>
      <c r="U13" s="157"/>
      <c r="V13" s="157"/>
      <c r="W13" s="157"/>
      <c r="X13" s="148"/>
      <c r="Y13" s="148"/>
      <c r="Z13" s="148"/>
      <c r="AA13" s="148"/>
      <c r="AB13" s="148"/>
      <c r="AC13" s="148"/>
      <c r="AD13" s="148"/>
      <c r="AE13" s="148"/>
      <c r="AF13" s="148"/>
      <c r="AG13" s="148" t="s">
        <v>140</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73" t="s">
        <v>191</v>
      </c>
      <c r="D14" s="274"/>
      <c r="E14" s="274"/>
      <c r="F14" s="274"/>
      <c r="G14" s="274"/>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140</v>
      </c>
      <c r="AH14" s="148"/>
      <c r="AI14" s="148"/>
      <c r="AJ14" s="148"/>
      <c r="AK14" s="148"/>
      <c r="AL14" s="148"/>
      <c r="AM14" s="148"/>
      <c r="AN14" s="148"/>
      <c r="AO14" s="148"/>
      <c r="AP14" s="148"/>
      <c r="AQ14" s="148"/>
      <c r="AR14" s="148"/>
      <c r="AS14" s="148"/>
      <c r="AT14" s="148"/>
      <c r="AU14" s="148"/>
      <c r="AV14" s="148"/>
      <c r="AW14" s="148"/>
      <c r="AX14" s="148"/>
      <c r="AY14" s="148"/>
      <c r="AZ14" s="148"/>
      <c r="BA14" s="173" t="str">
        <f>C14</f>
        <v>Svislé přemístění ze 2. NP, nebo 1. PP, vodorovné vnitrostaveništní přemístění do 30 m, odvoz na skládku do 10 km. Bez poplatku za skládku.</v>
      </c>
      <c r="BB14" s="148"/>
      <c r="BC14" s="148"/>
      <c r="BD14" s="148"/>
      <c r="BE14" s="148"/>
      <c r="BF14" s="148"/>
      <c r="BG14" s="148"/>
      <c r="BH14" s="148"/>
    </row>
    <row r="15" spans="1:60" outlineLevel="1">
      <c r="A15" s="155"/>
      <c r="B15" s="156"/>
      <c r="C15" s="268"/>
      <c r="D15" s="269"/>
      <c r="E15" s="269"/>
      <c r="F15" s="269"/>
      <c r="G15" s="269"/>
      <c r="H15" s="157"/>
      <c r="I15" s="157"/>
      <c r="J15" s="157"/>
      <c r="K15" s="157"/>
      <c r="L15" s="157"/>
      <c r="M15" s="157"/>
      <c r="N15" s="157"/>
      <c r="O15" s="157"/>
      <c r="P15" s="157"/>
      <c r="Q15" s="157"/>
      <c r="R15" s="157"/>
      <c r="S15" s="157"/>
      <c r="T15" s="157"/>
      <c r="U15" s="157"/>
      <c r="V15" s="157"/>
      <c r="W15" s="157"/>
      <c r="X15" s="148"/>
      <c r="Y15" s="148"/>
      <c r="Z15" s="148"/>
      <c r="AA15" s="148"/>
      <c r="AB15" s="148"/>
      <c r="AC15" s="148"/>
      <c r="AD15" s="148"/>
      <c r="AE15" s="148"/>
      <c r="AF15" s="148"/>
      <c r="AG15" s="148" t="s">
        <v>141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14">
      <c r="A16" s="160" t="s">
        <v>131</v>
      </c>
      <c r="B16" s="161" t="s">
        <v>74</v>
      </c>
      <c r="C16" s="182" t="s">
        <v>75</v>
      </c>
      <c r="D16" s="183"/>
      <c r="E16" s="164"/>
      <c r="F16" s="164"/>
      <c r="G16" s="164">
        <f>SUMIF(AG17:AG44,"&lt;&gt;NOR",G17:G44)</f>
        <v>0</v>
      </c>
      <c r="H16" s="164"/>
      <c r="I16" s="164">
        <f>SUM(I17:I44)</f>
        <v>0</v>
      </c>
      <c r="J16" s="164"/>
      <c r="K16" s="164">
        <f>SUM(K17:K44)</f>
        <v>0</v>
      </c>
      <c r="L16" s="164"/>
      <c r="M16" s="164">
        <f>SUM(M17:M44)</f>
        <v>0</v>
      </c>
      <c r="N16" s="164"/>
      <c r="O16" s="164">
        <f>SUM(O17:O44)</f>
        <v>0</v>
      </c>
      <c r="P16" s="164"/>
      <c r="Q16" s="164">
        <f>SUM(Q17:Q44)</f>
        <v>0</v>
      </c>
      <c r="R16" s="164"/>
      <c r="S16" s="164"/>
      <c r="T16" s="165"/>
      <c r="U16" s="159"/>
      <c r="V16" s="159">
        <f>SUM(V17:V44)</f>
        <v>0</v>
      </c>
      <c r="W16" s="159"/>
      <c r="AG16" t="s">
        <v>132</v>
      </c>
    </row>
    <row r="17" spans="1:60" outlineLevel="1">
      <c r="A17" s="166">
        <v>3</v>
      </c>
      <c r="B17" s="167" t="s">
        <v>192</v>
      </c>
      <c r="C17" s="180" t="s">
        <v>193</v>
      </c>
      <c r="D17" s="181" t="s">
        <v>194</v>
      </c>
      <c r="E17" s="171">
        <v>9</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183</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70" t="s">
        <v>195</v>
      </c>
      <c r="D18" s="271"/>
      <c r="E18" s="271"/>
      <c r="F18" s="271"/>
      <c r="G18" s="271"/>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140</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55"/>
      <c r="B19" s="156"/>
      <c r="C19" s="273" t="s">
        <v>196</v>
      </c>
      <c r="D19" s="274"/>
      <c r="E19" s="274"/>
      <c r="F19" s="274"/>
      <c r="G19" s="274"/>
      <c r="H19" s="157"/>
      <c r="I19" s="157"/>
      <c r="J19" s="157"/>
      <c r="K19" s="157"/>
      <c r="L19" s="157"/>
      <c r="M19" s="157"/>
      <c r="N19" s="157"/>
      <c r="O19" s="157"/>
      <c r="P19" s="157"/>
      <c r="Q19" s="157"/>
      <c r="R19" s="157"/>
      <c r="S19" s="157"/>
      <c r="T19" s="157"/>
      <c r="U19" s="157"/>
      <c r="V19" s="157"/>
      <c r="W19" s="157"/>
      <c r="X19" s="148"/>
      <c r="Y19" s="148"/>
      <c r="Z19" s="148"/>
      <c r="AA19" s="148"/>
      <c r="AB19" s="148"/>
      <c r="AC19" s="148"/>
      <c r="AD19" s="148"/>
      <c r="AE19" s="148"/>
      <c r="AF19" s="148"/>
      <c r="AG19" s="148" t="s">
        <v>140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4" outlineLevel="1">
      <c r="A20" s="155"/>
      <c r="B20" s="156"/>
      <c r="C20" s="273" t="s">
        <v>197</v>
      </c>
      <c r="D20" s="274"/>
      <c r="E20" s="274"/>
      <c r="F20" s="274"/>
      <c r="G20" s="274"/>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140</v>
      </c>
      <c r="AH20" s="148"/>
      <c r="AI20" s="148"/>
      <c r="AJ20" s="148"/>
      <c r="AK20" s="148"/>
      <c r="AL20" s="148"/>
      <c r="AM20" s="148"/>
      <c r="AN20" s="148"/>
      <c r="AO20" s="148"/>
      <c r="AP20" s="148"/>
      <c r="AQ20" s="148"/>
      <c r="AR20" s="148"/>
      <c r="AS20" s="148"/>
      <c r="AT20" s="148"/>
      <c r="AU20" s="148"/>
      <c r="AV20" s="148"/>
      <c r="AW20" s="148"/>
      <c r="AX20" s="148"/>
      <c r="AY20" s="148"/>
      <c r="AZ20" s="148"/>
      <c r="BA20" s="173" t="str">
        <f>C20</f>
        <v>lavička z ocelových a dřevěných prvků, konstrukce z ocelových jeklů 30x60mm a pásové oceli (žárově zinkováno), sedák - dřevěné lamely 30x60mm (dřevo dub), ošetřené olejovou lazurou, chemické kotvení do kamenné zídky pomocí kotevního materiálu (M12x140), rozměry 400x1600mm</v>
      </c>
      <c r="BB20" s="148"/>
      <c r="BC20" s="148"/>
      <c r="BD20" s="148"/>
      <c r="BE20" s="148"/>
      <c r="BF20" s="148"/>
      <c r="BG20" s="148"/>
      <c r="BH20" s="148"/>
    </row>
    <row r="21" spans="1:60" outlineLevel="1">
      <c r="A21" s="155"/>
      <c r="B21" s="156"/>
      <c r="C21" s="268"/>
      <c r="D21" s="269"/>
      <c r="E21" s="269"/>
      <c r="F21" s="269"/>
      <c r="G21" s="269"/>
      <c r="H21" s="157"/>
      <c r="I21" s="157"/>
      <c r="J21" s="157"/>
      <c r="K21" s="157"/>
      <c r="L21" s="157"/>
      <c r="M21" s="157"/>
      <c r="N21" s="157"/>
      <c r="O21" s="157"/>
      <c r="P21" s="157"/>
      <c r="Q21" s="157"/>
      <c r="R21" s="157"/>
      <c r="S21" s="157"/>
      <c r="T21" s="157"/>
      <c r="U21" s="157"/>
      <c r="V21" s="157"/>
      <c r="W21" s="157"/>
      <c r="X21" s="148"/>
      <c r="Y21" s="148"/>
      <c r="Z21" s="148"/>
      <c r="AA21" s="148"/>
      <c r="AB21" s="148"/>
      <c r="AC21" s="148"/>
      <c r="AD21" s="148"/>
      <c r="AE21" s="148"/>
      <c r="AF21" s="148"/>
      <c r="AG21" s="148" t="s">
        <v>141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c r="A22" s="166">
        <v>4</v>
      </c>
      <c r="B22" s="167" t="s">
        <v>198</v>
      </c>
      <c r="C22" s="180" t="s">
        <v>199</v>
      </c>
      <c r="D22" s="181" t="s">
        <v>194</v>
      </c>
      <c r="E22" s="171">
        <v>1</v>
      </c>
      <c r="F22" s="170"/>
      <c r="G22" s="171">
        <f>ROUND(E22*F22,2)</f>
        <v>0</v>
      </c>
      <c r="H22" s="170"/>
      <c r="I22" s="171">
        <f>ROUND(E22*H22,2)</f>
        <v>0</v>
      </c>
      <c r="J22" s="170"/>
      <c r="K22" s="171">
        <f>ROUND(E22*J22,2)</f>
        <v>0</v>
      </c>
      <c r="L22" s="171">
        <v>21</v>
      </c>
      <c r="M22" s="171">
        <f>G22*(1+L22/100)</f>
        <v>0</v>
      </c>
      <c r="N22" s="171">
        <v>0</v>
      </c>
      <c r="O22" s="171">
        <f>ROUND(E22*N22,2)</f>
        <v>0</v>
      </c>
      <c r="P22" s="171">
        <v>0</v>
      </c>
      <c r="Q22" s="171">
        <f>ROUND(E22*P22,2)</f>
        <v>0</v>
      </c>
      <c r="R22" s="171"/>
      <c r="S22" s="171" t="s">
        <v>167</v>
      </c>
      <c r="T22" s="172" t="s">
        <v>137</v>
      </c>
      <c r="U22" s="157">
        <v>0</v>
      </c>
      <c r="V22" s="157">
        <f>ROUND(E22*U22,2)</f>
        <v>0</v>
      </c>
      <c r="W22" s="157"/>
      <c r="X22" s="148"/>
      <c r="Y22" s="148"/>
      <c r="Z22" s="148"/>
      <c r="AA22" s="148"/>
      <c r="AB22" s="148"/>
      <c r="AC22" s="148"/>
      <c r="AD22" s="148"/>
      <c r="AE22" s="148"/>
      <c r="AF22" s="148"/>
      <c r="AG22" s="148" t="s">
        <v>183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c r="A23" s="155"/>
      <c r="B23" s="156"/>
      <c r="C23" s="270" t="s">
        <v>200</v>
      </c>
      <c r="D23" s="271"/>
      <c r="E23" s="271"/>
      <c r="F23" s="271"/>
      <c r="G23" s="271"/>
      <c r="H23" s="157"/>
      <c r="I23" s="157"/>
      <c r="J23" s="157"/>
      <c r="K23" s="157"/>
      <c r="L23" s="157"/>
      <c r="M23" s="157"/>
      <c r="N23" s="157"/>
      <c r="O23" s="157"/>
      <c r="P23" s="157"/>
      <c r="Q23" s="157"/>
      <c r="R23" s="157"/>
      <c r="S23" s="157"/>
      <c r="T23" s="157"/>
      <c r="U23" s="157"/>
      <c r="V23" s="157"/>
      <c r="W23" s="157"/>
      <c r="X23" s="148"/>
      <c r="Y23" s="148"/>
      <c r="Z23" s="148"/>
      <c r="AA23" s="148"/>
      <c r="AB23" s="148"/>
      <c r="AC23" s="148"/>
      <c r="AD23" s="148"/>
      <c r="AE23" s="148"/>
      <c r="AF23" s="148"/>
      <c r="AG23" s="148" t="s">
        <v>140</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6" outlineLevel="1">
      <c r="A24" s="155"/>
      <c r="B24" s="156"/>
      <c r="C24" s="273" t="s">
        <v>201</v>
      </c>
      <c r="D24" s="274"/>
      <c r="E24" s="274"/>
      <c r="F24" s="274"/>
      <c r="G24" s="274"/>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140</v>
      </c>
      <c r="AH24" s="148"/>
      <c r="AI24" s="148"/>
      <c r="AJ24" s="148"/>
      <c r="AK24" s="148"/>
      <c r="AL24" s="148"/>
      <c r="AM24" s="148"/>
      <c r="AN24" s="148"/>
      <c r="AO24" s="148"/>
      <c r="AP24" s="148"/>
      <c r="AQ24" s="148"/>
      <c r="AR24" s="148"/>
      <c r="AS24" s="148"/>
      <c r="AT24" s="148"/>
      <c r="AU24" s="148"/>
      <c r="AV24" s="148"/>
      <c r="AW24" s="148"/>
      <c r="AX24" s="148"/>
      <c r="AY24" s="148"/>
      <c r="AZ24" s="148"/>
      <c r="BA24" s="173" t="str">
        <f>C24</f>
        <v>lehátko z ocelových a dřevěných prvků, konstrukce z ocelových jeklů 30x60mm a pásové oceli (žárově zinkováno), lehátko tvoří dřevěné lamely 30x60mm (dřevo dub), ošetřené olejovou lazurou, chemické kotvení do kamenné zídky pomocí kotevního materiálu (M12x140), rozměry sedáku 800x1300mm, opěrátko 800x800mm pod úhlem 45°</v>
      </c>
      <c r="BB24" s="148"/>
      <c r="BC24" s="148"/>
      <c r="BD24" s="148"/>
      <c r="BE24" s="148"/>
      <c r="BF24" s="148"/>
      <c r="BG24" s="148"/>
      <c r="BH24" s="148"/>
    </row>
    <row r="25" spans="1:60" outlineLevel="1">
      <c r="A25" s="155"/>
      <c r="B25" s="156"/>
      <c r="C25" s="268"/>
      <c r="D25" s="269"/>
      <c r="E25" s="269"/>
      <c r="F25" s="269"/>
      <c r="G25" s="269"/>
      <c r="H25" s="157"/>
      <c r="I25" s="157"/>
      <c r="J25" s="157"/>
      <c r="K25" s="157"/>
      <c r="L25" s="157"/>
      <c r="M25" s="157"/>
      <c r="N25" s="157"/>
      <c r="O25" s="157"/>
      <c r="P25" s="157"/>
      <c r="Q25" s="157"/>
      <c r="R25" s="157"/>
      <c r="S25" s="157"/>
      <c r="T25" s="157"/>
      <c r="U25" s="157"/>
      <c r="V25" s="157"/>
      <c r="W25" s="157"/>
      <c r="X25" s="148"/>
      <c r="Y25" s="148"/>
      <c r="Z25" s="148"/>
      <c r="AA25" s="148"/>
      <c r="AB25" s="148"/>
      <c r="AC25" s="148"/>
      <c r="AD25" s="148"/>
      <c r="AE25" s="148"/>
      <c r="AF25" s="148"/>
      <c r="AG25" s="148" t="s">
        <v>141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66">
        <v>5</v>
      </c>
      <c r="B26" s="167" t="s">
        <v>202</v>
      </c>
      <c r="C26" s="180" t="s">
        <v>203</v>
      </c>
      <c r="D26" s="181" t="s">
        <v>194</v>
      </c>
      <c r="E26" s="171">
        <v>1</v>
      </c>
      <c r="F26" s="170"/>
      <c r="G26" s="171">
        <f>ROUND(E26*F26,2)</f>
        <v>0</v>
      </c>
      <c r="H26" s="170"/>
      <c r="I26" s="171">
        <f>ROUND(E26*H26,2)</f>
        <v>0</v>
      </c>
      <c r="J26" s="170"/>
      <c r="K26" s="171">
        <f>ROUND(E26*J26,2)</f>
        <v>0</v>
      </c>
      <c r="L26" s="171">
        <v>21</v>
      </c>
      <c r="M26" s="171">
        <f>G26*(1+L26/100)</f>
        <v>0</v>
      </c>
      <c r="N26" s="171">
        <v>0</v>
      </c>
      <c r="O26" s="171">
        <f>ROUND(E26*N26,2)</f>
        <v>0</v>
      </c>
      <c r="P26" s="171">
        <v>0</v>
      </c>
      <c r="Q26" s="171">
        <f>ROUND(E26*P26,2)</f>
        <v>0</v>
      </c>
      <c r="R26" s="171"/>
      <c r="S26" s="171" t="s">
        <v>167</v>
      </c>
      <c r="T26" s="172" t="s">
        <v>137</v>
      </c>
      <c r="U26" s="157">
        <v>0</v>
      </c>
      <c r="V26" s="157">
        <f>ROUND(E26*U26,2)</f>
        <v>0</v>
      </c>
      <c r="W26" s="157"/>
      <c r="X26" s="148"/>
      <c r="Y26" s="148"/>
      <c r="Z26" s="148"/>
      <c r="AA26" s="148"/>
      <c r="AB26" s="148"/>
      <c r="AC26" s="148"/>
      <c r="AD26" s="148"/>
      <c r="AE26" s="148"/>
      <c r="AF26" s="148"/>
      <c r="AG26" s="148" t="s">
        <v>183</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55"/>
      <c r="B27" s="156"/>
      <c r="C27" s="270" t="s">
        <v>204</v>
      </c>
      <c r="D27" s="271"/>
      <c r="E27" s="271"/>
      <c r="F27" s="271"/>
      <c r="G27" s="271"/>
      <c r="H27" s="157"/>
      <c r="I27" s="157"/>
      <c r="J27" s="157"/>
      <c r="K27" s="157"/>
      <c r="L27" s="157"/>
      <c r="M27" s="157"/>
      <c r="N27" s="157"/>
      <c r="O27" s="157"/>
      <c r="P27" s="157"/>
      <c r="Q27" s="157"/>
      <c r="R27" s="157"/>
      <c r="S27" s="157"/>
      <c r="T27" s="157"/>
      <c r="U27" s="157"/>
      <c r="V27" s="157"/>
      <c r="W27" s="157"/>
      <c r="X27" s="148"/>
      <c r="Y27" s="148"/>
      <c r="Z27" s="148"/>
      <c r="AA27" s="148"/>
      <c r="AB27" s="148"/>
      <c r="AC27" s="148"/>
      <c r="AD27" s="148"/>
      <c r="AE27" s="148"/>
      <c r="AF27" s="148"/>
      <c r="AG27" s="148" t="s">
        <v>140</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55"/>
      <c r="B28" s="156"/>
      <c r="C28" s="273" t="s">
        <v>205</v>
      </c>
      <c r="D28" s="274"/>
      <c r="E28" s="274"/>
      <c r="F28" s="274"/>
      <c r="G28" s="274"/>
      <c r="H28" s="157"/>
      <c r="I28" s="157"/>
      <c r="J28" s="157"/>
      <c r="K28" s="157"/>
      <c r="L28" s="157"/>
      <c r="M28" s="157"/>
      <c r="N28" s="157"/>
      <c r="O28" s="157"/>
      <c r="P28" s="157"/>
      <c r="Q28" s="157"/>
      <c r="R28" s="157"/>
      <c r="S28" s="157"/>
      <c r="T28" s="157"/>
      <c r="U28" s="157"/>
      <c r="V28" s="157"/>
      <c r="W28" s="157"/>
      <c r="X28" s="148"/>
      <c r="Y28" s="148"/>
      <c r="Z28" s="148"/>
      <c r="AA28" s="148"/>
      <c r="AB28" s="148"/>
      <c r="AC28" s="148"/>
      <c r="AD28" s="148"/>
      <c r="AE28" s="148"/>
      <c r="AF28" s="148"/>
      <c r="AG28" s="148" t="s">
        <v>140</v>
      </c>
      <c r="AH28" s="148"/>
      <c r="AI28" s="148"/>
      <c r="AJ28" s="148"/>
      <c r="AK28" s="148"/>
      <c r="AL28" s="148"/>
      <c r="AM28" s="148"/>
      <c r="AN28" s="148"/>
      <c r="AO28" s="148"/>
      <c r="AP28" s="148"/>
      <c r="AQ28" s="148"/>
      <c r="AR28" s="148"/>
      <c r="AS28" s="148"/>
      <c r="AT28" s="148"/>
      <c r="AU28" s="148"/>
      <c r="AV28" s="148"/>
      <c r="AW28" s="148"/>
      <c r="AX28" s="148"/>
      <c r="AY28" s="148"/>
      <c r="AZ28" s="148"/>
      <c r="BA28" s="173" t="str">
        <f>C28</f>
        <v>sedák z dřevěných lamel 30x60mm (dřevo dub), ošetřené olejovou lazurou,, chemické kotvení přes pásovou ocel do kamenné zídky rozměry sedáku 400x1600mm</v>
      </c>
      <c r="BB28" s="148"/>
      <c r="BC28" s="148"/>
      <c r="BD28" s="148"/>
      <c r="BE28" s="148"/>
      <c r="BF28" s="148"/>
      <c r="BG28" s="148"/>
      <c r="BH28" s="148"/>
    </row>
    <row r="29" spans="1:60" outlineLevel="1">
      <c r="A29" s="155"/>
      <c r="B29" s="156"/>
      <c r="C29" s="268"/>
      <c r="D29" s="269"/>
      <c r="E29" s="269"/>
      <c r="F29" s="269"/>
      <c r="G29" s="269"/>
      <c r="H29" s="157"/>
      <c r="I29" s="157"/>
      <c r="J29" s="157"/>
      <c r="K29" s="157"/>
      <c r="L29" s="157"/>
      <c r="M29" s="157"/>
      <c r="N29" s="157"/>
      <c r="O29" s="157"/>
      <c r="P29" s="157"/>
      <c r="Q29" s="157"/>
      <c r="R29" s="157"/>
      <c r="S29" s="157"/>
      <c r="T29" s="157"/>
      <c r="U29" s="157"/>
      <c r="V29" s="157"/>
      <c r="W29" s="157"/>
      <c r="X29" s="148"/>
      <c r="Y29" s="148"/>
      <c r="Z29" s="148"/>
      <c r="AA29" s="148"/>
      <c r="AB29" s="148"/>
      <c r="AC29" s="148"/>
      <c r="AD29" s="148"/>
      <c r="AE29" s="148"/>
      <c r="AF29" s="148"/>
      <c r="AG29" s="148" t="s">
        <v>141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c r="A30" s="166">
        <v>6</v>
      </c>
      <c r="B30" s="167" t="s">
        <v>206</v>
      </c>
      <c r="C30" s="180" t="s">
        <v>207</v>
      </c>
      <c r="D30" s="181" t="s">
        <v>194</v>
      </c>
      <c r="E30" s="171">
        <v>4</v>
      </c>
      <c r="F30" s="170"/>
      <c r="G30" s="171">
        <f>ROUND(E30*F30,2)</f>
        <v>0</v>
      </c>
      <c r="H30" s="170"/>
      <c r="I30" s="171">
        <f>ROUND(E30*H30,2)</f>
        <v>0</v>
      </c>
      <c r="J30" s="170"/>
      <c r="K30" s="171">
        <f>ROUND(E30*J30,2)</f>
        <v>0</v>
      </c>
      <c r="L30" s="171">
        <v>21</v>
      </c>
      <c r="M30" s="171">
        <f>G30*(1+L30/100)</f>
        <v>0</v>
      </c>
      <c r="N30" s="171">
        <v>0</v>
      </c>
      <c r="O30" s="171">
        <f>ROUND(E30*N30,2)</f>
        <v>0</v>
      </c>
      <c r="P30" s="171">
        <v>0</v>
      </c>
      <c r="Q30" s="171">
        <f>ROUND(E30*P30,2)</f>
        <v>0</v>
      </c>
      <c r="R30" s="171"/>
      <c r="S30" s="171" t="s">
        <v>136</v>
      </c>
      <c r="T30" s="172" t="s">
        <v>137</v>
      </c>
      <c r="U30" s="157">
        <v>0</v>
      </c>
      <c r="V30" s="157">
        <f>ROUND(E30*U30,2)</f>
        <v>0</v>
      </c>
      <c r="W30" s="157"/>
      <c r="X30" s="148"/>
      <c r="Y30" s="148"/>
      <c r="Z30" s="148"/>
      <c r="AA30" s="148"/>
      <c r="AB30" s="148"/>
      <c r="AC30" s="148"/>
      <c r="AD30" s="148"/>
      <c r="AE30" s="148"/>
      <c r="AF30" s="148"/>
      <c r="AG30" s="148" t="s">
        <v>183</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55"/>
      <c r="B31" s="156"/>
      <c r="C31" s="270" t="s">
        <v>208</v>
      </c>
      <c r="D31" s="271"/>
      <c r="E31" s="271"/>
      <c r="F31" s="271"/>
      <c r="G31" s="271"/>
      <c r="H31" s="157"/>
      <c r="I31" s="157"/>
      <c r="J31" s="157"/>
      <c r="K31" s="157"/>
      <c r="L31" s="157"/>
      <c r="M31" s="157"/>
      <c r="N31" s="157"/>
      <c r="O31" s="157"/>
      <c r="P31" s="157"/>
      <c r="Q31" s="157"/>
      <c r="R31" s="157"/>
      <c r="S31" s="157"/>
      <c r="T31" s="157"/>
      <c r="U31" s="157"/>
      <c r="V31" s="157"/>
      <c r="W31" s="157"/>
      <c r="X31" s="148"/>
      <c r="Y31" s="148"/>
      <c r="Z31" s="148"/>
      <c r="AA31" s="148"/>
      <c r="AB31" s="148"/>
      <c r="AC31" s="148"/>
      <c r="AD31" s="148"/>
      <c r="AE31" s="148"/>
      <c r="AF31" s="148"/>
      <c r="AG31" s="148" t="s">
        <v>140</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24" outlineLevel="1">
      <c r="A32" s="155"/>
      <c r="B32" s="156"/>
      <c r="C32" s="273" t="s">
        <v>209</v>
      </c>
      <c r="D32" s="274"/>
      <c r="E32" s="274"/>
      <c r="F32" s="274"/>
      <c r="G32" s="274"/>
      <c r="H32" s="157"/>
      <c r="I32" s="157"/>
      <c r="J32" s="157"/>
      <c r="K32" s="157"/>
      <c r="L32" s="157"/>
      <c r="M32" s="157"/>
      <c r="N32" s="157"/>
      <c r="O32" s="157"/>
      <c r="P32" s="157"/>
      <c r="Q32" s="157"/>
      <c r="R32" s="157"/>
      <c r="S32" s="157"/>
      <c r="T32" s="157"/>
      <c r="U32" s="157"/>
      <c r="V32" s="157"/>
      <c r="W32" s="157"/>
      <c r="X32" s="148"/>
      <c r="Y32" s="148"/>
      <c r="Z32" s="148"/>
      <c r="AA32" s="148"/>
      <c r="AB32" s="148"/>
      <c r="AC32" s="148"/>
      <c r="AD32" s="148"/>
      <c r="AE32" s="148"/>
      <c r="AF32" s="148"/>
      <c r="AG32" s="148" t="s">
        <v>140</v>
      </c>
      <c r="AH32" s="148"/>
      <c r="AI32" s="148"/>
      <c r="AJ32" s="148"/>
      <c r="AK32" s="148"/>
      <c r="AL32" s="148"/>
      <c r="AM32" s="148"/>
      <c r="AN32" s="148"/>
      <c r="AO32" s="148"/>
      <c r="AP32" s="148"/>
      <c r="AQ32" s="148"/>
      <c r="AR32" s="148"/>
      <c r="AS32" s="148"/>
      <c r="AT32" s="148"/>
      <c r="AU32" s="148"/>
      <c r="AV32" s="148"/>
      <c r="AW32" s="148"/>
      <c r="AX32" s="148"/>
      <c r="AY32" s="148"/>
      <c r="AZ32" s="148"/>
      <c r="BA32" s="173" t="str">
        <f>C32</f>
        <v>stolek z ocelových a dřevěných prvků, konstrukce z ocelových jeklů 30x60mm a pásové oceli (žárově zinkováno), deska stolku dřevěné lamely 30x60mm (dřevo dub), ošetřené olejovou lazurou, chemické kotvení do kamenné zídky pomocí kotevního materiálu (M12x140), rozměry 400x800mm</v>
      </c>
      <c r="BB32" s="148"/>
      <c r="BC32" s="148"/>
      <c r="BD32" s="148"/>
      <c r="BE32" s="148"/>
      <c r="BF32" s="148"/>
      <c r="BG32" s="148"/>
      <c r="BH32" s="148"/>
    </row>
    <row r="33" spans="1:60" outlineLevel="1">
      <c r="A33" s="155"/>
      <c r="B33" s="156"/>
      <c r="C33" s="268"/>
      <c r="D33" s="269"/>
      <c r="E33" s="269"/>
      <c r="F33" s="269"/>
      <c r="G33" s="269"/>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c r="A34" s="166">
        <v>7</v>
      </c>
      <c r="B34" s="167" t="s">
        <v>210</v>
      </c>
      <c r="C34" s="180" t="s">
        <v>211</v>
      </c>
      <c r="D34" s="181" t="s">
        <v>194</v>
      </c>
      <c r="E34" s="171">
        <v>2</v>
      </c>
      <c r="F34" s="170"/>
      <c r="G34" s="171">
        <f>ROUND(E34*F34,2)</f>
        <v>0</v>
      </c>
      <c r="H34" s="170"/>
      <c r="I34" s="171">
        <f>ROUND(E34*H34,2)</f>
        <v>0</v>
      </c>
      <c r="J34" s="170"/>
      <c r="K34" s="171">
        <f>ROUND(E34*J34,2)</f>
        <v>0</v>
      </c>
      <c r="L34" s="171">
        <v>21</v>
      </c>
      <c r="M34" s="171">
        <f>G34*(1+L34/100)</f>
        <v>0</v>
      </c>
      <c r="N34" s="171">
        <v>0</v>
      </c>
      <c r="O34" s="171">
        <f>ROUND(E34*N34,2)</f>
        <v>0</v>
      </c>
      <c r="P34" s="171">
        <v>0</v>
      </c>
      <c r="Q34" s="171">
        <f>ROUND(E34*P34,2)</f>
        <v>0</v>
      </c>
      <c r="R34" s="171"/>
      <c r="S34" s="171" t="s">
        <v>136</v>
      </c>
      <c r="T34" s="172" t="s">
        <v>137</v>
      </c>
      <c r="U34" s="157">
        <v>0</v>
      </c>
      <c r="V34" s="157">
        <f>ROUND(E34*U34,2)</f>
        <v>0</v>
      </c>
      <c r="W34" s="157"/>
      <c r="X34" s="148"/>
      <c r="Y34" s="148"/>
      <c r="Z34" s="148"/>
      <c r="AA34" s="148"/>
      <c r="AB34" s="148"/>
      <c r="AC34" s="148"/>
      <c r="AD34" s="148"/>
      <c r="AE34" s="148"/>
      <c r="AF34" s="148"/>
      <c r="AG34" s="148" t="s">
        <v>183</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c r="A35" s="155"/>
      <c r="B35" s="156"/>
      <c r="C35" s="270" t="s">
        <v>212</v>
      </c>
      <c r="D35" s="271"/>
      <c r="E35" s="271"/>
      <c r="F35" s="271"/>
      <c r="G35" s="271"/>
      <c r="H35" s="157"/>
      <c r="I35" s="157"/>
      <c r="J35" s="157"/>
      <c r="K35" s="157"/>
      <c r="L35" s="157"/>
      <c r="M35" s="157"/>
      <c r="N35" s="157"/>
      <c r="O35" s="157"/>
      <c r="P35" s="157"/>
      <c r="Q35" s="157"/>
      <c r="R35" s="157"/>
      <c r="S35" s="157"/>
      <c r="T35" s="157"/>
      <c r="U35" s="157"/>
      <c r="V35" s="157"/>
      <c r="W35" s="157"/>
      <c r="X35" s="148"/>
      <c r="Y35" s="148"/>
      <c r="Z35" s="148"/>
      <c r="AA35" s="148"/>
      <c r="AB35" s="148"/>
      <c r="AC35" s="148"/>
      <c r="AD35" s="148"/>
      <c r="AE35" s="148"/>
      <c r="AF35" s="148"/>
      <c r="AG35" s="148" t="s">
        <v>140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c r="A36" s="155"/>
      <c r="B36" s="156"/>
      <c r="C36" s="273" t="s">
        <v>213</v>
      </c>
      <c r="D36" s="274"/>
      <c r="E36" s="274"/>
      <c r="F36" s="274"/>
      <c r="G36" s="274"/>
      <c r="H36" s="157"/>
      <c r="I36" s="157"/>
      <c r="J36" s="157"/>
      <c r="K36" s="157"/>
      <c r="L36" s="157"/>
      <c r="M36" s="157"/>
      <c r="N36" s="157"/>
      <c r="O36" s="157"/>
      <c r="P36" s="157"/>
      <c r="Q36" s="157"/>
      <c r="R36" s="157"/>
      <c r="S36" s="157"/>
      <c r="T36" s="157"/>
      <c r="U36" s="157"/>
      <c r="V36" s="157"/>
      <c r="W36" s="157"/>
      <c r="X36" s="148"/>
      <c r="Y36" s="148"/>
      <c r="Z36" s="148"/>
      <c r="AA36" s="148"/>
      <c r="AB36" s="148"/>
      <c r="AC36" s="148"/>
      <c r="AD36" s="148"/>
      <c r="AE36" s="148"/>
      <c r="AF36" s="148"/>
      <c r="AG36" s="148" t="s">
        <v>140</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c r="A37" s="155"/>
      <c r="B37" s="156"/>
      <c r="C37" s="273" t="s">
        <v>214</v>
      </c>
      <c r="D37" s="274"/>
      <c r="E37" s="274"/>
      <c r="F37" s="274"/>
      <c r="G37" s="274"/>
      <c r="H37" s="157"/>
      <c r="I37" s="157"/>
      <c r="J37" s="157"/>
      <c r="K37" s="157"/>
      <c r="L37" s="157"/>
      <c r="M37" s="157"/>
      <c r="N37" s="157"/>
      <c r="O37" s="157"/>
      <c r="P37" s="157"/>
      <c r="Q37" s="157"/>
      <c r="R37" s="157"/>
      <c r="S37" s="157"/>
      <c r="T37" s="157"/>
      <c r="U37" s="157"/>
      <c r="V37" s="157"/>
      <c r="W37" s="157"/>
      <c r="X37" s="148"/>
      <c r="Y37" s="148"/>
      <c r="Z37" s="148"/>
      <c r="AA37" s="148"/>
      <c r="AB37" s="148"/>
      <c r="AC37" s="148"/>
      <c r="AD37" s="148"/>
      <c r="AE37" s="148"/>
      <c r="AF37" s="148"/>
      <c r="AG37" s="148" t="s">
        <v>140</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55"/>
      <c r="B38" s="156"/>
      <c r="C38" s="273" t="s">
        <v>215</v>
      </c>
      <c r="D38" s="274"/>
      <c r="E38" s="274"/>
      <c r="F38" s="274"/>
      <c r="G38" s="274"/>
      <c r="H38" s="157"/>
      <c r="I38" s="157"/>
      <c r="J38" s="157"/>
      <c r="K38" s="157"/>
      <c r="L38" s="157"/>
      <c r="M38" s="157"/>
      <c r="N38" s="157"/>
      <c r="O38" s="157"/>
      <c r="P38" s="157"/>
      <c r="Q38" s="157"/>
      <c r="R38" s="157"/>
      <c r="S38" s="157"/>
      <c r="T38" s="157"/>
      <c r="U38" s="157"/>
      <c r="V38" s="157"/>
      <c r="W38" s="157"/>
      <c r="X38" s="148"/>
      <c r="Y38" s="148"/>
      <c r="Z38" s="148"/>
      <c r="AA38" s="148"/>
      <c r="AB38" s="148"/>
      <c r="AC38" s="148"/>
      <c r="AD38" s="148"/>
      <c r="AE38" s="148"/>
      <c r="AF38" s="148"/>
      <c r="AG38" s="148" t="s">
        <v>140</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55"/>
      <c r="B39" s="156"/>
      <c r="C39" s="273" t="s">
        <v>216</v>
      </c>
      <c r="D39" s="274"/>
      <c r="E39" s="274"/>
      <c r="F39" s="274"/>
      <c r="G39" s="274"/>
      <c r="H39" s="157"/>
      <c r="I39" s="157"/>
      <c r="J39" s="157"/>
      <c r="K39" s="157"/>
      <c r="L39" s="157"/>
      <c r="M39" s="157"/>
      <c r="N39" s="157"/>
      <c r="O39" s="157"/>
      <c r="P39" s="157"/>
      <c r="Q39" s="157"/>
      <c r="R39" s="157"/>
      <c r="S39" s="157"/>
      <c r="T39" s="157"/>
      <c r="U39" s="157"/>
      <c r="V39" s="157"/>
      <c r="W39" s="157"/>
      <c r="X39" s="148"/>
      <c r="Y39" s="148"/>
      <c r="Z39" s="148"/>
      <c r="AA39" s="148"/>
      <c r="AB39" s="148"/>
      <c r="AC39" s="148"/>
      <c r="AD39" s="148"/>
      <c r="AE39" s="148"/>
      <c r="AF39" s="148"/>
      <c r="AG39" s="148" t="s">
        <v>140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55"/>
      <c r="B40" s="156"/>
      <c r="C40" s="273" t="s">
        <v>217</v>
      </c>
      <c r="D40" s="274"/>
      <c r="E40" s="274"/>
      <c r="F40" s="274"/>
      <c r="G40" s="274"/>
      <c r="H40" s="157"/>
      <c r="I40" s="157"/>
      <c r="J40" s="157"/>
      <c r="K40" s="157"/>
      <c r="L40" s="157"/>
      <c r="M40" s="157"/>
      <c r="N40" s="157"/>
      <c r="O40" s="157"/>
      <c r="P40" s="157"/>
      <c r="Q40" s="157"/>
      <c r="R40" s="157"/>
      <c r="S40" s="157"/>
      <c r="T40" s="157"/>
      <c r="U40" s="157"/>
      <c r="V40" s="157"/>
      <c r="W40" s="157"/>
      <c r="X40" s="148"/>
      <c r="Y40" s="148"/>
      <c r="Z40" s="148"/>
      <c r="AA40" s="148"/>
      <c r="AB40" s="148"/>
      <c r="AC40" s="148"/>
      <c r="AD40" s="148"/>
      <c r="AE40" s="148"/>
      <c r="AF40" s="148"/>
      <c r="AG40" s="148" t="s">
        <v>140</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c r="A41" s="155"/>
      <c r="B41" s="156"/>
      <c r="C41" s="273" t="s">
        <v>218</v>
      </c>
      <c r="D41" s="274"/>
      <c r="E41" s="274"/>
      <c r="F41" s="274"/>
      <c r="G41" s="274"/>
      <c r="H41" s="157"/>
      <c r="I41" s="157"/>
      <c r="J41" s="157"/>
      <c r="K41" s="157"/>
      <c r="L41" s="157"/>
      <c r="M41" s="157"/>
      <c r="N41" s="157"/>
      <c r="O41" s="157"/>
      <c r="P41" s="157"/>
      <c r="Q41" s="157"/>
      <c r="R41" s="157"/>
      <c r="S41" s="157"/>
      <c r="T41" s="157"/>
      <c r="U41" s="157"/>
      <c r="V41" s="157"/>
      <c r="W41" s="157"/>
      <c r="X41" s="148"/>
      <c r="Y41" s="148"/>
      <c r="Z41" s="148"/>
      <c r="AA41" s="148"/>
      <c r="AB41" s="148"/>
      <c r="AC41" s="148"/>
      <c r="AD41" s="148"/>
      <c r="AE41" s="148"/>
      <c r="AF41" s="148"/>
      <c r="AG41" s="148" t="s">
        <v>140</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c r="A42" s="155"/>
      <c r="B42" s="156"/>
      <c r="C42" s="268"/>
      <c r="D42" s="269"/>
      <c r="E42" s="269"/>
      <c r="F42" s="269"/>
      <c r="G42" s="269"/>
      <c r="H42" s="157"/>
      <c r="I42" s="157"/>
      <c r="J42" s="157"/>
      <c r="K42" s="157"/>
      <c r="L42" s="157"/>
      <c r="M42" s="157"/>
      <c r="N42" s="157"/>
      <c r="O42" s="157"/>
      <c r="P42" s="157"/>
      <c r="Q42" s="157"/>
      <c r="R42" s="157"/>
      <c r="S42" s="157"/>
      <c r="T42" s="157"/>
      <c r="U42" s="157"/>
      <c r="V42" s="157"/>
      <c r="W42" s="157"/>
      <c r="X42" s="148"/>
      <c r="Y42" s="148"/>
      <c r="Z42" s="148"/>
      <c r="AA42" s="148"/>
      <c r="AB42" s="148"/>
      <c r="AC42" s="148"/>
      <c r="AD42" s="148"/>
      <c r="AE42" s="148"/>
      <c r="AF42" s="148"/>
      <c r="AG42" s="148" t="s">
        <v>141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66">
        <v>8</v>
      </c>
      <c r="B43" s="167" t="s">
        <v>219</v>
      </c>
      <c r="C43" s="180" t="s">
        <v>220</v>
      </c>
      <c r="D43" s="181" t="s">
        <v>194</v>
      </c>
      <c r="E43" s="171">
        <v>2</v>
      </c>
      <c r="F43" s="170"/>
      <c r="G43" s="171">
        <f>ROUND(E43*F43,2)</f>
        <v>0</v>
      </c>
      <c r="H43" s="170"/>
      <c r="I43" s="171">
        <f>ROUND(E43*H43,2)</f>
        <v>0</v>
      </c>
      <c r="J43" s="170"/>
      <c r="K43" s="171">
        <f>ROUND(E43*J43,2)</f>
        <v>0</v>
      </c>
      <c r="L43" s="171">
        <v>21</v>
      </c>
      <c r="M43" s="171">
        <f>G43*(1+L43/100)</f>
        <v>0</v>
      </c>
      <c r="N43" s="171">
        <v>0</v>
      </c>
      <c r="O43" s="171">
        <f>ROUND(E43*N43,2)</f>
        <v>0</v>
      </c>
      <c r="P43" s="171">
        <v>0</v>
      </c>
      <c r="Q43" s="171">
        <f>ROUND(E43*P43,2)</f>
        <v>0</v>
      </c>
      <c r="R43" s="171"/>
      <c r="S43" s="171" t="s">
        <v>167</v>
      </c>
      <c r="T43" s="172" t="s">
        <v>137</v>
      </c>
      <c r="U43" s="157">
        <v>0</v>
      </c>
      <c r="V43" s="157">
        <f>ROUND(E43*U43,2)</f>
        <v>0</v>
      </c>
      <c r="W43" s="157"/>
      <c r="X43" s="148"/>
      <c r="Y43" s="148"/>
      <c r="Z43" s="148"/>
      <c r="AA43" s="148"/>
      <c r="AB43" s="148"/>
      <c r="AC43" s="148"/>
      <c r="AD43" s="148"/>
      <c r="AE43" s="148"/>
      <c r="AF43" s="148"/>
      <c r="AG43" s="148" t="s">
        <v>221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c r="A44" s="155"/>
      <c r="B44" s="156"/>
      <c r="C44" s="275"/>
      <c r="D44" s="276"/>
      <c r="E44" s="276"/>
      <c r="F44" s="276"/>
      <c r="G44" s="276"/>
      <c r="H44" s="157"/>
      <c r="I44" s="157"/>
      <c r="J44" s="157"/>
      <c r="K44" s="157"/>
      <c r="L44" s="157"/>
      <c r="M44" s="157"/>
      <c r="N44" s="157"/>
      <c r="O44" s="157"/>
      <c r="P44" s="157"/>
      <c r="Q44" s="157"/>
      <c r="R44" s="157"/>
      <c r="S44" s="157"/>
      <c r="T44" s="157"/>
      <c r="U44" s="157"/>
      <c r="V44" s="157"/>
      <c r="W44" s="157"/>
      <c r="X44" s="148"/>
      <c r="Y44" s="148"/>
      <c r="Z44" s="148"/>
      <c r="AA44" s="148"/>
      <c r="AB44" s="148"/>
      <c r="AC44" s="148"/>
      <c r="AD44" s="148"/>
      <c r="AE44" s="148"/>
      <c r="AF44" s="148"/>
      <c r="AG44" s="148" t="s">
        <v>141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t="14">
      <c r="A45" s="160" t="s">
        <v>131</v>
      </c>
      <c r="B45" s="161" t="s">
        <v>92</v>
      </c>
      <c r="C45" s="182" t="s">
        <v>93</v>
      </c>
      <c r="D45" s="183"/>
      <c r="E45" s="164"/>
      <c r="F45" s="164"/>
      <c r="G45" s="164">
        <f>SUMIF(AG46:AG58,"&lt;&gt;NOR",G46:G58)</f>
        <v>0</v>
      </c>
      <c r="H45" s="164"/>
      <c r="I45" s="164">
        <f>SUM(I46:I58)</f>
        <v>0</v>
      </c>
      <c r="J45" s="164"/>
      <c r="K45" s="164">
        <f>SUM(K46:K58)</f>
        <v>0</v>
      </c>
      <c r="L45" s="164"/>
      <c r="M45" s="164">
        <f>SUM(M46:M58)</f>
        <v>0</v>
      </c>
      <c r="N45" s="164"/>
      <c r="O45" s="164">
        <f>SUM(O46:O58)</f>
        <v>27.5</v>
      </c>
      <c r="P45" s="164"/>
      <c r="Q45" s="164">
        <f>SUM(Q46:Q58)</f>
        <v>0</v>
      </c>
      <c r="R45" s="164"/>
      <c r="S45" s="164"/>
      <c r="T45" s="165"/>
      <c r="U45" s="159"/>
      <c r="V45" s="159">
        <f>SUM(V46:V58)</f>
        <v>0</v>
      </c>
      <c r="W45" s="159"/>
      <c r="AG45" t="s">
        <v>132</v>
      </c>
    </row>
    <row r="46" spans="1:60" outlineLevel="1">
      <c r="A46" s="166">
        <v>9</v>
      </c>
      <c r="B46" s="167" t="s">
        <v>222</v>
      </c>
      <c r="C46" s="180" t="s">
        <v>223</v>
      </c>
      <c r="D46" s="181" t="s">
        <v>188</v>
      </c>
      <c r="E46" s="171">
        <v>106.4</v>
      </c>
      <c r="F46" s="170"/>
      <c r="G46" s="171">
        <f>ROUND(E46*F46,2)</f>
        <v>0</v>
      </c>
      <c r="H46" s="170"/>
      <c r="I46" s="171">
        <f>ROUND(E46*H46,2)</f>
        <v>0</v>
      </c>
      <c r="J46" s="170"/>
      <c r="K46" s="171">
        <f>ROUND(E46*J46,2)</f>
        <v>0</v>
      </c>
      <c r="L46" s="171">
        <v>21</v>
      </c>
      <c r="M46" s="171">
        <f>G46*(1+L46/100)</f>
        <v>0</v>
      </c>
      <c r="N46" s="171">
        <v>0.12053000000000001</v>
      </c>
      <c r="O46" s="171">
        <f>ROUND(E46*N46,2)</f>
        <v>12.82</v>
      </c>
      <c r="P46" s="171">
        <v>0</v>
      </c>
      <c r="Q46" s="171">
        <f>ROUND(E46*P46,2)</f>
        <v>0</v>
      </c>
      <c r="R46" s="171" t="s">
        <v>189</v>
      </c>
      <c r="S46" s="171" t="s">
        <v>136</v>
      </c>
      <c r="T46" s="172" t="s">
        <v>137</v>
      </c>
      <c r="U46" s="157">
        <v>0</v>
      </c>
      <c r="V46" s="157">
        <f>ROUND(E46*U46,2)</f>
        <v>0</v>
      </c>
      <c r="W46" s="157"/>
      <c r="X46" s="148"/>
      <c r="Y46" s="148"/>
      <c r="Z46" s="148"/>
      <c r="AA46" s="148"/>
      <c r="AB46" s="148"/>
      <c r="AC46" s="148"/>
      <c r="AD46" s="148"/>
      <c r="AE46" s="148"/>
      <c r="AF46" s="148"/>
      <c r="AG46" s="148" t="s">
        <v>183</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c r="A47" s="155"/>
      <c r="B47" s="156"/>
      <c r="C47" s="279" t="s">
        <v>224</v>
      </c>
      <c r="D47" s="280"/>
      <c r="E47" s="280"/>
      <c r="F47" s="280"/>
      <c r="G47" s="280"/>
      <c r="H47" s="157"/>
      <c r="I47" s="157"/>
      <c r="J47" s="157"/>
      <c r="K47" s="157"/>
      <c r="L47" s="157"/>
      <c r="M47" s="157"/>
      <c r="N47" s="157"/>
      <c r="O47" s="157"/>
      <c r="P47" s="157"/>
      <c r="Q47" s="157"/>
      <c r="R47" s="157"/>
      <c r="S47" s="157"/>
      <c r="T47" s="157"/>
      <c r="U47" s="157"/>
      <c r="V47" s="157"/>
      <c r="W47" s="157"/>
      <c r="X47" s="148"/>
      <c r="Y47" s="148"/>
      <c r="Z47" s="148"/>
      <c r="AA47" s="148"/>
      <c r="AB47" s="148"/>
      <c r="AC47" s="148"/>
      <c r="AD47" s="148"/>
      <c r="AE47" s="148"/>
      <c r="AF47" s="148"/>
      <c r="AG47" s="148" t="s">
        <v>185</v>
      </c>
      <c r="AH47" s="148"/>
      <c r="AI47" s="148"/>
      <c r="AJ47" s="148"/>
      <c r="AK47" s="148"/>
      <c r="AL47" s="148"/>
      <c r="AM47" s="148"/>
      <c r="AN47" s="148"/>
      <c r="AO47" s="148"/>
      <c r="AP47" s="148"/>
      <c r="AQ47" s="148"/>
      <c r="AR47" s="148"/>
      <c r="AS47" s="148"/>
      <c r="AT47" s="148"/>
      <c r="AU47" s="148"/>
      <c r="AV47" s="148"/>
      <c r="AW47" s="148"/>
      <c r="AX47" s="148"/>
      <c r="AY47" s="148"/>
      <c r="AZ47" s="148"/>
      <c r="BA47" s="173" t="str">
        <f>C47</f>
        <v>z pravoúhlých desek nebo dlaždic, kladené nejvýše ze dvou rozdílných druhů desek, které se ve skladbě pravidelně opakují.</v>
      </c>
      <c r="BB47" s="148"/>
      <c r="BC47" s="148"/>
      <c r="BD47" s="148"/>
      <c r="BE47" s="148"/>
      <c r="BF47" s="148"/>
      <c r="BG47" s="148"/>
      <c r="BH47" s="148"/>
    </row>
    <row r="48" spans="1:60" outlineLevel="1">
      <c r="A48" s="155"/>
      <c r="B48" s="156"/>
      <c r="C48" s="273" t="s">
        <v>225</v>
      </c>
      <c r="D48" s="274"/>
      <c r="E48" s="274"/>
      <c r="F48" s="274"/>
      <c r="G48" s="274"/>
      <c r="H48" s="157"/>
      <c r="I48" s="157"/>
      <c r="J48" s="157"/>
      <c r="K48" s="157"/>
      <c r="L48" s="157"/>
      <c r="M48" s="157"/>
      <c r="N48" s="157"/>
      <c r="O48" s="157"/>
      <c r="P48" s="157"/>
      <c r="Q48" s="157"/>
      <c r="R48" s="157"/>
      <c r="S48" s="157"/>
      <c r="T48" s="157"/>
      <c r="U48" s="157"/>
      <c r="V48" s="157"/>
      <c r="W48" s="157"/>
      <c r="X48" s="148"/>
      <c r="Y48" s="148"/>
      <c r="Z48" s="148"/>
      <c r="AA48" s="148"/>
      <c r="AB48" s="148"/>
      <c r="AC48" s="148"/>
      <c r="AD48" s="148"/>
      <c r="AE48" s="148"/>
      <c r="AF48" s="148"/>
      <c r="AG48" s="148" t="s">
        <v>140</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c r="A49" s="155"/>
      <c r="B49" s="156"/>
      <c r="C49" s="194" t="s">
        <v>226</v>
      </c>
      <c r="D49" s="195"/>
      <c r="E49" s="196">
        <v>92.95</v>
      </c>
      <c r="F49" s="157"/>
      <c r="G49" s="157"/>
      <c r="H49" s="157"/>
      <c r="I49" s="157"/>
      <c r="J49" s="157"/>
      <c r="K49" s="157"/>
      <c r="L49" s="157"/>
      <c r="M49" s="157"/>
      <c r="N49" s="157"/>
      <c r="O49" s="157"/>
      <c r="P49" s="157"/>
      <c r="Q49" s="157"/>
      <c r="R49" s="157"/>
      <c r="S49" s="157"/>
      <c r="T49" s="157"/>
      <c r="U49" s="157"/>
      <c r="V49" s="157"/>
      <c r="W49" s="157"/>
      <c r="X49" s="148"/>
      <c r="Y49" s="148"/>
      <c r="Z49" s="148"/>
      <c r="AA49" s="148"/>
      <c r="AB49" s="148"/>
      <c r="AC49" s="148"/>
      <c r="AD49" s="148"/>
      <c r="AE49" s="148"/>
      <c r="AF49" s="148"/>
      <c r="AG49" s="148" t="s">
        <v>227</v>
      </c>
      <c r="AH49" s="148">
        <v>0</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c r="A50" s="155"/>
      <c r="B50" s="156"/>
      <c r="C50" s="194" t="s">
        <v>228</v>
      </c>
      <c r="D50" s="195"/>
      <c r="E50" s="196">
        <v>13.450000000000001</v>
      </c>
      <c r="F50" s="157"/>
      <c r="G50" s="157"/>
      <c r="H50" s="157"/>
      <c r="I50" s="157"/>
      <c r="J50" s="157"/>
      <c r="K50" s="157"/>
      <c r="L50" s="157"/>
      <c r="M50" s="157"/>
      <c r="N50" s="157"/>
      <c r="O50" s="157"/>
      <c r="P50" s="157"/>
      <c r="Q50" s="157"/>
      <c r="R50" s="157"/>
      <c r="S50" s="157"/>
      <c r="T50" s="157"/>
      <c r="U50" s="157"/>
      <c r="V50" s="157"/>
      <c r="W50" s="157"/>
      <c r="X50" s="148"/>
      <c r="Y50" s="148"/>
      <c r="Z50" s="148"/>
      <c r="AA50" s="148"/>
      <c r="AB50" s="148"/>
      <c r="AC50" s="148"/>
      <c r="AD50" s="148"/>
      <c r="AE50" s="148"/>
      <c r="AF50" s="148"/>
      <c r="AG50" s="148" t="s">
        <v>227</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c r="A51" s="155"/>
      <c r="B51" s="156"/>
      <c r="C51" s="268"/>
      <c r="D51" s="269"/>
      <c r="E51" s="269"/>
      <c r="F51" s="269"/>
      <c r="G51" s="269"/>
      <c r="H51" s="157"/>
      <c r="I51" s="157"/>
      <c r="J51" s="157"/>
      <c r="K51" s="157"/>
      <c r="L51" s="157"/>
      <c r="M51" s="157"/>
      <c r="N51" s="157"/>
      <c r="O51" s="157"/>
      <c r="P51" s="157"/>
      <c r="Q51" s="157"/>
      <c r="R51" s="157"/>
      <c r="S51" s="157"/>
      <c r="T51" s="157"/>
      <c r="U51" s="157"/>
      <c r="V51" s="157"/>
      <c r="W51" s="157"/>
      <c r="X51" s="148"/>
      <c r="Y51" s="148"/>
      <c r="Z51" s="148"/>
      <c r="AA51" s="148"/>
      <c r="AB51" s="148"/>
      <c r="AC51" s="148"/>
      <c r="AD51" s="148"/>
      <c r="AE51" s="148"/>
      <c r="AF51" s="148"/>
      <c r="AG51" s="148" t="s">
        <v>141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4" outlineLevel="1">
      <c r="A52" s="166">
        <v>10</v>
      </c>
      <c r="B52" s="167" t="s">
        <v>229</v>
      </c>
      <c r="C52" s="180" t="s">
        <v>230</v>
      </c>
      <c r="D52" s="181" t="s">
        <v>188</v>
      </c>
      <c r="E52" s="171">
        <v>122.36000000000001</v>
      </c>
      <c r="F52" s="170"/>
      <c r="G52" s="171">
        <f>ROUND(E52*F52,2)</f>
        <v>0</v>
      </c>
      <c r="H52" s="170"/>
      <c r="I52" s="171">
        <f>ROUND(E52*H52,2)</f>
        <v>0</v>
      </c>
      <c r="J52" s="170"/>
      <c r="K52" s="171">
        <f>ROUND(E52*J52,2)</f>
        <v>0</v>
      </c>
      <c r="L52" s="171">
        <v>21</v>
      </c>
      <c r="M52" s="171">
        <f>G52*(1+L52/100)</f>
        <v>0</v>
      </c>
      <c r="N52" s="171">
        <v>0.12000000000000001</v>
      </c>
      <c r="O52" s="171">
        <f>ROUND(E52*N52,2)</f>
        <v>14.68</v>
      </c>
      <c r="P52" s="171">
        <v>0</v>
      </c>
      <c r="Q52" s="171">
        <f>ROUND(E52*P52,2)</f>
        <v>0</v>
      </c>
      <c r="R52" s="171"/>
      <c r="S52" s="171" t="s">
        <v>167</v>
      </c>
      <c r="T52" s="172" t="s">
        <v>182</v>
      </c>
      <c r="U52" s="157">
        <v>0</v>
      </c>
      <c r="V52" s="157">
        <f>ROUND(E52*U52,2)</f>
        <v>0</v>
      </c>
      <c r="W52" s="157"/>
      <c r="X52" s="148"/>
      <c r="Y52" s="148"/>
      <c r="Z52" s="148"/>
      <c r="AA52" s="148"/>
      <c r="AB52" s="148"/>
      <c r="AC52" s="148"/>
      <c r="AD52" s="148"/>
      <c r="AE52" s="148"/>
      <c r="AF52" s="148"/>
      <c r="AG52" s="148" t="s">
        <v>231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c r="A53" s="155"/>
      <c r="B53" s="156"/>
      <c r="C53" s="194" t="s">
        <v>232</v>
      </c>
      <c r="D53" s="195"/>
      <c r="E53" s="196">
        <v>106.89250000000001</v>
      </c>
      <c r="F53" s="157"/>
      <c r="G53" s="157"/>
      <c r="H53" s="157"/>
      <c r="I53" s="157"/>
      <c r="J53" s="157"/>
      <c r="K53" s="157"/>
      <c r="L53" s="157"/>
      <c r="M53" s="157"/>
      <c r="N53" s="157"/>
      <c r="O53" s="157"/>
      <c r="P53" s="157"/>
      <c r="Q53" s="157"/>
      <c r="R53" s="157"/>
      <c r="S53" s="157"/>
      <c r="T53" s="157"/>
      <c r="U53" s="157"/>
      <c r="V53" s="157"/>
      <c r="W53" s="157"/>
      <c r="X53" s="148"/>
      <c r="Y53" s="148"/>
      <c r="Z53" s="148"/>
      <c r="AA53" s="148"/>
      <c r="AB53" s="148"/>
      <c r="AC53" s="148"/>
      <c r="AD53" s="148"/>
      <c r="AE53" s="148"/>
      <c r="AF53" s="148"/>
      <c r="AG53" s="148" t="s">
        <v>227</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c r="A54" s="155"/>
      <c r="B54" s="156"/>
      <c r="C54" s="194" t="s">
        <v>233</v>
      </c>
      <c r="D54" s="195"/>
      <c r="E54" s="196">
        <v>15.467500000000001</v>
      </c>
      <c r="F54" s="157"/>
      <c r="G54" s="157"/>
      <c r="H54" s="157"/>
      <c r="I54" s="157"/>
      <c r="J54" s="157"/>
      <c r="K54" s="157"/>
      <c r="L54" s="157"/>
      <c r="M54" s="157"/>
      <c r="N54" s="157"/>
      <c r="O54" s="157"/>
      <c r="P54" s="157"/>
      <c r="Q54" s="157"/>
      <c r="R54" s="157"/>
      <c r="S54" s="157"/>
      <c r="T54" s="157"/>
      <c r="U54" s="157"/>
      <c r="V54" s="157"/>
      <c r="W54" s="157"/>
      <c r="X54" s="148"/>
      <c r="Y54" s="148"/>
      <c r="Z54" s="148"/>
      <c r="AA54" s="148"/>
      <c r="AB54" s="148"/>
      <c r="AC54" s="148"/>
      <c r="AD54" s="148"/>
      <c r="AE54" s="148"/>
      <c r="AF54" s="148"/>
      <c r="AG54" s="148" t="s">
        <v>227</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c r="A55" s="155"/>
      <c r="B55" s="156"/>
      <c r="C55" s="268"/>
      <c r="D55" s="269"/>
      <c r="E55" s="269"/>
      <c r="F55" s="269"/>
      <c r="G55" s="269"/>
      <c r="H55" s="157"/>
      <c r="I55" s="157"/>
      <c r="J55" s="157"/>
      <c r="K55" s="157"/>
      <c r="L55" s="157"/>
      <c r="M55" s="157"/>
      <c r="N55" s="157"/>
      <c r="O55" s="157"/>
      <c r="P55" s="157"/>
      <c r="Q55" s="157"/>
      <c r="R55" s="157"/>
      <c r="S55" s="157"/>
      <c r="T55" s="157"/>
      <c r="U55" s="157"/>
      <c r="V55" s="157"/>
      <c r="W55" s="157"/>
      <c r="X55" s="148"/>
      <c r="Y55" s="148"/>
      <c r="Z55" s="148"/>
      <c r="AA55" s="148"/>
      <c r="AB55" s="148"/>
      <c r="AC55" s="148"/>
      <c r="AD55" s="148"/>
      <c r="AE55" s="148"/>
      <c r="AF55" s="148"/>
      <c r="AG55" s="148" t="s">
        <v>141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4" outlineLevel="1">
      <c r="A56" s="155">
        <v>11</v>
      </c>
      <c r="B56" s="156" t="s">
        <v>234</v>
      </c>
      <c r="C56" s="197" t="s">
        <v>235</v>
      </c>
      <c r="D56" s="198" t="s">
        <v>0</v>
      </c>
      <c r="E56" s="158"/>
      <c r="F56" s="158"/>
      <c r="G56" s="157">
        <f>ROUND(E56*F56,2)</f>
        <v>0</v>
      </c>
      <c r="H56" s="158"/>
      <c r="I56" s="157">
        <f>ROUND(E56*H56,2)</f>
        <v>0</v>
      </c>
      <c r="J56" s="158"/>
      <c r="K56" s="157">
        <f>ROUND(E56*J56,2)</f>
        <v>0</v>
      </c>
      <c r="L56" s="157">
        <v>21</v>
      </c>
      <c r="M56" s="157">
        <f>G56*(1+L56/100)</f>
        <v>0</v>
      </c>
      <c r="N56" s="157">
        <v>0</v>
      </c>
      <c r="O56" s="157">
        <f>ROUND(E56*N56,2)</f>
        <v>0</v>
      </c>
      <c r="P56" s="157">
        <v>0</v>
      </c>
      <c r="Q56" s="157">
        <f>ROUND(E56*P56,2)</f>
        <v>0</v>
      </c>
      <c r="R56" s="157" t="s">
        <v>236</v>
      </c>
      <c r="S56" s="157" t="s">
        <v>136</v>
      </c>
      <c r="T56" s="157" t="s">
        <v>182</v>
      </c>
      <c r="U56" s="157">
        <v>0</v>
      </c>
      <c r="V56" s="157">
        <f>ROUND(E56*U56,2)</f>
        <v>0</v>
      </c>
      <c r="W56" s="157"/>
      <c r="X56" s="148"/>
      <c r="Y56" s="148"/>
      <c r="Z56" s="148"/>
      <c r="AA56" s="148"/>
      <c r="AB56" s="148"/>
      <c r="AC56" s="148"/>
      <c r="AD56" s="148"/>
      <c r="AE56" s="148"/>
      <c r="AF56" s="148"/>
      <c r="AG56" s="148" t="s">
        <v>237</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c r="A57" s="155"/>
      <c r="B57" s="156"/>
      <c r="C57" s="277" t="s">
        <v>238</v>
      </c>
      <c r="D57" s="278"/>
      <c r="E57" s="278"/>
      <c r="F57" s="278"/>
      <c r="G57" s="278"/>
      <c r="H57" s="157"/>
      <c r="I57" s="157"/>
      <c r="J57" s="157"/>
      <c r="K57" s="157"/>
      <c r="L57" s="157"/>
      <c r="M57" s="157"/>
      <c r="N57" s="157"/>
      <c r="O57" s="157"/>
      <c r="P57" s="157"/>
      <c r="Q57" s="157"/>
      <c r="R57" s="157"/>
      <c r="S57" s="157"/>
      <c r="T57" s="157"/>
      <c r="U57" s="157"/>
      <c r="V57" s="157"/>
      <c r="W57" s="157"/>
      <c r="X57" s="148"/>
      <c r="Y57" s="148"/>
      <c r="Z57" s="148"/>
      <c r="AA57" s="148"/>
      <c r="AB57" s="148"/>
      <c r="AC57" s="148"/>
      <c r="AD57" s="148"/>
      <c r="AE57" s="148"/>
      <c r="AF57" s="148"/>
      <c r="AG57" s="148" t="s">
        <v>185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c r="A58" s="155"/>
      <c r="B58" s="156"/>
      <c r="C58" s="268"/>
      <c r="D58" s="269"/>
      <c r="E58" s="269"/>
      <c r="F58" s="269"/>
      <c r="G58" s="269"/>
      <c r="H58" s="157"/>
      <c r="I58" s="157"/>
      <c r="J58" s="157"/>
      <c r="K58" s="157"/>
      <c r="L58" s="157"/>
      <c r="M58" s="157"/>
      <c r="N58" s="157"/>
      <c r="O58" s="157"/>
      <c r="P58" s="157"/>
      <c r="Q58" s="157"/>
      <c r="R58" s="157"/>
      <c r="S58" s="157"/>
      <c r="T58" s="157"/>
      <c r="U58" s="157"/>
      <c r="V58" s="157"/>
      <c r="W58" s="157"/>
      <c r="X58" s="148"/>
      <c r="Y58" s="148"/>
      <c r="Z58" s="148"/>
      <c r="AA58" s="148"/>
      <c r="AB58" s="148"/>
      <c r="AC58" s="148"/>
      <c r="AD58" s="148"/>
      <c r="AE58" s="148"/>
      <c r="AF58" s="148"/>
      <c r="AG58" s="148" t="s">
        <v>141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14">
      <c r="A59" s="160" t="s">
        <v>131</v>
      </c>
      <c r="B59" s="161" t="s">
        <v>84</v>
      </c>
      <c r="C59" s="182" t="s">
        <v>85</v>
      </c>
      <c r="D59" s="183"/>
      <c r="E59" s="164"/>
      <c r="F59" s="164"/>
      <c r="G59" s="164">
        <f>SUMIF(AG60:AG67,"&lt;&gt;NOR",G60:G67)</f>
        <v>0</v>
      </c>
      <c r="H59" s="164"/>
      <c r="I59" s="164">
        <f>SUM(I60:I67)</f>
        <v>0</v>
      </c>
      <c r="J59" s="164"/>
      <c r="K59" s="164">
        <f>SUM(K60:K67)</f>
        <v>0</v>
      </c>
      <c r="L59" s="164"/>
      <c r="M59" s="164">
        <f>SUM(M60:M67)</f>
        <v>0</v>
      </c>
      <c r="N59" s="164"/>
      <c r="O59" s="164">
        <f>SUM(O60:O67)</f>
        <v>0.01</v>
      </c>
      <c r="P59" s="164"/>
      <c r="Q59" s="164">
        <f>SUM(Q60:Q67)</f>
        <v>0</v>
      </c>
      <c r="R59" s="164"/>
      <c r="S59" s="164"/>
      <c r="T59" s="165"/>
      <c r="U59" s="159"/>
      <c r="V59" s="159">
        <f>SUM(V60:V67)</f>
        <v>0.24</v>
      </c>
      <c r="W59" s="159"/>
      <c r="AG59" t="s">
        <v>132</v>
      </c>
    </row>
    <row r="60" spans="1:60" ht="24" outlineLevel="1">
      <c r="A60" s="166">
        <v>12</v>
      </c>
      <c r="B60" s="167" t="s">
        <v>239</v>
      </c>
      <c r="C60" s="180" t="s">
        <v>240</v>
      </c>
      <c r="D60" s="181" t="s">
        <v>194</v>
      </c>
      <c r="E60" s="171">
        <v>1</v>
      </c>
      <c r="F60" s="170"/>
      <c r="G60" s="171">
        <f>ROUND(E60*F60,2)</f>
        <v>0</v>
      </c>
      <c r="H60" s="170"/>
      <c r="I60" s="171">
        <f>ROUND(E60*H60,2)</f>
        <v>0</v>
      </c>
      <c r="J60" s="170"/>
      <c r="K60" s="171">
        <f>ROUND(E60*J60,2)</f>
        <v>0</v>
      </c>
      <c r="L60" s="171">
        <v>21</v>
      </c>
      <c r="M60" s="171">
        <f>G60*(1+L60/100)</f>
        <v>0</v>
      </c>
      <c r="N60" s="171">
        <v>4.8000000000000001E-4</v>
      </c>
      <c r="O60" s="171">
        <f>ROUND(E60*N60,2)</f>
        <v>0</v>
      </c>
      <c r="P60" s="171">
        <v>0</v>
      </c>
      <c r="Q60" s="171">
        <f>ROUND(E60*P60,2)</f>
        <v>0</v>
      </c>
      <c r="R60" s="171" t="s">
        <v>241</v>
      </c>
      <c r="S60" s="171" t="s">
        <v>136</v>
      </c>
      <c r="T60" s="172" t="s">
        <v>182</v>
      </c>
      <c r="U60" s="157">
        <v>0.23800000000000002</v>
      </c>
      <c r="V60" s="157">
        <f>ROUND(E60*U60,2)</f>
        <v>0.24</v>
      </c>
      <c r="W60" s="157"/>
      <c r="X60" s="148"/>
      <c r="Y60" s="148"/>
      <c r="Z60" s="148"/>
      <c r="AA60" s="148"/>
      <c r="AB60" s="148"/>
      <c r="AC60" s="148"/>
      <c r="AD60" s="148"/>
      <c r="AE60" s="148"/>
      <c r="AF60" s="148"/>
      <c r="AG60" s="148" t="s">
        <v>221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c r="A61" s="155"/>
      <c r="B61" s="156"/>
      <c r="C61" s="275"/>
      <c r="D61" s="276"/>
      <c r="E61" s="276"/>
      <c r="F61" s="276"/>
      <c r="G61" s="276"/>
      <c r="H61" s="157"/>
      <c r="I61" s="157"/>
      <c r="J61" s="157"/>
      <c r="K61" s="157"/>
      <c r="L61" s="157"/>
      <c r="M61" s="157"/>
      <c r="N61" s="157"/>
      <c r="O61" s="157"/>
      <c r="P61" s="157"/>
      <c r="Q61" s="157"/>
      <c r="R61" s="157"/>
      <c r="S61" s="157"/>
      <c r="T61" s="157"/>
      <c r="U61" s="157"/>
      <c r="V61" s="157"/>
      <c r="W61" s="157"/>
      <c r="X61" s="148"/>
      <c r="Y61" s="148"/>
      <c r="Z61" s="148"/>
      <c r="AA61" s="148"/>
      <c r="AB61" s="148"/>
      <c r="AC61" s="148"/>
      <c r="AD61" s="148"/>
      <c r="AE61" s="148"/>
      <c r="AF61" s="148"/>
      <c r="AG61" s="148" t="s">
        <v>141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c r="A62" s="166">
        <v>13</v>
      </c>
      <c r="B62" s="167" t="s">
        <v>242</v>
      </c>
      <c r="C62" s="180" t="s">
        <v>243</v>
      </c>
      <c r="D62" s="181" t="s">
        <v>244</v>
      </c>
      <c r="E62" s="171">
        <v>1.3</v>
      </c>
      <c r="F62" s="170"/>
      <c r="G62" s="171">
        <f>ROUND(E62*F62,2)</f>
        <v>0</v>
      </c>
      <c r="H62" s="170"/>
      <c r="I62" s="171">
        <f>ROUND(E62*H62,2)</f>
        <v>0</v>
      </c>
      <c r="J62" s="170"/>
      <c r="K62" s="171">
        <f>ROUND(E62*J62,2)</f>
        <v>0</v>
      </c>
      <c r="L62" s="171">
        <v>21</v>
      </c>
      <c r="M62" s="171">
        <f>G62*(1+L62/100)</f>
        <v>0</v>
      </c>
      <c r="N62" s="171">
        <v>1.5900000000000001E-3</v>
      </c>
      <c r="O62" s="171">
        <f>ROUND(E62*N62,2)</f>
        <v>0</v>
      </c>
      <c r="P62" s="171">
        <v>0</v>
      </c>
      <c r="Q62" s="171">
        <f>ROUND(E62*P62,2)</f>
        <v>0</v>
      </c>
      <c r="R62" s="171" t="s">
        <v>189</v>
      </c>
      <c r="S62" s="171" t="s">
        <v>136</v>
      </c>
      <c r="T62" s="172" t="s">
        <v>182</v>
      </c>
      <c r="U62" s="157">
        <v>0</v>
      </c>
      <c r="V62" s="157">
        <f>ROUND(E62*U62,2)</f>
        <v>0</v>
      </c>
      <c r="W62" s="157"/>
      <c r="X62" s="148"/>
      <c r="Y62" s="148"/>
      <c r="Z62" s="148"/>
      <c r="AA62" s="148"/>
      <c r="AB62" s="148"/>
      <c r="AC62" s="148"/>
      <c r="AD62" s="148"/>
      <c r="AE62" s="148"/>
      <c r="AF62" s="148"/>
      <c r="AG62" s="148" t="s">
        <v>183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c r="A63" s="155"/>
      <c r="B63" s="156"/>
      <c r="C63" s="279" t="s">
        <v>245</v>
      </c>
      <c r="D63" s="280"/>
      <c r="E63" s="280"/>
      <c r="F63" s="280"/>
      <c r="G63" s="280"/>
      <c r="H63" s="157"/>
      <c r="I63" s="157"/>
      <c r="J63" s="157"/>
      <c r="K63" s="157"/>
      <c r="L63" s="157"/>
      <c r="M63" s="157"/>
      <c r="N63" s="157"/>
      <c r="O63" s="157"/>
      <c r="P63" s="157"/>
      <c r="Q63" s="157"/>
      <c r="R63" s="157"/>
      <c r="S63" s="157"/>
      <c r="T63" s="157"/>
      <c r="U63" s="157"/>
      <c r="V63" s="157"/>
      <c r="W63" s="157"/>
      <c r="X63" s="148"/>
      <c r="Y63" s="148"/>
      <c r="Z63" s="148"/>
      <c r="AA63" s="148"/>
      <c r="AB63" s="148"/>
      <c r="AC63" s="148"/>
      <c r="AD63" s="148"/>
      <c r="AE63" s="148"/>
      <c r="AF63" s="148"/>
      <c r="AG63" s="148" t="s">
        <v>185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c r="A64" s="155"/>
      <c r="B64" s="156"/>
      <c r="C64" s="268"/>
      <c r="D64" s="269"/>
      <c r="E64" s="269"/>
      <c r="F64" s="269"/>
      <c r="G64" s="269"/>
      <c r="H64" s="157"/>
      <c r="I64" s="157"/>
      <c r="J64" s="157"/>
      <c r="K64" s="157"/>
      <c r="L64" s="157"/>
      <c r="M64" s="157"/>
      <c r="N64" s="157"/>
      <c r="O64" s="157"/>
      <c r="P64" s="157"/>
      <c r="Q64" s="157"/>
      <c r="R64" s="157"/>
      <c r="S64" s="157"/>
      <c r="T64" s="157"/>
      <c r="U64" s="157"/>
      <c r="V64" s="157"/>
      <c r="W64" s="157"/>
      <c r="X64" s="148"/>
      <c r="Y64" s="148"/>
      <c r="Z64" s="148"/>
      <c r="AA64" s="148"/>
      <c r="AB64" s="148"/>
      <c r="AC64" s="148"/>
      <c r="AD64" s="148"/>
      <c r="AE64" s="148"/>
      <c r="AF64" s="148"/>
      <c r="AG64" s="148" t="s">
        <v>141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c r="A65" s="166">
        <v>14</v>
      </c>
      <c r="B65" s="167" t="s">
        <v>246</v>
      </c>
      <c r="C65" s="180" t="s">
        <v>247</v>
      </c>
      <c r="D65" s="181" t="s">
        <v>244</v>
      </c>
      <c r="E65" s="171">
        <v>3.25</v>
      </c>
      <c r="F65" s="170"/>
      <c r="G65" s="171">
        <f>ROUND(E65*F65,2)</f>
        <v>0</v>
      </c>
      <c r="H65" s="170"/>
      <c r="I65" s="171">
        <f>ROUND(E65*H65,2)</f>
        <v>0</v>
      </c>
      <c r="J65" s="170"/>
      <c r="K65" s="171">
        <f>ROUND(E65*J65,2)</f>
        <v>0</v>
      </c>
      <c r="L65" s="171">
        <v>21</v>
      </c>
      <c r="M65" s="171">
        <f>G65*(1+L65/100)</f>
        <v>0</v>
      </c>
      <c r="N65" s="171">
        <v>2.66E-3</v>
      </c>
      <c r="O65" s="171">
        <f>ROUND(E65*N65,2)</f>
        <v>0.01</v>
      </c>
      <c r="P65" s="171">
        <v>0</v>
      </c>
      <c r="Q65" s="171">
        <f>ROUND(E65*P65,2)</f>
        <v>0</v>
      </c>
      <c r="R65" s="171" t="s">
        <v>189</v>
      </c>
      <c r="S65" s="171" t="s">
        <v>136</v>
      </c>
      <c r="T65" s="172" t="s">
        <v>182</v>
      </c>
      <c r="U65" s="157">
        <v>0</v>
      </c>
      <c r="V65" s="157">
        <f>ROUND(E65*U65,2)</f>
        <v>0</v>
      </c>
      <c r="W65" s="157"/>
      <c r="X65" s="148"/>
      <c r="Y65" s="148"/>
      <c r="Z65" s="148"/>
      <c r="AA65" s="148"/>
      <c r="AB65" s="148"/>
      <c r="AC65" s="148"/>
      <c r="AD65" s="148"/>
      <c r="AE65" s="148"/>
      <c r="AF65" s="148"/>
      <c r="AG65" s="148" t="s">
        <v>183</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c r="A66" s="155"/>
      <c r="B66" s="156"/>
      <c r="C66" s="279" t="s">
        <v>248</v>
      </c>
      <c r="D66" s="280"/>
      <c r="E66" s="280"/>
      <c r="F66" s="280"/>
      <c r="G66" s="280"/>
      <c r="H66" s="157"/>
      <c r="I66" s="157"/>
      <c r="J66" s="157"/>
      <c r="K66" s="157"/>
      <c r="L66" s="157"/>
      <c r="M66" s="157"/>
      <c r="N66" s="157"/>
      <c r="O66" s="157"/>
      <c r="P66" s="157"/>
      <c r="Q66" s="157"/>
      <c r="R66" s="157"/>
      <c r="S66" s="157"/>
      <c r="T66" s="157"/>
      <c r="U66" s="157"/>
      <c r="V66" s="157"/>
      <c r="W66" s="157"/>
      <c r="X66" s="148"/>
      <c r="Y66" s="148"/>
      <c r="Z66" s="148"/>
      <c r="AA66" s="148"/>
      <c r="AB66" s="148"/>
      <c r="AC66" s="148"/>
      <c r="AD66" s="148"/>
      <c r="AE66" s="148"/>
      <c r="AF66" s="148"/>
      <c r="AG66" s="148" t="s">
        <v>185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c r="A67" s="155"/>
      <c r="B67" s="156"/>
      <c r="C67" s="268"/>
      <c r="D67" s="269"/>
      <c r="E67" s="269"/>
      <c r="F67" s="269"/>
      <c r="G67" s="269"/>
      <c r="H67" s="157"/>
      <c r="I67" s="157"/>
      <c r="J67" s="157"/>
      <c r="K67" s="157"/>
      <c r="L67" s="157"/>
      <c r="M67" s="157"/>
      <c r="N67" s="157"/>
      <c r="O67" s="157"/>
      <c r="P67" s="157"/>
      <c r="Q67" s="157"/>
      <c r="R67" s="157"/>
      <c r="S67" s="157"/>
      <c r="T67" s="157"/>
      <c r="U67" s="157"/>
      <c r="V67" s="157"/>
      <c r="W67" s="157"/>
      <c r="X67" s="148"/>
      <c r="Y67" s="148"/>
      <c r="Z67" s="148"/>
      <c r="AA67" s="148"/>
      <c r="AB67" s="148"/>
      <c r="AC67" s="148"/>
      <c r="AD67" s="148"/>
      <c r="AE67" s="148"/>
      <c r="AF67" s="148"/>
      <c r="AG67" s="148" t="s">
        <v>141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14">
      <c r="A68" s="160" t="s">
        <v>131</v>
      </c>
      <c r="B68" s="161" t="s">
        <v>82</v>
      </c>
      <c r="C68" s="182" t="s">
        <v>83</v>
      </c>
      <c r="D68" s="183"/>
      <c r="E68" s="164"/>
      <c r="F68" s="164"/>
      <c r="G68" s="164">
        <f>SUMIF(AG69:AG85,"&lt;&gt;NOR",G69:G85)</f>
        <v>0</v>
      </c>
      <c r="H68" s="164"/>
      <c r="I68" s="164">
        <f>SUM(I69:I85)</f>
        <v>0</v>
      </c>
      <c r="J68" s="164"/>
      <c r="K68" s="164">
        <f>SUM(K69:K85)</f>
        <v>0</v>
      </c>
      <c r="L68" s="164"/>
      <c r="M68" s="164">
        <f>SUM(M69:M85)</f>
        <v>0</v>
      </c>
      <c r="N68" s="164"/>
      <c r="O68" s="164">
        <f>SUM(O69:O85)</f>
        <v>0.97</v>
      </c>
      <c r="P68" s="164"/>
      <c r="Q68" s="164">
        <f>SUM(Q69:Q85)</f>
        <v>0</v>
      </c>
      <c r="R68" s="164"/>
      <c r="S68" s="164"/>
      <c r="T68" s="165"/>
      <c r="U68" s="159"/>
      <c r="V68" s="159">
        <f>SUM(V69:V85)</f>
        <v>10</v>
      </c>
      <c r="W68" s="159"/>
      <c r="AG68" t="s">
        <v>132</v>
      </c>
    </row>
    <row r="69" spans="1:60" outlineLevel="1">
      <c r="A69" s="166">
        <v>15</v>
      </c>
      <c r="B69" s="167" t="s">
        <v>249</v>
      </c>
      <c r="C69" s="180" t="s">
        <v>250</v>
      </c>
      <c r="D69" s="181" t="s">
        <v>251</v>
      </c>
      <c r="E69" s="171">
        <v>10</v>
      </c>
      <c r="F69" s="170"/>
      <c r="G69" s="171">
        <f>ROUND(E69*F69,2)</f>
        <v>0</v>
      </c>
      <c r="H69" s="170"/>
      <c r="I69" s="171">
        <f>ROUND(E69*H69,2)</f>
        <v>0</v>
      </c>
      <c r="J69" s="170"/>
      <c r="K69" s="171">
        <f>ROUND(E69*J69,2)</f>
        <v>0</v>
      </c>
      <c r="L69" s="171">
        <v>21</v>
      </c>
      <c r="M69" s="171">
        <f>G69*(1+L69/100)</f>
        <v>0</v>
      </c>
      <c r="N69" s="171">
        <v>0</v>
      </c>
      <c r="O69" s="171">
        <f>ROUND(E69*N69,2)</f>
        <v>0</v>
      </c>
      <c r="P69" s="171">
        <v>0</v>
      </c>
      <c r="Q69" s="171">
        <f>ROUND(E69*P69,2)</f>
        <v>0</v>
      </c>
      <c r="R69" s="171" t="s">
        <v>252</v>
      </c>
      <c r="S69" s="171" t="s">
        <v>136</v>
      </c>
      <c r="T69" s="172" t="s">
        <v>137</v>
      </c>
      <c r="U69" s="157">
        <v>1</v>
      </c>
      <c r="V69" s="157">
        <f>ROUND(E69*U69,2)</f>
        <v>10</v>
      </c>
      <c r="W69" s="157"/>
      <c r="X69" s="148"/>
      <c r="Y69" s="148"/>
      <c r="Z69" s="148"/>
      <c r="AA69" s="148"/>
      <c r="AB69" s="148"/>
      <c r="AC69" s="148"/>
      <c r="AD69" s="148"/>
      <c r="AE69" s="148"/>
      <c r="AF69" s="148"/>
      <c r="AG69" s="148" t="s">
        <v>253</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c r="A70" s="155"/>
      <c r="B70" s="156"/>
      <c r="C70" s="270" t="s">
        <v>254</v>
      </c>
      <c r="D70" s="271"/>
      <c r="E70" s="271"/>
      <c r="F70" s="271"/>
      <c r="G70" s="271"/>
      <c r="H70" s="157"/>
      <c r="I70" s="157"/>
      <c r="J70" s="157"/>
      <c r="K70" s="157"/>
      <c r="L70" s="157"/>
      <c r="M70" s="157"/>
      <c r="N70" s="157"/>
      <c r="O70" s="157"/>
      <c r="P70" s="157"/>
      <c r="Q70" s="157"/>
      <c r="R70" s="157"/>
      <c r="S70" s="157"/>
      <c r="T70" s="157"/>
      <c r="U70" s="157"/>
      <c r="V70" s="157"/>
      <c r="W70" s="157"/>
      <c r="X70" s="148"/>
      <c r="Y70" s="148"/>
      <c r="Z70" s="148"/>
      <c r="AA70" s="148"/>
      <c r="AB70" s="148"/>
      <c r="AC70" s="148"/>
      <c r="AD70" s="148"/>
      <c r="AE70" s="148"/>
      <c r="AF70" s="148"/>
      <c r="AG70" s="148" t="s">
        <v>140</v>
      </c>
      <c r="AH70" s="148"/>
      <c r="AI70" s="148"/>
      <c r="AJ70" s="148"/>
      <c r="AK70" s="148"/>
      <c r="AL70" s="148"/>
      <c r="AM70" s="148"/>
      <c r="AN70" s="148"/>
      <c r="AO70" s="148"/>
      <c r="AP70" s="148"/>
      <c r="AQ70" s="148"/>
      <c r="AR70" s="148"/>
      <c r="AS70" s="148"/>
      <c r="AT70" s="148"/>
      <c r="AU70" s="148"/>
      <c r="AV70" s="148"/>
      <c r="AW70" s="148"/>
      <c r="AX70" s="148"/>
      <c r="AY70" s="148"/>
      <c r="AZ70" s="148"/>
      <c r="BA70" s="173" t="str">
        <f>C70</f>
        <v>Montáž a příprava ocelových roštů teras a montáž roštu u vchodu - včetně přípravy materiálu a svařování</v>
      </c>
      <c r="BB70" s="148"/>
      <c r="BC70" s="148"/>
      <c r="BD70" s="148"/>
      <c r="BE70" s="148"/>
      <c r="BF70" s="148"/>
      <c r="BG70" s="148"/>
      <c r="BH70" s="148"/>
    </row>
    <row r="71" spans="1:60" outlineLevel="1">
      <c r="A71" s="155"/>
      <c r="B71" s="156"/>
      <c r="C71" s="268"/>
      <c r="D71" s="269"/>
      <c r="E71" s="269"/>
      <c r="F71" s="269"/>
      <c r="G71" s="269"/>
      <c r="H71" s="157"/>
      <c r="I71" s="157"/>
      <c r="J71" s="157"/>
      <c r="K71" s="157"/>
      <c r="L71" s="157"/>
      <c r="M71" s="157"/>
      <c r="N71" s="157"/>
      <c r="O71" s="157"/>
      <c r="P71" s="157"/>
      <c r="Q71" s="157"/>
      <c r="R71" s="157"/>
      <c r="S71" s="157"/>
      <c r="T71" s="157"/>
      <c r="U71" s="157"/>
      <c r="V71" s="157"/>
      <c r="W71" s="157"/>
      <c r="X71" s="148"/>
      <c r="Y71" s="148"/>
      <c r="Z71" s="148"/>
      <c r="AA71" s="148"/>
      <c r="AB71" s="148"/>
      <c r="AC71" s="148"/>
      <c r="AD71" s="148"/>
      <c r="AE71" s="148"/>
      <c r="AF71" s="148"/>
      <c r="AG71" s="148" t="s">
        <v>141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c r="A72" s="166">
        <v>16</v>
      </c>
      <c r="B72" s="167" t="s">
        <v>255</v>
      </c>
      <c r="C72" s="180" t="s">
        <v>256</v>
      </c>
      <c r="D72" s="181" t="s">
        <v>257</v>
      </c>
      <c r="E72" s="171">
        <v>81</v>
      </c>
      <c r="F72" s="170"/>
      <c r="G72" s="171">
        <f>ROUND(E72*F72,2)</f>
        <v>0</v>
      </c>
      <c r="H72" s="170"/>
      <c r="I72" s="171">
        <f>ROUND(E72*H72,2)</f>
        <v>0</v>
      </c>
      <c r="J72" s="170"/>
      <c r="K72" s="171">
        <f>ROUND(E72*J72,2)</f>
        <v>0</v>
      </c>
      <c r="L72" s="171">
        <v>21</v>
      </c>
      <c r="M72" s="171">
        <f>G72*(1+L72/100)</f>
        <v>0</v>
      </c>
      <c r="N72" s="171">
        <v>1E-3</v>
      </c>
      <c r="O72" s="171">
        <f>ROUND(E72*N72,2)</f>
        <v>0.08</v>
      </c>
      <c r="P72" s="171">
        <v>0</v>
      </c>
      <c r="Q72" s="171">
        <f>ROUND(E72*P72,2)</f>
        <v>0</v>
      </c>
      <c r="R72" s="171" t="s">
        <v>258</v>
      </c>
      <c r="S72" s="171" t="s">
        <v>136</v>
      </c>
      <c r="T72" s="172" t="s">
        <v>182</v>
      </c>
      <c r="U72" s="157">
        <v>0</v>
      </c>
      <c r="V72" s="157">
        <f>ROUND(E72*U72,2)</f>
        <v>0</v>
      </c>
      <c r="W72" s="157"/>
      <c r="X72" s="148"/>
      <c r="Y72" s="148"/>
      <c r="Z72" s="148"/>
      <c r="AA72" s="148"/>
      <c r="AB72" s="148"/>
      <c r="AC72" s="148"/>
      <c r="AD72" s="148"/>
      <c r="AE72" s="148"/>
      <c r="AF72" s="148"/>
      <c r="AG72" s="148" t="s">
        <v>231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c r="A73" s="155"/>
      <c r="B73" s="156"/>
      <c r="C73" s="194" t="s">
        <v>259</v>
      </c>
      <c r="D73" s="195"/>
      <c r="E73" s="196">
        <v>81</v>
      </c>
      <c r="F73" s="157"/>
      <c r="G73" s="157"/>
      <c r="H73" s="157"/>
      <c r="I73" s="157"/>
      <c r="J73" s="157"/>
      <c r="K73" s="157"/>
      <c r="L73" s="157"/>
      <c r="M73" s="157"/>
      <c r="N73" s="157"/>
      <c r="O73" s="157"/>
      <c r="P73" s="157"/>
      <c r="Q73" s="157"/>
      <c r="R73" s="157"/>
      <c r="S73" s="157"/>
      <c r="T73" s="157"/>
      <c r="U73" s="157"/>
      <c r="V73" s="157"/>
      <c r="W73" s="157"/>
      <c r="X73" s="148"/>
      <c r="Y73" s="148"/>
      <c r="Z73" s="148"/>
      <c r="AA73" s="148"/>
      <c r="AB73" s="148"/>
      <c r="AC73" s="148"/>
      <c r="AD73" s="148"/>
      <c r="AE73" s="148"/>
      <c r="AF73" s="148"/>
      <c r="AG73" s="148" t="s">
        <v>227</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c r="A74" s="155"/>
      <c r="B74" s="156"/>
      <c r="C74" s="268"/>
      <c r="D74" s="269"/>
      <c r="E74" s="269"/>
      <c r="F74" s="269"/>
      <c r="G74" s="269"/>
      <c r="H74" s="157"/>
      <c r="I74" s="157"/>
      <c r="J74" s="157"/>
      <c r="K74" s="157"/>
      <c r="L74" s="157"/>
      <c r="M74" s="157"/>
      <c r="N74" s="157"/>
      <c r="O74" s="157"/>
      <c r="P74" s="157"/>
      <c r="Q74" s="157"/>
      <c r="R74" s="157"/>
      <c r="S74" s="157"/>
      <c r="T74" s="157"/>
      <c r="U74" s="157"/>
      <c r="V74" s="157"/>
      <c r="W74" s="157"/>
      <c r="X74" s="148"/>
      <c r="Y74" s="148"/>
      <c r="Z74" s="148"/>
      <c r="AA74" s="148"/>
      <c r="AB74" s="148"/>
      <c r="AC74" s="148"/>
      <c r="AD74" s="148"/>
      <c r="AE74" s="148"/>
      <c r="AF74" s="148"/>
      <c r="AG74" s="148" t="s">
        <v>141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4" outlineLevel="1">
      <c r="A75" s="166">
        <v>17</v>
      </c>
      <c r="B75" s="167" t="s">
        <v>260</v>
      </c>
      <c r="C75" s="180" t="s">
        <v>261</v>
      </c>
      <c r="D75" s="181" t="s">
        <v>188</v>
      </c>
      <c r="E75" s="171">
        <v>21.680000000000003</v>
      </c>
      <c r="F75" s="170"/>
      <c r="G75" s="171">
        <f>ROUND(E75*F75,2)</f>
        <v>0</v>
      </c>
      <c r="H75" s="170"/>
      <c r="I75" s="171">
        <f>ROUND(E75*H75,2)</f>
        <v>0</v>
      </c>
      <c r="J75" s="170"/>
      <c r="K75" s="171">
        <f>ROUND(E75*J75,2)</f>
        <v>0</v>
      </c>
      <c r="L75" s="171">
        <v>21</v>
      </c>
      <c r="M75" s="171">
        <f>G75*(1+L75/100)</f>
        <v>0</v>
      </c>
      <c r="N75" s="171">
        <v>2.0290000000000002E-2</v>
      </c>
      <c r="O75" s="171">
        <f>ROUND(E75*N75,2)</f>
        <v>0.44</v>
      </c>
      <c r="P75" s="171">
        <v>0</v>
      </c>
      <c r="Q75" s="171">
        <f>ROUND(E75*P75,2)</f>
        <v>0</v>
      </c>
      <c r="R75" s="171" t="s">
        <v>189</v>
      </c>
      <c r="S75" s="171" t="s">
        <v>136</v>
      </c>
      <c r="T75" s="172" t="s">
        <v>137</v>
      </c>
      <c r="U75" s="157">
        <v>0</v>
      </c>
      <c r="V75" s="157">
        <f>ROUND(E75*U75,2)</f>
        <v>0</v>
      </c>
      <c r="W75" s="157"/>
      <c r="X75" s="148"/>
      <c r="Y75" s="148"/>
      <c r="Z75" s="148"/>
      <c r="AA75" s="148"/>
      <c r="AB75" s="148"/>
      <c r="AC75" s="148"/>
      <c r="AD75" s="148"/>
      <c r="AE75" s="148"/>
      <c r="AF75" s="148"/>
      <c r="AG75" s="148" t="s">
        <v>183</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c r="A76" s="155"/>
      <c r="B76" s="156"/>
      <c r="C76" s="270" t="s">
        <v>262</v>
      </c>
      <c r="D76" s="271"/>
      <c r="E76" s="271"/>
      <c r="F76" s="271"/>
      <c r="G76" s="271"/>
      <c r="H76" s="157"/>
      <c r="I76" s="157"/>
      <c r="J76" s="157"/>
      <c r="K76" s="157"/>
      <c r="L76" s="157"/>
      <c r="M76" s="157"/>
      <c r="N76" s="157"/>
      <c r="O76" s="157"/>
      <c r="P76" s="157"/>
      <c r="Q76" s="157"/>
      <c r="R76" s="157"/>
      <c r="S76" s="157"/>
      <c r="T76" s="157"/>
      <c r="U76" s="157"/>
      <c r="V76" s="157"/>
      <c r="W76" s="157"/>
      <c r="X76" s="148"/>
      <c r="Y76" s="148"/>
      <c r="Z76" s="148"/>
      <c r="AA76" s="148"/>
      <c r="AB76" s="148"/>
      <c r="AC76" s="148"/>
      <c r="AD76" s="148"/>
      <c r="AE76" s="148"/>
      <c r="AF76" s="148"/>
      <c r="AG76" s="148" t="s">
        <v>140</v>
      </c>
      <c r="AH76" s="148"/>
      <c r="AI76" s="148"/>
      <c r="AJ76" s="148"/>
      <c r="AK76" s="148"/>
      <c r="AL76" s="148"/>
      <c r="AM76" s="148"/>
      <c r="AN76" s="148"/>
      <c r="AO76" s="148"/>
      <c r="AP76" s="148"/>
      <c r="AQ76" s="148"/>
      <c r="AR76" s="148"/>
      <c r="AS76" s="148"/>
      <c r="AT76" s="148"/>
      <c r="AU76" s="148"/>
      <c r="AV76" s="148"/>
      <c r="AW76" s="148"/>
      <c r="AX76" s="148"/>
      <c r="AY76" s="148"/>
      <c r="AZ76" s="148"/>
      <c r="BA76" s="173" t="str">
        <f>C76</f>
        <v>Položení polštářů pod podlahy o osové vzdálenosti do 1 m, položení a přibití hoblovaných prken, spojovací a ochranné prostředky, dodávka materiálu.</v>
      </c>
      <c r="BB76" s="148"/>
      <c r="BC76" s="148"/>
      <c r="BD76" s="148"/>
      <c r="BE76" s="148"/>
      <c r="BF76" s="148"/>
      <c r="BG76" s="148"/>
      <c r="BH76" s="148"/>
    </row>
    <row r="77" spans="1:60" outlineLevel="1">
      <c r="A77" s="155"/>
      <c r="B77" s="156"/>
      <c r="C77" s="273" t="s">
        <v>263</v>
      </c>
      <c r="D77" s="274"/>
      <c r="E77" s="274"/>
      <c r="F77" s="274"/>
      <c r="G77" s="274"/>
      <c r="H77" s="157"/>
      <c r="I77" s="157"/>
      <c r="J77" s="157"/>
      <c r="K77" s="157"/>
      <c r="L77" s="157"/>
      <c r="M77" s="157"/>
      <c r="N77" s="157"/>
      <c r="O77" s="157"/>
      <c r="P77" s="157"/>
      <c r="Q77" s="157"/>
      <c r="R77" s="157"/>
      <c r="S77" s="157"/>
      <c r="T77" s="157"/>
      <c r="U77" s="157"/>
      <c r="V77" s="157"/>
      <c r="W77" s="157"/>
      <c r="X77" s="148"/>
      <c r="Y77" s="148"/>
      <c r="Z77" s="148"/>
      <c r="AA77" s="148"/>
      <c r="AB77" s="148"/>
      <c r="AC77" s="148"/>
      <c r="AD77" s="148"/>
      <c r="AE77" s="148"/>
      <c r="AF77" s="148"/>
      <c r="AG77" s="148" t="s">
        <v>140</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c r="A78" s="155"/>
      <c r="B78" s="156"/>
      <c r="C78" s="273" t="s">
        <v>264</v>
      </c>
      <c r="D78" s="274"/>
      <c r="E78" s="274"/>
      <c r="F78" s="274"/>
      <c r="G78" s="274"/>
      <c r="H78" s="157"/>
      <c r="I78" s="157"/>
      <c r="J78" s="157"/>
      <c r="K78" s="157"/>
      <c r="L78" s="157"/>
      <c r="M78" s="157"/>
      <c r="N78" s="157"/>
      <c r="O78" s="157"/>
      <c r="P78" s="157"/>
      <c r="Q78" s="157"/>
      <c r="R78" s="157"/>
      <c r="S78" s="157"/>
      <c r="T78" s="157"/>
      <c r="U78" s="157"/>
      <c r="V78" s="157"/>
      <c r="W78" s="157"/>
      <c r="X78" s="148"/>
      <c r="Y78" s="148"/>
      <c r="Z78" s="148"/>
      <c r="AA78" s="148"/>
      <c r="AB78" s="148"/>
      <c r="AC78" s="148"/>
      <c r="AD78" s="148"/>
      <c r="AE78" s="148"/>
      <c r="AF78" s="148"/>
      <c r="AG78" s="148" t="s">
        <v>140</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c r="A79" s="155"/>
      <c r="B79" s="156"/>
      <c r="C79" s="268"/>
      <c r="D79" s="269"/>
      <c r="E79" s="269"/>
      <c r="F79" s="269"/>
      <c r="G79" s="269"/>
      <c r="H79" s="157"/>
      <c r="I79" s="157"/>
      <c r="J79" s="157"/>
      <c r="K79" s="157"/>
      <c r="L79" s="157"/>
      <c r="M79" s="157"/>
      <c r="N79" s="157"/>
      <c r="O79" s="157"/>
      <c r="P79" s="157"/>
      <c r="Q79" s="157"/>
      <c r="R79" s="157"/>
      <c r="S79" s="157"/>
      <c r="T79" s="157"/>
      <c r="U79" s="157"/>
      <c r="V79" s="157"/>
      <c r="W79" s="157"/>
      <c r="X79" s="148"/>
      <c r="Y79" s="148"/>
      <c r="Z79" s="148"/>
      <c r="AA79" s="148"/>
      <c r="AB79" s="148"/>
      <c r="AC79" s="148"/>
      <c r="AD79" s="148"/>
      <c r="AE79" s="148"/>
      <c r="AF79" s="148"/>
      <c r="AG79" s="148" t="s">
        <v>141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4" outlineLevel="1">
      <c r="A80" s="166">
        <v>18</v>
      </c>
      <c r="B80" s="167" t="s">
        <v>265</v>
      </c>
      <c r="C80" s="180" t="s">
        <v>266</v>
      </c>
      <c r="D80" s="181" t="s">
        <v>188</v>
      </c>
      <c r="E80" s="171">
        <v>24.932000000000002</v>
      </c>
      <c r="F80" s="170"/>
      <c r="G80" s="171">
        <f>ROUND(E80*F80,2)</f>
        <v>0</v>
      </c>
      <c r="H80" s="170"/>
      <c r="I80" s="171">
        <f>ROUND(E80*H80,2)</f>
        <v>0</v>
      </c>
      <c r="J80" s="170"/>
      <c r="K80" s="171">
        <f>ROUND(E80*J80,2)</f>
        <v>0</v>
      </c>
      <c r="L80" s="171">
        <v>21</v>
      </c>
      <c r="M80" s="171">
        <f>G80*(1+L80/100)</f>
        <v>0</v>
      </c>
      <c r="N80" s="171">
        <v>1.8000000000000002E-2</v>
      </c>
      <c r="O80" s="171">
        <f>ROUND(E80*N80,2)</f>
        <v>0.45</v>
      </c>
      <c r="P80" s="171">
        <v>0</v>
      </c>
      <c r="Q80" s="171">
        <f>ROUND(E80*P80,2)</f>
        <v>0</v>
      </c>
      <c r="R80" s="171" t="s">
        <v>258</v>
      </c>
      <c r="S80" s="171" t="s">
        <v>136</v>
      </c>
      <c r="T80" s="172" t="s">
        <v>137</v>
      </c>
      <c r="U80" s="157">
        <v>0</v>
      </c>
      <c r="V80" s="157">
        <f>ROUND(E80*U80,2)</f>
        <v>0</v>
      </c>
      <c r="W80" s="157"/>
      <c r="X80" s="148"/>
      <c r="Y80" s="148"/>
      <c r="Z80" s="148"/>
      <c r="AA80" s="148"/>
      <c r="AB80" s="148"/>
      <c r="AC80" s="148"/>
      <c r="AD80" s="148"/>
      <c r="AE80" s="148"/>
      <c r="AF80" s="148"/>
      <c r="AG80" s="148" t="s">
        <v>231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c r="A81" s="155"/>
      <c r="B81" s="156"/>
      <c r="C81" s="194" t="s">
        <v>267</v>
      </c>
      <c r="D81" s="195"/>
      <c r="E81" s="196">
        <v>24.932000000000002</v>
      </c>
      <c r="F81" s="157"/>
      <c r="G81" s="157"/>
      <c r="H81" s="157"/>
      <c r="I81" s="157"/>
      <c r="J81" s="157"/>
      <c r="K81" s="157"/>
      <c r="L81" s="157"/>
      <c r="M81" s="157"/>
      <c r="N81" s="157"/>
      <c r="O81" s="157"/>
      <c r="P81" s="157"/>
      <c r="Q81" s="157"/>
      <c r="R81" s="157"/>
      <c r="S81" s="157"/>
      <c r="T81" s="157"/>
      <c r="U81" s="157"/>
      <c r="V81" s="157"/>
      <c r="W81" s="157"/>
      <c r="X81" s="148"/>
      <c r="Y81" s="148"/>
      <c r="Z81" s="148"/>
      <c r="AA81" s="148"/>
      <c r="AB81" s="148"/>
      <c r="AC81" s="148"/>
      <c r="AD81" s="148"/>
      <c r="AE81" s="148"/>
      <c r="AF81" s="148"/>
      <c r="AG81" s="148" t="s">
        <v>227</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c r="A82" s="155"/>
      <c r="B82" s="156"/>
      <c r="C82" s="268"/>
      <c r="D82" s="269"/>
      <c r="E82" s="269"/>
      <c r="F82" s="269"/>
      <c r="G82" s="269"/>
      <c r="H82" s="157"/>
      <c r="I82" s="157"/>
      <c r="J82" s="157"/>
      <c r="K82" s="157"/>
      <c r="L82" s="157"/>
      <c r="M82" s="157"/>
      <c r="N82" s="157"/>
      <c r="O82" s="157"/>
      <c r="P82" s="157"/>
      <c r="Q82" s="157"/>
      <c r="R82" s="157"/>
      <c r="S82" s="157"/>
      <c r="T82" s="157"/>
      <c r="U82" s="157"/>
      <c r="V82" s="157"/>
      <c r="W82" s="157"/>
      <c r="X82" s="148"/>
      <c r="Y82" s="148"/>
      <c r="Z82" s="148"/>
      <c r="AA82" s="148"/>
      <c r="AB82" s="148"/>
      <c r="AC82" s="148"/>
      <c r="AD82" s="148"/>
      <c r="AE82" s="148"/>
      <c r="AF82" s="148"/>
      <c r="AG82" s="148" t="s">
        <v>141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c r="A83" s="155">
        <v>19</v>
      </c>
      <c r="B83" s="156" t="s">
        <v>268</v>
      </c>
      <c r="C83" s="197" t="s">
        <v>269</v>
      </c>
      <c r="D83" s="198" t="s">
        <v>0</v>
      </c>
      <c r="E83" s="158"/>
      <c r="F83" s="158"/>
      <c r="G83" s="157">
        <f>ROUND(E83*F83,2)</f>
        <v>0</v>
      </c>
      <c r="H83" s="158"/>
      <c r="I83" s="157">
        <f>ROUND(E83*H83,2)</f>
        <v>0</v>
      </c>
      <c r="J83" s="158"/>
      <c r="K83" s="157">
        <f>ROUND(E83*J83,2)</f>
        <v>0</v>
      </c>
      <c r="L83" s="157">
        <v>21</v>
      </c>
      <c r="M83" s="157">
        <f>G83*(1+L83/100)</f>
        <v>0</v>
      </c>
      <c r="N83" s="157">
        <v>0</v>
      </c>
      <c r="O83" s="157">
        <f>ROUND(E83*N83,2)</f>
        <v>0</v>
      </c>
      <c r="P83" s="157">
        <v>0</v>
      </c>
      <c r="Q83" s="157">
        <f>ROUND(E83*P83,2)</f>
        <v>0</v>
      </c>
      <c r="R83" s="157" t="s">
        <v>270</v>
      </c>
      <c r="S83" s="157" t="s">
        <v>136</v>
      </c>
      <c r="T83" s="157" t="s">
        <v>182</v>
      </c>
      <c r="U83" s="157">
        <v>0</v>
      </c>
      <c r="V83" s="157">
        <f>ROUND(E83*U83,2)</f>
        <v>0</v>
      </c>
      <c r="W83" s="157"/>
      <c r="X83" s="148"/>
      <c r="Y83" s="148"/>
      <c r="Z83" s="148"/>
      <c r="AA83" s="148"/>
      <c r="AB83" s="148"/>
      <c r="AC83" s="148"/>
      <c r="AD83" s="148"/>
      <c r="AE83" s="148"/>
      <c r="AF83" s="148"/>
      <c r="AG83" s="148" t="s">
        <v>237</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c r="A84" s="155"/>
      <c r="B84" s="156"/>
      <c r="C84" s="277" t="s">
        <v>238</v>
      </c>
      <c r="D84" s="278"/>
      <c r="E84" s="278"/>
      <c r="F84" s="278"/>
      <c r="G84" s="278"/>
      <c r="H84" s="157"/>
      <c r="I84" s="157"/>
      <c r="J84" s="157"/>
      <c r="K84" s="157"/>
      <c r="L84" s="157"/>
      <c r="M84" s="157"/>
      <c r="N84" s="157"/>
      <c r="O84" s="157"/>
      <c r="P84" s="157"/>
      <c r="Q84" s="157"/>
      <c r="R84" s="157"/>
      <c r="S84" s="157"/>
      <c r="T84" s="157"/>
      <c r="U84" s="157"/>
      <c r="V84" s="157"/>
      <c r="W84" s="157"/>
      <c r="X84" s="148"/>
      <c r="Y84" s="148"/>
      <c r="Z84" s="148"/>
      <c r="AA84" s="148"/>
      <c r="AB84" s="148"/>
      <c r="AC84" s="148"/>
      <c r="AD84" s="148"/>
      <c r="AE84" s="148"/>
      <c r="AF84" s="148"/>
      <c r="AG84" s="148" t="s">
        <v>185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c r="A85" s="155"/>
      <c r="B85" s="156"/>
      <c r="C85" s="268"/>
      <c r="D85" s="269"/>
      <c r="E85" s="269"/>
      <c r="F85" s="269"/>
      <c r="G85" s="269"/>
      <c r="H85" s="157"/>
      <c r="I85" s="157"/>
      <c r="J85" s="157"/>
      <c r="K85" s="157"/>
      <c r="L85" s="157"/>
      <c r="M85" s="157"/>
      <c r="N85" s="157"/>
      <c r="O85" s="157"/>
      <c r="P85" s="157"/>
      <c r="Q85" s="157"/>
      <c r="R85" s="157"/>
      <c r="S85" s="157"/>
      <c r="T85" s="157"/>
      <c r="U85" s="157"/>
      <c r="V85" s="157"/>
      <c r="W85" s="157"/>
      <c r="X85" s="148"/>
      <c r="Y85" s="148"/>
      <c r="Z85" s="148"/>
      <c r="AA85" s="148"/>
      <c r="AB85" s="148"/>
      <c r="AC85" s="148"/>
      <c r="AD85" s="148"/>
      <c r="AE85" s="148"/>
      <c r="AF85" s="148"/>
      <c r="AG85" s="148" t="s">
        <v>141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ht="14">
      <c r="A86" s="160" t="s">
        <v>131</v>
      </c>
      <c r="B86" s="161" t="s">
        <v>86</v>
      </c>
      <c r="C86" s="182" t="s">
        <v>87</v>
      </c>
      <c r="D86" s="183"/>
      <c r="E86" s="164"/>
      <c r="F86" s="164"/>
      <c r="G86" s="164">
        <f>SUMIF(AG87:AG88,"&lt;&gt;NOR",G87:G88)</f>
        <v>0</v>
      </c>
      <c r="H86" s="164"/>
      <c r="I86" s="164">
        <f>SUM(I87:I88)</f>
        <v>0</v>
      </c>
      <c r="J86" s="164"/>
      <c r="K86" s="164">
        <f>SUM(K87:K88)</f>
        <v>0</v>
      </c>
      <c r="L86" s="164"/>
      <c r="M86" s="164">
        <f>SUM(M87:M88)</f>
        <v>0</v>
      </c>
      <c r="N86" s="164"/>
      <c r="O86" s="164">
        <f>SUM(O87:O88)</f>
        <v>0</v>
      </c>
      <c r="P86" s="164"/>
      <c r="Q86" s="164">
        <f>SUM(Q87:Q88)</f>
        <v>0</v>
      </c>
      <c r="R86" s="164"/>
      <c r="S86" s="164"/>
      <c r="T86" s="165"/>
      <c r="U86" s="159"/>
      <c r="V86" s="159">
        <f>SUM(V87:V88)</f>
        <v>0</v>
      </c>
      <c r="W86" s="159"/>
      <c r="AG86" t="s">
        <v>132</v>
      </c>
    </row>
    <row r="87" spans="1:60" ht="24" outlineLevel="1">
      <c r="A87" s="166">
        <v>20</v>
      </c>
      <c r="B87" s="167" t="s">
        <v>271</v>
      </c>
      <c r="C87" s="180" t="s">
        <v>272</v>
      </c>
      <c r="D87" s="181" t="s">
        <v>194</v>
      </c>
      <c r="E87" s="171">
        <v>1</v>
      </c>
      <c r="F87" s="170"/>
      <c r="G87" s="171">
        <f>ROUND(E87*F87,2)</f>
        <v>0</v>
      </c>
      <c r="H87" s="170"/>
      <c r="I87" s="171">
        <f>ROUND(E87*H87,2)</f>
        <v>0</v>
      </c>
      <c r="J87" s="170"/>
      <c r="K87" s="171">
        <f>ROUND(E87*J87,2)</f>
        <v>0</v>
      </c>
      <c r="L87" s="171">
        <v>21</v>
      </c>
      <c r="M87" s="171">
        <f>G87*(1+L87/100)</f>
        <v>0</v>
      </c>
      <c r="N87" s="171">
        <v>1.4400000000000001E-3</v>
      </c>
      <c r="O87" s="171">
        <f>ROUND(E87*N87,2)</f>
        <v>0</v>
      </c>
      <c r="P87" s="171">
        <v>0</v>
      </c>
      <c r="Q87" s="171">
        <f>ROUND(E87*P87,2)</f>
        <v>0</v>
      </c>
      <c r="R87" s="171" t="s">
        <v>189</v>
      </c>
      <c r="S87" s="171" t="s">
        <v>136</v>
      </c>
      <c r="T87" s="172" t="s">
        <v>182</v>
      </c>
      <c r="U87" s="157">
        <v>0</v>
      </c>
      <c r="V87" s="157">
        <f>ROUND(E87*U87,2)</f>
        <v>0</v>
      </c>
      <c r="W87" s="157"/>
      <c r="X87" s="148"/>
      <c r="Y87" s="148"/>
      <c r="Z87" s="148"/>
      <c r="AA87" s="148"/>
      <c r="AB87" s="148"/>
      <c r="AC87" s="148"/>
      <c r="AD87" s="148"/>
      <c r="AE87" s="148"/>
      <c r="AF87" s="148"/>
      <c r="AG87" s="148" t="s">
        <v>183</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c r="A88" s="155"/>
      <c r="B88" s="156"/>
      <c r="C88" s="275"/>
      <c r="D88" s="276"/>
      <c r="E88" s="276"/>
      <c r="F88" s="276"/>
      <c r="G88" s="276"/>
      <c r="H88" s="157"/>
      <c r="I88" s="157"/>
      <c r="J88" s="157"/>
      <c r="K88" s="157"/>
      <c r="L88" s="157"/>
      <c r="M88" s="157"/>
      <c r="N88" s="157"/>
      <c r="O88" s="157"/>
      <c r="P88" s="157"/>
      <c r="Q88" s="157"/>
      <c r="R88" s="157"/>
      <c r="S88" s="157"/>
      <c r="T88" s="157"/>
      <c r="U88" s="157"/>
      <c r="V88" s="157"/>
      <c r="W88" s="157"/>
      <c r="X88" s="148"/>
      <c r="Y88" s="148"/>
      <c r="Z88" s="148"/>
      <c r="AA88" s="148"/>
      <c r="AB88" s="148"/>
      <c r="AC88" s="148"/>
      <c r="AD88" s="148"/>
      <c r="AE88" s="148"/>
      <c r="AF88" s="148"/>
      <c r="AG88" s="148" t="s">
        <v>141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8">
      <c r="A89" s="160" t="s">
        <v>131</v>
      </c>
      <c r="B89" s="161" t="s">
        <v>90</v>
      </c>
      <c r="C89" s="182" t="s">
        <v>91</v>
      </c>
      <c r="D89" s="183"/>
      <c r="E89" s="164"/>
      <c r="F89" s="164"/>
      <c r="G89" s="164">
        <f>SUMIF(AG90:AG94,"&lt;&gt;NOR",G90:G94)</f>
        <v>0</v>
      </c>
      <c r="H89" s="164"/>
      <c r="I89" s="164">
        <f>SUM(I90:I94)</f>
        <v>0</v>
      </c>
      <c r="J89" s="164"/>
      <c r="K89" s="164">
        <f>SUM(K90:K94)</f>
        <v>0</v>
      </c>
      <c r="L89" s="164"/>
      <c r="M89" s="164">
        <f>SUM(M90:M94)</f>
        <v>0</v>
      </c>
      <c r="N89" s="164"/>
      <c r="O89" s="164">
        <f>SUM(O90:O94)</f>
        <v>8.06</v>
      </c>
      <c r="P89" s="164"/>
      <c r="Q89" s="164">
        <f>SUM(Q90:Q94)</f>
        <v>0</v>
      </c>
      <c r="R89" s="164"/>
      <c r="S89" s="164"/>
      <c r="T89" s="165"/>
      <c r="U89" s="159"/>
      <c r="V89" s="159">
        <f>SUM(V90:V94)</f>
        <v>8.26</v>
      </c>
      <c r="W89" s="159"/>
      <c r="AG89" t="s">
        <v>132</v>
      </c>
    </row>
    <row r="90" spans="1:60" ht="24" outlineLevel="1">
      <c r="A90" s="166">
        <v>21</v>
      </c>
      <c r="B90" s="167" t="s">
        <v>273</v>
      </c>
      <c r="C90" s="180" t="s">
        <v>274</v>
      </c>
      <c r="D90" s="181" t="s">
        <v>244</v>
      </c>
      <c r="E90" s="171">
        <v>35</v>
      </c>
      <c r="F90" s="170"/>
      <c r="G90" s="171">
        <f>ROUND(E90*F90,2)</f>
        <v>0</v>
      </c>
      <c r="H90" s="170"/>
      <c r="I90" s="171">
        <f>ROUND(E90*H90,2)</f>
        <v>0</v>
      </c>
      <c r="J90" s="170"/>
      <c r="K90" s="171">
        <f>ROUND(E90*J90,2)</f>
        <v>0</v>
      </c>
      <c r="L90" s="171">
        <v>21</v>
      </c>
      <c r="M90" s="171">
        <f>G90*(1+L90/100)</f>
        <v>0</v>
      </c>
      <c r="N90" s="171">
        <v>3.0000000000000003E-4</v>
      </c>
      <c r="O90" s="171">
        <f>ROUND(E90*N90,2)</f>
        <v>0.01</v>
      </c>
      <c r="P90" s="171">
        <v>0</v>
      </c>
      <c r="Q90" s="171">
        <f>ROUND(E90*P90,2)</f>
        <v>0</v>
      </c>
      <c r="R90" s="171" t="s">
        <v>275</v>
      </c>
      <c r="S90" s="171" t="s">
        <v>136</v>
      </c>
      <c r="T90" s="172" t="s">
        <v>182</v>
      </c>
      <c r="U90" s="157">
        <v>0.23600000000000002</v>
      </c>
      <c r="V90" s="157">
        <f>ROUND(E90*U90,2)</f>
        <v>8.26</v>
      </c>
      <c r="W90" s="157"/>
      <c r="X90" s="148"/>
      <c r="Y90" s="148"/>
      <c r="Z90" s="148"/>
      <c r="AA90" s="148"/>
      <c r="AB90" s="148"/>
      <c r="AC90" s="148"/>
      <c r="AD90" s="148"/>
      <c r="AE90" s="148"/>
      <c r="AF90" s="148"/>
      <c r="AG90" s="148" t="s">
        <v>221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c r="A91" s="155"/>
      <c r="B91" s="156"/>
      <c r="C91" s="275"/>
      <c r="D91" s="276"/>
      <c r="E91" s="276"/>
      <c r="F91" s="276"/>
      <c r="G91" s="276"/>
      <c r="H91" s="157"/>
      <c r="I91" s="157"/>
      <c r="J91" s="157"/>
      <c r="K91" s="157"/>
      <c r="L91" s="157"/>
      <c r="M91" s="157"/>
      <c r="N91" s="157"/>
      <c r="O91" s="157"/>
      <c r="P91" s="157"/>
      <c r="Q91" s="157"/>
      <c r="R91" s="157"/>
      <c r="S91" s="157"/>
      <c r="T91" s="157"/>
      <c r="U91" s="157"/>
      <c r="V91" s="157"/>
      <c r="W91" s="157"/>
      <c r="X91" s="148"/>
      <c r="Y91" s="148"/>
      <c r="Z91" s="148"/>
      <c r="AA91" s="148"/>
      <c r="AB91" s="148"/>
      <c r="AC91" s="148"/>
      <c r="AD91" s="148"/>
      <c r="AE91" s="148"/>
      <c r="AF91" s="148"/>
      <c r="AG91" s="148" t="s">
        <v>141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4" outlineLevel="1">
      <c r="A92" s="166">
        <v>22</v>
      </c>
      <c r="B92" s="167" t="s">
        <v>276</v>
      </c>
      <c r="C92" s="180" t="s">
        <v>277</v>
      </c>
      <c r="D92" s="181" t="s">
        <v>188</v>
      </c>
      <c r="E92" s="171">
        <v>31.430000000000003</v>
      </c>
      <c r="F92" s="170"/>
      <c r="G92" s="171">
        <f>ROUND(E92*F92,2)</f>
        <v>0</v>
      </c>
      <c r="H92" s="170"/>
      <c r="I92" s="171">
        <f>ROUND(E92*H92,2)</f>
        <v>0</v>
      </c>
      <c r="J92" s="170"/>
      <c r="K92" s="171">
        <f>ROUND(E92*J92,2)</f>
        <v>0</v>
      </c>
      <c r="L92" s="171">
        <v>21</v>
      </c>
      <c r="M92" s="171">
        <f>G92*(1+L92/100)</f>
        <v>0</v>
      </c>
      <c r="N92" s="171">
        <v>0.25613000000000002</v>
      </c>
      <c r="O92" s="171">
        <f>ROUND(E92*N92,2)</f>
        <v>8.0500000000000007</v>
      </c>
      <c r="P92" s="171">
        <v>0</v>
      </c>
      <c r="Q92" s="171">
        <f>ROUND(E92*P92,2)</f>
        <v>0</v>
      </c>
      <c r="R92" s="171" t="s">
        <v>181</v>
      </c>
      <c r="S92" s="171" t="s">
        <v>136</v>
      </c>
      <c r="T92" s="172" t="s">
        <v>182</v>
      </c>
      <c r="U92" s="157">
        <v>0</v>
      </c>
      <c r="V92" s="157">
        <f>ROUND(E92*U92,2)</f>
        <v>0</v>
      </c>
      <c r="W92" s="157"/>
      <c r="X92" s="148"/>
      <c r="Y92" s="148"/>
      <c r="Z92" s="148"/>
      <c r="AA92" s="148"/>
      <c r="AB92" s="148"/>
      <c r="AC92" s="148"/>
      <c r="AD92" s="148"/>
      <c r="AE92" s="148"/>
      <c r="AF92" s="148"/>
      <c r="AG92" s="148" t="s">
        <v>183</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c r="A93" s="155"/>
      <c r="B93" s="156"/>
      <c r="C93" s="279" t="s">
        <v>278</v>
      </c>
      <c r="D93" s="280"/>
      <c r="E93" s="280"/>
      <c r="F93" s="280"/>
      <c r="G93" s="280"/>
      <c r="H93" s="157"/>
      <c r="I93" s="157"/>
      <c r="J93" s="157"/>
      <c r="K93" s="157"/>
      <c r="L93" s="157"/>
      <c r="M93" s="157"/>
      <c r="N93" s="157"/>
      <c r="O93" s="157"/>
      <c r="P93" s="157"/>
      <c r="Q93" s="157"/>
      <c r="R93" s="157"/>
      <c r="S93" s="157"/>
      <c r="T93" s="157"/>
      <c r="U93" s="157"/>
      <c r="V93" s="157"/>
      <c r="W93" s="157"/>
      <c r="X93" s="148"/>
      <c r="Y93" s="148"/>
      <c r="Z93" s="148"/>
      <c r="AA93" s="148"/>
      <c r="AB93" s="148"/>
      <c r="AC93" s="148"/>
      <c r="AD93" s="148"/>
      <c r="AE93" s="148"/>
      <c r="AF93" s="148"/>
      <c r="AG93" s="148" t="s">
        <v>185</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c r="A94" s="155"/>
      <c r="B94" s="156"/>
      <c r="C94" s="268"/>
      <c r="D94" s="269"/>
      <c r="E94" s="269"/>
      <c r="F94" s="269"/>
      <c r="G94" s="269"/>
      <c r="H94" s="157"/>
      <c r="I94" s="157"/>
      <c r="J94" s="157"/>
      <c r="K94" s="157"/>
      <c r="L94" s="157"/>
      <c r="M94" s="157"/>
      <c r="N94" s="157"/>
      <c r="O94" s="157"/>
      <c r="P94" s="157"/>
      <c r="Q94" s="157"/>
      <c r="R94" s="157"/>
      <c r="S94" s="157"/>
      <c r="T94" s="157"/>
      <c r="U94" s="157"/>
      <c r="V94" s="157"/>
      <c r="W94" s="157"/>
      <c r="X94" s="148"/>
      <c r="Y94" s="148"/>
      <c r="Z94" s="148"/>
      <c r="AA94" s="148"/>
      <c r="AB94" s="148"/>
      <c r="AC94" s="148"/>
      <c r="AD94" s="148"/>
      <c r="AE94" s="148"/>
      <c r="AF94" s="148"/>
      <c r="AG94" s="148" t="s">
        <v>141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14">
      <c r="A95" s="160" t="s">
        <v>131</v>
      </c>
      <c r="B95" s="161" t="s">
        <v>86</v>
      </c>
      <c r="C95" s="182" t="s">
        <v>87</v>
      </c>
      <c r="D95" s="183"/>
      <c r="E95" s="164"/>
      <c r="F95" s="164"/>
      <c r="G95" s="164">
        <f>SUMIF(AG96:AG108,"&lt;&gt;NOR",G96:G108)</f>
        <v>0</v>
      </c>
      <c r="H95" s="164"/>
      <c r="I95" s="164">
        <f>SUM(I96:I108)</f>
        <v>0</v>
      </c>
      <c r="J95" s="164"/>
      <c r="K95" s="164">
        <f>SUM(K96:K108)</f>
        <v>0</v>
      </c>
      <c r="L95" s="164"/>
      <c r="M95" s="164">
        <f>SUM(M96:M108)</f>
        <v>0</v>
      </c>
      <c r="N95" s="164"/>
      <c r="O95" s="164">
        <f>SUM(O96:O108)</f>
        <v>0.11000000000000001</v>
      </c>
      <c r="P95" s="164"/>
      <c r="Q95" s="164">
        <f>SUM(Q96:Q108)</f>
        <v>0</v>
      </c>
      <c r="R95" s="164"/>
      <c r="S95" s="164"/>
      <c r="T95" s="165"/>
      <c r="U95" s="159"/>
      <c r="V95" s="159">
        <f>SUM(V96:V108)</f>
        <v>0</v>
      </c>
      <c r="W95" s="159"/>
      <c r="AG95" t="s">
        <v>132</v>
      </c>
    </row>
    <row r="96" spans="1:60" ht="24" outlineLevel="1">
      <c r="A96" s="166">
        <v>23</v>
      </c>
      <c r="B96" s="167" t="s">
        <v>279</v>
      </c>
      <c r="C96" s="180" t="s">
        <v>280</v>
      </c>
      <c r="D96" s="181" t="s">
        <v>194</v>
      </c>
      <c r="E96" s="171">
        <v>2</v>
      </c>
      <c r="F96" s="170"/>
      <c r="G96" s="171">
        <f>ROUND(E96*F96,2)</f>
        <v>0</v>
      </c>
      <c r="H96" s="170"/>
      <c r="I96" s="171">
        <f>ROUND(E96*H96,2)</f>
        <v>0</v>
      </c>
      <c r="J96" s="170"/>
      <c r="K96" s="171">
        <f>ROUND(E96*J96,2)</f>
        <v>0</v>
      </c>
      <c r="L96" s="171">
        <v>21</v>
      </c>
      <c r="M96" s="171">
        <f>G96*(1+L96/100)</f>
        <v>0</v>
      </c>
      <c r="N96" s="171">
        <v>1.6400000000000002E-3</v>
      </c>
      <c r="O96" s="171">
        <f>ROUND(E96*N96,2)</f>
        <v>0</v>
      </c>
      <c r="P96" s="171">
        <v>0</v>
      </c>
      <c r="Q96" s="171">
        <f>ROUND(E96*P96,2)</f>
        <v>0</v>
      </c>
      <c r="R96" s="171" t="s">
        <v>189</v>
      </c>
      <c r="S96" s="171" t="s">
        <v>136</v>
      </c>
      <c r="T96" s="172" t="s">
        <v>182</v>
      </c>
      <c r="U96" s="157">
        <v>0</v>
      </c>
      <c r="V96" s="157">
        <f>ROUND(E96*U96,2)</f>
        <v>0</v>
      </c>
      <c r="W96" s="157"/>
      <c r="X96" s="148"/>
      <c r="Y96" s="148"/>
      <c r="Z96" s="148"/>
      <c r="AA96" s="148"/>
      <c r="AB96" s="148"/>
      <c r="AC96" s="148"/>
      <c r="AD96" s="148"/>
      <c r="AE96" s="148"/>
      <c r="AF96" s="148"/>
      <c r="AG96" s="148" t="s">
        <v>183</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c r="A97" s="155"/>
      <c r="B97" s="156"/>
      <c r="C97" s="275"/>
      <c r="D97" s="276"/>
      <c r="E97" s="276"/>
      <c r="F97" s="276"/>
      <c r="G97" s="276"/>
      <c r="H97" s="157"/>
      <c r="I97" s="157"/>
      <c r="J97" s="157"/>
      <c r="K97" s="157"/>
      <c r="L97" s="157"/>
      <c r="M97" s="157"/>
      <c r="N97" s="157"/>
      <c r="O97" s="157"/>
      <c r="P97" s="157"/>
      <c r="Q97" s="157"/>
      <c r="R97" s="157"/>
      <c r="S97" s="157"/>
      <c r="T97" s="157"/>
      <c r="U97" s="157"/>
      <c r="V97" s="157"/>
      <c r="W97" s="157"/>
      <c r="X97" s="148"/>
      <c r="Y97" s="148"/>
      <c r="Z97" s="148"/>
      <c r="AA97" s="148"/>
      <c r="AB97" s="148"/>
      <c r="AC97" s="148"/>
      <c r="AD97" s="148"/>
      <c r="AE97" s="148"/>
      <c r="AF97" s="148"/>
      <c r="AG97" s="148" t="s">
        <v>141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c r="A98" s="166">
        <v>24</v>
      </c>
      <c r="B98" s="167" t="s">
        <v>281</v>
      </c>
      <c r="C98" s="180" t="s">
        <v>282</v>
      </c>
      <c r="D98" s="181" t="s">
        <v>194</v>
      </c>
      <c r="E98" s="171">
        <v>1</v>
      </c>
      <c r="F98" s="170"/>
      <c r="G98" s="171">
        <f>ROUND(E98*F98,2)</f>
        <v>0</v>
      </c>
      <c r="H98" s="170"/>
      <c r="I98" s="171">
        <f>ROUND(E98*H98,2)</f>
        <v>0</v>
      </c>
      <c r="J98" s="170"/>
      <c r="K98" s="171">
        <f>ROUND(E98*J98,2)</f>
        <v>0</v>
      </c>
      <c r="L98" s="171">
        <v>21</v>
      </c>
      <c r="M98" s="171">
        <f>G98*(1+L98/100)</f>
        <v>0</v>
      </c>
      <c r="N98" s="171">
        <v>0</v>
      </c>
      <c r="O98" s="171">
        <f>ROUND(E98*N98,2)</f>
        <v>0</v>
      </c>
      <c r="P98" s="171">
        <v>0</v>
      </c>
      <c r="Q98" s="171">
        <f>ROUND(E98*P98,2)</f>
        <v>0</v>
      </c>
      <c r="R98" s="171"/>
      <c r="S98" s="171" t="s">
        <v>167</v>
      </c>
      <c r="T98" s="172" t="s">
        <v>137</v>
      </c>
      <c r="U98" s="157">
        <v>0</v>
      </c>
      <c r="V98" s="157">
        <f>ROUND(E98*U98,2)</f>
        <v>0</v>
      </c>
      <c r="W98" s="157"/>
      <c r="X98" s="148"/>
      <c r="Y98" s="148"/>
      <c r="Z98" s="148"/>
      <c r="AA98" s="148"/>
      <c r="AB98" s="148"/>
      <c r="AC98" s="148"/>
      <c r="AD98" s="148"/>
      <c r="AE98" s="148"/>
      <c r="AF98" s="148"/>
      <c r="AG98" s="148" t="s">
        <v>183</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c r="A99" s="155"/>
      <c r="B99" s="156"/>
      <c r="C99" s="275"/>
      <c r="D99" s="276"/>
      <c r="E99" s="276"/>
      <c r="F99" s="276"/>
      <c r="G99" s="276"/>
      <c r="H99" s="157"/>
      <c r="I99" s="157"/>
      <c r="J99" s="157"/>
      <c r="K99" s="157"/>
      <c r="L99" s="157"/>
      <c r="M99" s="157"/>
      <c r="N99" s="157"/>
      <c r="O99" s="157"/>
      <c r="P99" s="157"/>
      <c r="Q99" s="157"/>
      <c r="R99" s="157"/>
      <c r="S99" s="157"/>
      <c r="T99" s="157"/>
      <c r="U99" s="157"/>
      <c r="V99" s="157"/>
      <c r="W99" s="157"/>
      <c r="X99" s="148"/>
      <c r="Y99" s="148"/>
      <c r="Z99" s="148"/>
      <c r="AA99" s="148"/>
      <c r="AB99" s="148"/>
      <c r="AC99" s="148"/>
      <c r="AD99" s="148"/>
      <c r="AE99" s="148"/>
      <c r="AF99" s="148"/>
      <c r="AG99" s="148" t="s">
        <v>141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c r="A100" s="155">
        <v>25</v>
      </c>
      <c r="B100" s="156" t="s">
        <v>283</v>
      </c>
      <c r="C100" s="197" t="s">
        <v>284</v>
      </c>
      <c r="D100" s="198" t="s">
        <v>0</v>
      </c>
      <c r="E100" s="158"/>
      <c r="F100" s="158"/>
      <c r="G100" s="157">
        <f>ROUND(E100*F100,2)</f>
        <v>0</v>
      </c>
      <c r="H100" s="158"/>
      <c r="I100" s="157">
        <f>ROUND(E100*H100,2)</f>
        <v>0</v>
      </c>
      <c r="J100" s="158"/>
      <c r="K100" s="157">
        <f>ROUND(E100*J100,2)</f>
        <v>0</v>
      </c>
      <c r="L100" s="157">
        <v>21</v>
      </c>
      <c r="M100" s="157">
        <f>G100*(1+L100/100)</f>
        <v>0</v>
      </c>
      <c r="N100" s="157">
        <v>0</v>
      </c>
      <c r="O100" s="157">
        <f>ROUND(E100*N100,2)</f>
        <v>0</v>
      </c>
      <c r="P100" s="157">
        <v>0</v>
      </c>
      <c r="Q100" s="157">
        <f>ROUND(E100*P100,2)</f>
        <v>0</v>
      </c>
      <c r="R100" s="157" t="s">
        <v>285</v>
      </c>
      <c r="S100" s="157" t="s">
        <v>136</v>
      </c>
      <c r="T100" s="157" t="s">
        <v>182</v>
      </c>
      <c r="U100" s="157">
        <v>0</v>
      </c>
      <c r="V100" s="157">
        <f>ROUND(E100*U100,2)</f>
        <v>0</v>
      </c>
      <c r="W100" s="157"/>
      <c r="X100" s="148"/>
      <c r="Y100" s="148"/>
      <c r="Z100" s="148"/>
      <c r="AA100" s="148"/>
      <c r="AB100" s="148"/>
      <c r="AC100" s="148"/>
      <c r="AD100" s="148"/>
      <c r="AE100" s="148"/>
      <c r="AF100" s="148"/>
      <c r="AG100" s="148" t="s">
        <v>237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c r="A101" s="155"/>
      <c r="B101" s="156"/>
      <c r="C101" s="277" t="s">
        <v>238</v>
      </c>
      <c r="D101" s="278"/>
      <c r="E101" s="278"/>
      <c r="F101" s="278"/>
      <c r="G101" s="278"/>
      <c r="H101" s="157"/>
      <c r="I101" s="157"/>
      <c r="J101" s="157"/>
      <c r="K101" s="157"/>
      <c r="L101" s="157"/>
      <c r="M101" s="157"/>
      <c r="N101" s="157"/>
      <c r="O101" s="157"/>
      <c r="P101" s="157"/>
      <c r="Q101" s="157"/>
      <c r="R101" s="157"/>
      <c r="S101" s="157"/>
      <c r="T101" s="157"/>
      <c r="U101" s="157"/>
      <c r="V101" s="157"/>
      <c r="W101" s="157"/>
      <c r="X101" s="148"/>
      <c r="Y101" s="148"/>
      <c r="Z101" s="148"/>
      <c r="AA101" s="148"/>
      <c r="AB101" s="148"/>
      <c r="AC101" s="148"/>
      <c r="AD101" s="148"/>
      <c r="AE101" s="148"/>
      <c r="AF101" s="148"/>
      <c r="AG101" s="148" t="s">
        <v>185</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c r="A102" s="155"/>
      <c r="B102" s="156"/>
      <c r="C102" s="268"/>
      <c r="D102" s="269"/>
      <c r="E102" s="269"/>
      <c r="F102" s="269"/>
      <c r="G102" s="269"/>
      <c r="H102" s="157"/>
      <c r="I102" s="157"/>
      <c r="J102" s="157"/>
      <c r="K102" s="157"/>
      <c r="L102" s="157"/>
      <c r="M102" s="157"/>
      <c r="N102" s="157"/>
      <c r="O102" s="157"/>
      <c r="P102" s="157"/>
      <c r="Q102" s="157"/>
      <c r="R102" s="157"/>
      <c r="S102" s="157"/>
      <c r="T102" s="157"/>
      <c r="U102" s="157"/>
      <c r="V102" s="157"/>
      <c r="W102" s="157"/>
      <c r="X102" s="148"/>
      <c r="Y102" s="148"/>
      <c r="Z102" s="148"/>
      <c r="AA102" s="148"/>
      <c r="AB102" s="148"/>
      <c r="AC102" s="148"/>
      <c r="AD102" s="148"/>
      <c r="AE102" s="148"/>
      <c r="AF102" s="148"/>
      <c r="AG102" s="148" t="s">
        <v>141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c r="A103" s="166">
        <v>26</v>
      </c>
      <c r="B103" s="167" t="s">
        <v>286</v>
      </c>
      <c r="C103" s="180" t="s">
        <v>287</v>
      </c>
      <c r="D103" s="181" t="s">
        <v>194</v>
      </c>
      <c r="E103" s="171">
        <v>1</v>
      </c>
      <c r="F103" s="170"/>
      <c r="G103" s="171">
        <f>ROUND(E103*F103,2)</f>
        <v>0</v>
      </c>
      <c r="H103" s="170"/>
      <c r="I103" s="171">
        <f>ROUND(E103*H103,2)</f>
        <v>0</v>
      </c>
      <c r="J103" s="170"/>
      <c r="K103" s="171">
        <f>ROUND(E103*J103,2)</f>
        <v>0</v>
      </c>
      <c r="L103" s="171">
        <v>21</v>
      </c>
      <c r="M103" s="171">
        <f>G103*(1+L103/100)</f>
        <v>0</v>
      </c>
      <c r="N103" s="171">
        <v>1.7000000000000001E-2</v>
      </c>
      <c r="O103" s="171">
        <f>ROUND(E103*N103,2)</f>
        <v>0.02</v>
      </c>
      <c r="P103" s="171">
        <v>0</v>
      </c>
      <c r="Q103" s="171">
        <f>ROUND(E103*P103,2)</f>
        <v>0</v>
      </c>
      <c r="R103" s="171"/>
      <c r="S103" s="171" t="s">
        <v>167</v>
      </c>
      <c r="T103" s="172" t="s">
        <v>137</v>
      </c>
      <c r="U103" s="157">
        <v>0</v>
      </c>
      <c r="V103" s="157">
        <f>ROUND(E103*U103,2)</f>
        <v>0</v>
      </c>
      <c r="W103" s="157"/>
      <c r="X103" s="148"/>
      <c r="Y103" s="148"/>
      <c r="Z103" s="148"/>
      <c r="AA103" s="148"/>
      <c r="AB103" s="148"/>
      <c r="AC103" s="148"/>
      <c r="AD103" s="148"/>
      <c r="AE103" s="148"/>
      <c r="AF103" s="148"/>
      <c r="AG103" s="148" t="s">
        <v>231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c r="A104" s="155"/>
      <c r="B104" s="156"/>
      <c r="C104" s="275"/>
      <c r="D104" s="276"/>
      <c r="E104" s="276"/>
      <c r="F104" s="276"/>
      <c r="G104" s="276"/>
      <c r="H104" s="157"/>
      <c r="I104" s="157"/>
      <c r="J104" s="157"/>
      <c r="K104" s="157"/>
      <c r="L104" s="157"/>
      <c r="M104" s="157"/>
      <c r="N104" s="157"/>
      <c r="O104" s="157"/>
      <c r="P104" s="157"/>
      <c r="Q104" s="157"/>
      <c r="R104" s="157"/>
      <c r="S104" s="157"/>
      <c r="T104" s="157"/>
      <c r="U104" s="157"/>
      <c r="V104" s="157"/>
      <c r="W104" s="157"/>
      <c r="X104" s="148"/>
      <c r="Y104" s="148"/>
      <c r="Z104" s="148"/>
      <c r="AA104" s="148"/>
      <c r="AB104" s="148"/>
      <c r="AC104" s="148"/>
      <c r="AD104" s="148"/>
      <c r="AE104" s="148"/>
      <c r="AF104" s="148"/>
      <c r="AG104" s="148" t="s">
        <v>141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c r="A105" s="166">
        <v>27</v>
      </c>
      <c r="B105" s="167" t="s">
        <v>288</v>
      </c>
      <c r="C105" s="180" t="s">
        <v>289</v>
      </c>
      <c r="D105" s="181" t="s">
        <v>194</v>
      </c>
      <c r="E105" s="171">
        <v>1</v>
      </c>
      <c r="F105" s="170"/>
      <c r="G105" s="171">
        <f>ROUND(E105*F105,2)</f>
        <v>0</v>
      </c>
      <c r="H105" s="170"/>
      <c r="I105" s="171">
        <f>ROUND(E105*H105,2)</f>
        <v>0</v>
      </c>
      <c r="J105" s="170"/>
      <c r="K105" s="171">
        <f>ROUND(E105*J105,2)</f>
        <v>0</v>
      </c>
      <c r="L105" s="171">
        <v>21</v>
      </c>
      <c r="M105" s="171">
        <f>G105*(1+L105/100)</f>
        <v>0</v>
      </c>
      <c r="N105" s="171">
        <v>0.02</v>
      </c>
      <c r="O105" s="171">
        <f>ROUND(E105*N105,2)</f>
        <v>0.02</v>
      </c>
      <c r="P105" s="171">
        <v>0</v>
      </c>
      <c r="Q105" s="171">
        <f>ROUND(E105*P105,2)</f>
        <v>0</v>
      </c>
      <c r="R105" s="171"/>
      <c r="S105" s="171" t="s">
        <v>167</v>
      </c>
      <c r="T105" s="172" t="s">
        <v>137</v>
      </c>
      <c r="U105" s="157">
        <v>0</v>
      </c>
      <c r="V105" s="157">
        <f>ROUND(E105*U105,2)</f>
        <v>0</v>
      </c>
      <c r="W105" s="157"/>
      <c r="X105" s="148"/>
      <c r="Y105" s="148"/>
      <c r="Z105" s="148"/>
      <c r="AA105" s="148"/>
      <c r="AB105" s="148"/>
      <c r="AC105" s="148"/>
      <c r="AD105" s="148"/>
      <c r="AE105" s="148"/>
      <c r="AF105" s="148"/>
      <c r="AG105" s="148" t="s">
        <v>231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c r="A106" s="155"/>
      <c r="B106" s="156"/>
      <c r="C106" s="275"/>
      <c r="D106" s="276"/>
      <c r="E106" s="276"/>
      <c r="F106" s="276"/>
      <c r="G106" s="276"/>
      <c r="H106" s="157"/>
      <c r="I106" s="157"/>
      <c r="J106" s="157"/>
      <c r="K106" s="157"/>
      <c r="L106" s="157"/>
      <c r="M106" s="157"/>
      <c r="N106" s="157"/>
      <c r="O106" s="157"/>
      <c r="P106" s="157"/>
      <c r="Q106" s="157"/>
      <c r="R106" s="157"/>
      <c r="S106" s="157"/>
      <c r="T106" s="157"/>
      <c r="U106" s="157"/>
      <c r="V106" s="157"/>
      <c r="W106" s="157"/>
      <c r="X106" s="148"/>
      <c r="Y106" s="148"/>
      <c r="Z106" s="148"/>
      <c r="AA106" s="148"/>
      <c r="AB106" s="148"/>
      <c r="AC106" s="148"/>
      <c r="AD106" s="148"/>
      <c r="AE106" s="148"/>
      <c r="AF106" s="148"/>
      <c r="AG106" s="148" t="s">
        <v>141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c r="A107" s="166">
        <v>28</v>
      </c>
      <c r="B107" s="167" t="s">
        <v>290</v>
      </c>
      <c r="C107" s="180" t="s">
        <v>291</v>
      </c>
      <c r="D107" s="181" t="s">
        <v>194</v>
      </c>
      <c r="E107" s="171">
        <v>1</v>
      </c>
      <c r="F107" s="170"/>
      <c r="G107" s="171">
        <f>ROUND(E107*F107,2)</f>
        <v>0</v>
      </c>
      <c r="H107" s="170"/>
      <c r="I107" s="171">
        <f>ROUND(E107*H107,2)</f>
        <v>0</v>
      </c>
      <c r="J107" s="170"/>
      <c r="K107" s="171">
        <f>ROUND(E107*J107,2)</f>
        <v>0</v>
      </c>
      <c r="L107" s="171">
        <v>21</v>
      </c>
      <c r="M107" s="171">
        <f>G107*(1+L107/100)</f>
        <v>0</v>
      </c>
      <c r="N107" s="171">
        <v>7.1000000000000008E-2</v>
      </c>
      <c r="O107" s="171">
        <f>ROUND(E107*N107,2)</f>
        <v>7.0000000000000007E-2</v>
      </c>
      <c r="P107" s="171">
        <v>0</v>
      </c>
      <c r="Q107" s="171">
        <f>ROUND(E107*P107,2)</f>
        <v>0</v>
      </c>
      <c r="R107" s="171"/>
      <c r="S107" s="171" t="s">
        <v>167</v>
      </c>
      <c r="T107" s="172" t="s">
        <v>137</v>
      </c>
      <c r="U107" s="157">
        <v>0</v>
      </c>
      <c r="V107" s="157">
        <f>ROUND(E107*U107,2)</f>
        <v>0</v>
      </c>
      <c r="W107" s="157"/>
      <c r="X107" s="148"/>
      <c r="Y107" s="148"/>
      <c r="Z107" s="148"/>
      <c r="AA107" s="148"/>
      <c r="AB107" s="148"/>
      <c r="AC107" s="148"/>
      <c r="AD107" s="148"/>
      <c r="AE107" s="148"/>
      <c r="AF107" s="148"/>
      <c r="AG107" s="148" t="s">
        <v>231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c r="A108" s="155"/>
      <c r="B108" s="156"/>
      <c r="C108" s="275"/>
      <c r="D108" s="276"/>
      <c r="E108" s="276"/>
      <c r="F108" s="276"/>
      <c r="G108" s="276"/>
      <c r="H108" s="157"/>
      <c r="I108" s="157"/>
      <c r="J108" s="157"/>
      <c r="K108" s="157"/>
      <c r="L108" s="157"/>
      <c r="M108" s="157"/>
      <c r="N108" s="157"/>
      <c r="O108" s="157"/>
      <c r="P108" s="157"/>
      <c r="Q108" s="157"/>
      <c r="R108" s="157"/>
      <c r="S108" s="157"/>
      <c r="T108" s="157"/>
      <c r="U108" s="157"/>
      <c r="V108" s="157"/>
      <c r="W108" s="157"/>
      <c r="X108" s="148"/>
      <c r="Y108" s="148"/>
      <c r="Z108" s="148"/>
      <c r="AA108" s="148"/>
      <c r="AB108" s="148"/>
      <c r="AC108" s="148"/>
      <c r="AD108" s="148"/>
      <c r="AE108" s="148"/>
      <c r="AF108" s="148"/>
      <c r="AG108" s="148" t="s">
        <v>141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ht="14">
      <c r="A109" s="160" t="s">
        <v>131</v>
      </c>
      <c r="B109" s="161" t="s">
        <v>88</v>
      </c>
      <c r="C109" s="182" t="s">
        <v>89</v>
      </c>
      <c r="D109" s="183"/>
      <c r="E109" s="164"/>
      <c r="F109" s="164"/>
      <c r="G109" s="164">
        <f>SUMIF(AG110:AG111,"&lt;&gt;NOR",G110:G111)</f>
        <v>0</v>
      </c>
      <c r="H109" s="164"/>
      <c r="I109" s="164">
        <f>SUM(I110:I111)</f>
        <v>0</v>
      </c>
      <c r="J109" s="164"/>
      <c r="K109" s="164">
        <f>SUM(K110:K111)</f>
        <v>0</v>
      </c>
      <c r="L109" s="164"/>
      <c r="M109" s="164">
        <f>SUM(M110:M111)</f>
        <v>0</v>
      </c>
      <c r="N109" s="164"/>
      <c r="O109" s="164">
        <f>SUM(O110:O111)</f>
        <v>0</v>
      </c>
      <c r="P109" s="164"/>
      <c r="Q109" s="164">
        <f>SUM(Q110:Q111)</f>
        <v>0</v>
      </c>
      <c r="R109" s="164"/>
      <c r="S109" s="164"/>
      <c r="T109" s="165"/>
      <c r="U109" s="159"/>
      <c r="V109" s="159">
        <f>SUM(V110:V111)</f>
        <v>16.12</v>
      </c>
      <c r="W109" s="159"/>
      <c r="AG109" t="s">
        <v>132</v>
      </c>
    </row>
    <row r="110" spans="1:60" ht="24" outlineLevel="1">
      <c r="A110" s="166">
        <v>29</v>
      </c>
      <c r="B110" s="167" t="s">
        <v>292</v>
      </c>
      <c r="C110" s="180" t="s">
        <v>293</v>
      </c>
      <c r="D110" s="181" t="s">
        <v>244</v>
      </c>
      <c r="E110" s="171">
        <v>32.64</v>
      </c>
      <c r="F110" s="170"/>
      <c r="G110" s="171">
        <f>ROUND(E110*F110,2)</f>
        <v>0</v>
      </c>
      <c r="H110" s="170"/>
      <c r="I110" s="171">
        <f>ROUND(E110*H110,2)</f>
        <v>0</v>
      </c>
      <c r="J110" s="170"/>
      <c r="K110" s="171">
        <f>ROUND(E110*J110,2)</f>
        <v>0</v>
      </c>
      <c r="L110" s="171">
        <v>21</v>
      </c>
      <c r="M110" s="171">
        <f>G110*(1+L110/100)</f>
        <v>0</v>
      </c>
      <c r="N110" s="171">
        <v>6.0000000000000002E-5</v>
      </c>
      <c r="O110" s="171">
        <f>ROUND(E110*N110,2)</f>
        <v>0</v>
      </c>
      <c r="P110" s="171">
        <v>0</v>
      </c>
      <c r="Q110" s="171">
        <f>ROUND(E110*P110,2)</f>
        <v>0</v>
      </c>
      <c r="R110" s="171"/>
      <c r="S110" s="171" t="s">
        <v>167</v>
      </c>
      <c r="T110" s="172" t="s">
        <v>137</v>
      </c>
      <c r="U110" s="157">
        <v>0.49400000000000005</v>
      </c>
      <c r="V110" s="157">
        <f>ROUND(E110*U110,2)</f>
        <v>16.12</v>
      </c>
      <c r="W110" s="157"/>
      <c r="X110" s="148"/>
      <c r="Y110" s="148"/>
      <c r="Z110" s="148"/>
      <c r="AA110" s="148"/>
      <c r="AB110" s="148"/>
      <c r="AC110" s="148"/>
      <c r="AD110" s="148"/>
      <c r="AE110" s="148"/>
      <c r="AF110" s="148"/>
      <c r="AG110" s="148" t="s">
        <v>221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c r="A111" s="155"/>
      <c r="B111" s="156"/>
      <c r="C111" s="275"/>
      <c r="D111" s="276"/>
      <c r="E111" s="276"/>
      <c r="F111" s="276"/>
      <c r="G111" s="276"/>
      <c r="H111" s="157"/>
      <c r="I111" s="157"/>
      <c r="J111" s="157"/>
      <c r="K111" s="157"/>
      <c r="L111" s="157"/>
      <c r="M111" s="157"/>
      <c r="N111" s="157"/>
      <c r="O111" s="157"/>
      <c r="P111" s="157"/>
      <c r="Q111" s="157"/>
      <c r="R111" s="157"/>
      <c r="S111" s="157"/>
      <c r="T111" s="157"/>
      <c r="U111" s="157"/>
      <c r="V111" s="157"/>
      <c r="W111" s="157"/>
      <c r="X111" s="148"/>
      <c r="Y111" s="148"/>
      <c r="Z111" s="148"/>
      <c r="AA111" s="148"/>
      <c r="AB111" s="148"/>
      <c r="AC111" s="148"/>
      <c r="AD111" s="148"/>
      <c r="AE111" s="148"/>
      <c r="AF111" s="148"/>
      <c r="AG111" s="148" t="s">
        <v>141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8">
      <c r="A112" s="160" t="s">
        <v>131</v>
      </c>
      <c r="B112" s="161" t="s">
        <v>90</v>
      </c>
      <c r="C112" s="182" t="s">
        <v>91</v>
      </c>
      <c r="D112" s="183"/>
      <c r="E112" s="164"/>
      <c r="F112" s="164"/>
      <c r="G112" s="164">
        <f>SUMIF(AG113:AG131,"&lt;&gt;NOR",G113:G131)</f>
        <v>0</v>
      </c>
      <c r="H112" s="164"/>
      <c r="I112" s="164">
        <f>SUM(I113:I131)</f>
        <v>0</v>
      </c>
      <c r="J112" s="164"/>
      <c r="K112" s="164">
        <f>SUM(K113:K131)</f>
        <v>0</v>
      </c>
      <c r="L112" s="164"/>
      <c r="M112" s="164">
        <f>SUM(M113:M131)</f>
        <v>0</v>
      </c>
      <c r="N112" s="164"/>
      <c r="O112" s="164">
        <f>SUM(O113:O131)</f>
        <v>3.35</v>
      </c>
      <c r="P112" s="164"/>
      <c r="Q112" s="164">
        <f>SUM(Q113:Q131)</f>
        <v>0</v>
      </c>
      <c r="R112" s="164"/>
      <c r="S112" s="164"/>
      <c r="T112" s="165"/>
      <c r="U112" s="159"/>
      <c r="V112" s="159">
        <f>SUM(V113:V131)</f>
        <v>3.6500000000000004</v>
      </c>
      <c r="W112" s="159"/>
      <c r="AG112" t="s">
        <v>132</v>
      </c>
    </row>
    <row r="113" spans="1:60" ht="36" outlineLevel="1">
      <c r="A113" s="166">
        <v>30</v>
      </c>
      <c r="B113" s="167" t="s">
        <v>294</v>
      </c>
      <c r="C113" s="180" t="s">
        <v>295</v>
      </c>
      <c r="D113" s="181" t="s">
        <v>188</v>
      </c>
      <c r="E113" s="171">
        <v>31.430000000000003</v>
      </c>
      <c r="F113" s="170"/>
      <c r="G113" s="171">
        <f>ROUND(E113*F113,2)</f>
        <v>0</v>
      </c>
      <c r="H113" s="170"/>
      <c r="I113" s="171">
        <f>ROUND(E113*H113,2)</f>
        <v>0</v>
      </c>
      <c r="J113" s="170"/>
      <c r="K113" s="171">
        <f>ROUND(E113*J113,2)</f>
        <v>0</v>
      </c>
      <c r="L113" s="171">
        <v>21</v>
      </c>
      <c r="M113" s="171">
        <f>G113*(1+L113/100)</f>
        <v>0</v>
      </c>
      <c r="N113" s="171">
        <v>3.5000000000000001E-3</v>
      </c>
      <c r="O113" s="171">
        <f>ROUND(E113*N113,2)</f>
        <v>0.11</v>
      </c>
      <c r="P113" s="171">
        <v>0</v>
      </c>
      <c r="Q113" s="171">
        <f>ROUND(E113*P113,2)</f>
        <v>0</v>
      </c>
      <c r="R113" s="171" t="s">
        <v>258</v>
      </c>
      <c r="S113" s="171" t="s">
        <v>136</v>
      </c>
      <c r="T113" s="172" t="s">
        <v>182</v>
      </c>
      <c r="U113" s="157">
        <v>0</v>
      </c>
      <c r="V113" s="157">
        <f>ROUND(E113*U113,2)</f>
        <v>0</v>
      </c>
      <c r="W113" s="157"/>
      <c r="X113" s="148"/>
      <c r="Y113" s="148"/>
      <c r="Z113" s="148"/>
      <c r="AA113" s="148"/>
      <c r="AB113" s="148"/>
      <c r="AC113" s="148"/>
      <c r="AD113" s="148"/>
      <c r="AE113" s="148"/>
      <c r="AF113" s="148"/>
      <c r="AG113" s="148" t="s">
        <v>231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c r="A114" s="155"/>
      <c r="B114" s="156"/>
      <c r="C114" s="275"/>
      <c r="D114" s="276"/>
      <c r="E114" s="276"/>
      <c r="F114" s="276"/>
      <c r="G114" s="276"/>
      <c r="H114" s="157"/>
      <c r="I114" s="157"/>
      <c r="J114" s="157"/>
      <c r="K114" s="157"/>
      <c r="L114" s="157"/>
      <c r="M114" s="157"/>
      <c r="N114" s="157"/>
      <c r="O114" s="157"/>
      <c r="P114" s="157"/>
      <c r="Q114" s="157"/>
      <c r="R114" s="157"/>
      <c r="S114" s="157"/>
      <c r="T114" s="157"/>
      <c r="U114" s="157"/>
      <c r="V114" s="157"/>
      <c r="W114" s="157"/>
      <c r="X114" s="148"/>
      <c r="Y114" s="148"/>
      <c r="Z114" s="148"/>
      <c r="AA114" s="148"/>
      <c r="AB114" s="148"/>
      <c r="AC114" s="148"/>
      <c r="AD114" s="148"/>
      <c r="AE114" s="148"/>
      <c r="AF114" s="148"/>
      <c r="AG114" s="148" t="s">
        <v>141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c r="A115" s="166">
        <v>31</v>
      </c>
      <c r="B115" s="167" t="s">
        <v>296</v>
      </c>
      <c r="C115" s="180" t="s">
        <v>297</v>
      </c>
      <c r="D115" s="181" t="s">
        <v>188</v>
      </c>
      <c r="E115" s="171">
        <v>36.144500000000001</v>
      </c>
      <c r="F115" s="170"/>
      <c r="G115" s="171">
        <f>ROUND(E115*F115,2)</f>
        <v>0</v>
      </c>
      <c r="H115" s="170"/>
      <c r="I115" s="171">
        <f>ROUND(E115*H115,2)</f>
        <v>0</v>
      </c>
      <c r="J115" s="170"/>
      <c r="K115" s="171">
        <f>ROUND(E115*J115,2)</f>
        <v>0</v>
      </c>
      <c r="L115" s="171">
        <v>21</v>
      </c>
      <c r="M115" s="171">
        <f>G115*(1+L115/100)</f>
        <v>0</v>
      </c>
      <c r="N115" s="171">
        <v>1.9200000000000002E-2</v>
      </c>
      <c r="O115" s="171">
        <f>ROUND(E115*N115,2)</f>
        <v>0.69</v>
      </c>
      <c r="P115" s="171">
        <v>0</v>
      </c>
      <c r="Q115" s="171">
        <f>ROUND(E115*P115,2)</f>
        <v>0</v>
      </c>
      <c r="R115" s="171"/>
      <c r="S115" s="171" t="s">
        <v>167</v>
      </c>
      <c r="T115" s="172" t="s">
        <v>137</v>
      </c>
      <c r="U115" s="157">
        <v>0</v>
      </c>
      <c r="V115" s="157">
        <f>ROUND(E115*U115,2)</f>
        <v>0</v>
      </c>
      <c r="W115" s="157"/>
      <c r="X115" s="148"/>
      <c r="Y115" s="148"/>
      <c r="Z115" s="148"/>
      <c r="AA115" s="148"/>
      <c r="AB115" s="148"/>
      <c r="AC115" s="148"/>
      <c r="AD115" s="148"/>
      <c r="AE115" s="148"/>
      <c r="AF115" s="148"/>
      <c r="AG115" s="148" t="s">
        <v>231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c r="A116" s="155"/>
      <c r="B116" s="156"/>
      <c r="C116" s="194" t="s">
        <v>298</v>
      </c>
      <c r="D116" s="195"/>
      <c r="E116" s="196">
        <v>36.144500000000001</v>
      </c>
      <c r="F116" s="157"/>
      <c r="G116" s="157"/>
      <c r="H116" s="157"/>
      <c r="I116" s="157"/>
      <c r="J116" s="157"/>
      <c r="K116" s="157"/>
      <c r="L116" s="157"/>
      <c r="M116" s="157"/>
      <c r="N116" s="157"/>
      <c r="O116" s="157"/>
      <c r="P116" s="157"/>
      <c r="Q116" s="157"/>
      <c r="R116" s="157"/>
      <c r="S116" s="157"/>
      <c r="T116" s="157"/>
      <c r="U116" s="157"/>
      <c r="V116" s="157"/>
      <c r="W116" s="157"/>
      <c r="X116" s="148"/>
      <c r="Y116" s="148"/>
      <c r="Z116" s="148"/>
      <c r="AA116" s="148"/>
      <c r="AB116" s="148"/>
      <c r="AC116" s="148"/>
      <c r="AD116" s="148"/>
      <c r="AE116" s="148"/>
      <c r="AF116" s="148"/>
      <c r="AG116" s="148" t="s">
        <v>227</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c r="A117" s="155"/>
      <c r="B117" s="156"/>
      <c r="C117" s="268"/>
      <c r="D117" s="269"/>
      <c r="E117" s="269"/>
      <c r="F117" s="269"/>
      <c r="G117" s="269"/>
      <c r="H117" s="157"/>
      <c r="I117" s="157"/>
      <c r="J117" s="157"/>
      <c r="K117" s="157"/>
      <c r="L117" s="157"/>
      <c r="M117" s="157"/>
      <c r="N117" s="157"/>
      <c r="O117" s="157"/>
      <c r="P117" s="157"/>
      <c r="Q117" s="157"/>
      <c r="R117" s="157"/>
      <c r="S117" s="157"/>
      <c r="T117" s="157"/>
      <c r="U117" s="157"/>
      <c r="V117" s="157"/>
      <c r="W117" s="157"/>
      <c r="X117" s="148"/>
      <c r="Y117" s="148"/>
      <c r="Z117" s="148"/>
      <c r="AA117" s="148"/>
      <c r="AB117" s="148"/>
      <c r="AC117" s="148"/>
      <c r="AD117" s="148"/>
      <c r="AE117" s="148"/>
      <c r="AF117" s="148"/>
      <c r="AG117" s="148" t="s">
        <v>141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c r="A118" s="166">
        <v>32</v>
      </c>
      <c r="B118" s="167" t="s">
        <v>299</v>
      </c>
      <c r="C118" s="180" t="s">
        <v>300</v>
      </c>
      <c r="D118" s="181" t="s">
        <v>188</v>
      </c>
      <c r="E118" s="171">
        <v>31.430000000000003</v>
      </c>
      <c r="F118" s="170"/>
      <c r="G118" s="171">
        <f>ROUND(E118*F118,2)</f>
        <v>0</v>
      </c>
      <c r="H118" s="170"/>
      <c r="I118" s="171">
        <f>ROUND(E118*H118,2)</f>
        <v>0</v>
      </c>
      <c r="J118" s="170"/>
      <c r="K118" s="171">
        <f>ROUND(E118*J118,2)</f>
        <v>0</v>
      </c>
      <c r="L118" s="171">
        <v>21</v>
      </c>
      <c r="M118" s="171">
        <f>G118*(1+L118/100)</f>
        <v>0</v>
      </c>
      <c r="N118" s="171">
        <v>7.6140000000000013E-2</v>
      </c>
      <c r="O118" s="171">
        <f>ROUND(E118*N118,2)</f>
        <v>2.39</v>
      </c>
      <c r="P118" s="171">
        <v>0</v>
      </c>
      <c r="Q118" s="171">
        <f>ROUND(E118*P118,2)</f>
        <v>0</v>
      </c>
      <c r="R118" s="171" t="s">
        <v>189</v>
      </c>
      <c r="S118" s="171" t="s">
        <v>136</v>
      </c>
      <c r="T118" s="172" t="s">
        <v>137</v>
      </c>
      <c r="U118" s="157">
        <v>0</v>
      </c>
      <c r="V118" s="157">
        <f>ROUND(E118*U118,2)</f>
        <v>0</v>
      </c>
      <c r="W118" s="157"/>
      <c r="X118" s="148"/>
      <c r="Y118" s="148"/>
      <c r="Z118" s="148"/>
      <c r="AA118" s="148"/>
      <c r="AB118" s="148"/>
      <c r="AC118" s="148"/>
      <c r="AD118" s="148"/>
      <c r="AE118" s="148"/>
      <c r="AF118" s="148"/>
      <c r="AG118" s="148" t="s">
        <v>183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c r="A119" s="155"/>
      <c r="B119" s="156"/>
      <c r="C119" s="275"/>
      <c r="D119" s="276"/>
      <c r="E119" s="276"/>
      <c r="F119" s="276"/>
      <c r="G119" s="276"/>
      <c r="H119" s="157"/>
      <c r="I119" s="157"/>
      <c r="J119" s="157"/>
      <c r="K119" s="157"/>
      <c r="L119" s="157"/>
      <c r="M119" s="157"/>
      <c r="N119" s="157"/>
      <c r="O119" s="157"/>
      <c r="P119" s="157"/>
      <c r="Q119" s="157"/>
      <c r="R119" s="157"/>
      <c r="S119" s="157"/>
      <c r="T119" s="157"/>
      <c r="U119" s="157"/>
      <c r="V119" s="157"/>
      <c r="W119" s="157"/>
      <c r="X119" s="148"/>
      <c r="Y119" s="148"/>
      <c r="Z119" s="148"/>
      <c r="AA119" s="148"/>
      <c r="AB119" s="148"/>
      <c r="AC119" s="148"/>
      <c r="AD119" s="148"/>
      <c r="AE119" s="148"/>
      <c r="AF119" s="148"/>
      <c r="AG119" s="148" t="s">
        <v>141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c r="A120" s="166">
        <v>33</v>
      </c>
      <c r="B120" s="167" t="s">
        <v>301</v>
      </c>
      <c r="C120" s="180" t="s">
        <v>302</v>
      </c>
      <c r="D120" s="181" t="s">
        <v>188</v>
      </c>
      <c r="E120" s="171">
        <v>31.430000000000003</v>
      </c>
      <c r="F120" s="170"/>
      <c r="G120" s="171">
        <f>ROUND(E120*F120,2)</f>
        <v>0</v>
      </c>
      <c r="H120" s="170"/>
      <c r="I120" s="171">
        <f>ROUND(E120*H120,2)</f>
        <v>0</v>
      </c>
      <c r="J120" s="170"/>
      <c r="K120" s="171">
        <f>ROUND(E120*J120,2)</f>
        <v>0</v>
      </c>
      <c r="L120" s="171">
        <v>21</v>
      </c>
      <c r="M120" s="171">
        <f>G120*(1+L120/100)</f>
        <v>0</v>
      </c>
      <c r="N120" s="171">
        <v>5.0600000000000003E-3</v>
      </c>
      <c r="O120" s="171">
        <f>ROUND(E120*N120,2)</f>
        <v>0.16</v>
      </c>
      <c r="P120" s="171">
        <v>0</v>
      </c>
      <c r="Q120" s="171">
        <f>ROUND(E120*P120,2)</f>
        <v>0</v>
      </c>
      <c r="R120" s="171" t="s">
        <v>189</v>
      </c>
      <c r="S120" s="171" t="s">
        <v>136</v>
      </c>
      <c r="T120" s="172" t="s">
        <v>182</v>
      </c>
      <c r="U120" s="157">
        <v>0</v>
      </c>
      <c r="V120" s="157">
        <f>ROUND(E120*U120,2)</f>
        <v>0</v>
      </c>
      <c r="W120" s="157"/>
      <c r="X120" s="148"/>
      <c r="Y120" s="148"/>
      <c r="Z120" s="148"/>
      <c r="AA120" s="148"/>
      <c r="AB120" s="148"/>
      <c r="AC120" s="148"/>
      <c r="AD120" s="148"/>
      <c r="AE120" s="148"/>
      <c r="AF120" s="148"/>
      <c r="AG120" s="148" t="s">
        <v>183</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c r="A121" s="155"/>
      <c r="B121" s="156"/>
      <c r="C121" s="275"/>
      <c r="D121" s="276"/>
      <c r="E121" s="276"/>
      <c r="F121" s="276"/>
      <c r="G121" s="276"/>
      <c r="H121" s="157"/>
      <c r="I121" s="157"/>
      <c r="J121" s="157"/>
      <c r="K121" s="157"/>
      <c r="L121" s="157"/>
      <c r="M121" s="157"/>
      <c r="N121" s="157"/>
      <c r="O121" s="157"/>
      <c r="P121" s="157"/>
      <c r="Q121" s="157"/>
      <c r="R121" s="157"/>
      <c r="S121" s="157"/>
      <c r="T121" s="157"/>
      <c r="U121" s="157"/>
      <c r="V121" s="157"/>
      <c r="W121" s="157"/>
      <c r="X121" s="148"/>
      <c r="Y121" s="148"/>
      <c r="Z121" s="148"/>
      <c r="AA121" s="148"/>
      <c r="AB121" s="148"/>
      <c r="AC121" s="148"/>
      <c r="AD121" s="148"/>
      <c r="AE121" s="148"/>
      <c r="AF121" s="148"/>
      <c r="AG121" s="148" t="s">
        <v>141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c r="A122" s="166">
        <v>34</v>
      </c>
      <c r="B122" s="167" t="s">
        <v>303</v>
      </c>
      <c r="C122" s="180" t="s">
        <v>304</v>
      </c>
      <c r="D122" s="181" t="s">
        <v>188</v>
      </c>
      <c r="E122" s="171">
        <v>31.430000000000003</v>
      </c>
      <c r="F122" s="170"/>
      <c r="G122" s="171">
        <f>ROUND(E122*F122,2)</f>
        <v>0</v>
      </c>
      <c r="H122" s="170"/>
      <c r="I122" s="171">
        <f>ROUND(E122*H122,2)</f>
        <v>0</v>
      </c>
      <c r="J122" s="170"/>
      <c r="K122" s="171">
        <f>ROUND(E122*J122,2)</f>
        <v>0</v>
      </c>
      <c r="L122" s="171">
        <v>21</v>
      </c>
      <c r="M122" s="171">
        <f>G122*(1+L122/100)</f>
        <v>0</v>
      </c>
      <c r="N122" s="171">
        <v>0</v>
      </c>
      <c r="O122" s="171">
        <f>ROUND(E122*N122,2)</f>
        <v>0</v>
      </c>
      <c r="P122" s="171">
        <v>0</v>
      </c>
      <c r="Q122" s="171">
        <f>ROUND(E122*P122,2)</f>
        <v>0</v>
      </c>
      <c r="R122" s="171" t="s">
        <v>189</v>
      </c>
      <c r="S122" s="171" t="s">
        <v>136</v>
      </c>
      <c r="T122" s="172" t="s">
        <v>182</v>
      </c>
      <c r="U122" s="157">
        <v>0</v>
      </c>
      <c r="V122" s="157">
        <f>ROUND(E122*U122,2)</f>
        <v>0</v>
      </c>
      <c r="W122" s="157"/>
      <c r="X122" s="148"/>
      <c r="Y122" s="148"/>
      <c r="Z122" s="148"/>
      <c r="AA122" s="148"/>
      <c r="AB122" s="148"/>
      <c r="AC122" s="148"/>
      <c r="AD122" s="148"/>
      <c r="AE122" s="148"/>
      <c r="AF122" s="148"/>
      <c r="AG122" s="148" t="s">
        <v>183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c r="A123" s="155"/>
      <c r="B123" s="156"/>
      <c r="C123" s="275"/>
      <c r="D123" s="276"/>
      <c r="E123" s="276"/>
      <c r="F123" s="276"/>
      <c r="G123" s="276"/>
      <c r="H123" s="157"/>
      <c r="I123" s="157"/>
      <c r="J123" s="157"/>
      <c r="K123" s="157"/>
      <c r="L123" s="157"/>
      <c r="M123" s="157"/>
      <c r="N123" s="157"/>
      <c r="O123" s="157"/>
      <c r="P123" s="157"/>
      <c r="Q123" s="157"/>
      <c r="R123" s="157"/>
      <c r="S123" s="157"/>
      <c r="T123" s="157"/>
      <c r="U123" s="157"/>
      <c r="V123" s="157"/>
      <c r="W123" s="157"/>
      <c r="X123" s="148"/>
      <c r="Y123" s="148"/>
      <c r="Z123" s="148"/>
      <c r="AA123" s="148"/>
      <c r="AB123" s="148"/>
      <c r="AC123" s="148"/>
      <c r="AD123" s="148"/>
      <c r="AE123" s="148"/>
      <c r="AF123" s="148"/>
      <c r="AG123" s="148" t="s">
        <v>141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ht="28.25" customHeight="1" outlineLevel="1">
      <c r="A124" s="166">
        <v>35</v>
      </c>
      <c r="B124" s="167" t="s">
        <v>305</v>
      </c>
      <c r="C124" s="180" t="s">
        <v>306</v>
      </c>
      <c r="D124" s="181" t="s">
        <v>188</v>
      </c>
      <c r="E124" s="171">
        <v>31.430000000000003</v>
      </c>
      <c r="F124" s="170"/>
      <c r="G124" s="171">
        <f>ROUND(E124*F124,2)</f>
        <v>0</v>
      </c>
      <c r="H124" s="170"/>
      <c r="I124" s="171">
        <f>ROUND(E124*H124,2)</f>
        <v>0</v>
      </c>
      <c r="J124" s="170"/>
      <c r="K124" s="171">
        <f>ROUND(E124*J124,2)</f>
        <v>0</v>
      </c>
      <c r="L124" s="171">
        <v>21</v>
      </c>
      <c r="M124" s="171">
        <f>G124*(1+L124/100)</f>
        <v>0</v>
      </c>
      <c r="N124" s="171">
        <v>1.0000000000000001E-5</v>
      </c>
      <c r="O124" s="171">
        <f>ROUND(E124*N124,2)</f>
        <v>0</v>
      </c>
      <c r="P124" s="171">
        <v>0</v>
      </c>
      <c r="Q124" s="171">
        <f>ROUND(E124*P124,2)</f>
        <v>0</v>
      </c>
      <c r="R124" s="171" t="s">
        <v>307</v>
      </c>
      <c r="S124" s="171" t="s">
        <v>136</v>
      </c>
      <c r="T124" s="172" t="s">
        <v>182</v>
      </c>
      <c r="U124" s="157">
        <v>7.0000000000000007E-2</v>
      </c>
      <c r="V124" s="157">
        <f>ROUND(E124*U124,2)</f>
        <v>2.2000000000000002</v>
      </c>
      <c r="W124" s="157"/>
      <c r="X124" s="148"/>
      <c r="Y124" s="148"/>
      <c r="Z124" s="148"/>
      <c r="AA124" s="148"/>
      <c r="AB124" s="148"/>
      <c r="AC124" s="148"/>
      <c r="AD124" s="148"/>
      <c r="AE124" s="148"/>
      <c r="AF124" s="148"/>
      <c r="AG124" s="148" t="s">
        <v>221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c r="A125" s="155"/>
      <c r="B125" s="156"/>
      <c r="C125" s="275"/>
      <c r="D125" s="276"/>
      <c r="E125" s="276"/>
      <c r="F125" s="276"/>
      <c r="G125" s="276"/>
      <c r="H125" s="157"/>
      <c r="I125" s="157"/>
      <c r="J125" s="157"/>
      <c r="K125" s="157"/>
      <c r="L125" s="157"/>
      <c r="M125" s="157"/>
      <c r="N125" s="157"/>
      <c r="O125" s="157"/>
      <c r="P125" s="157"/>
      <c r="Q125" s="157"/>
      <c r="R125" s="157"/>
      <c r="S125" s="157"/>
      <c r="T125" s="157"/>
      <c r="U125" s="157"/>
      <c r="V125" s="157"/>
      <c r="W125" s="157"/>
      <c r="X125" s="148"/>
      <c r="Y125" s="148"/>
      <c r="Z125" s="148"/>
      <c r="AA125" s="148"/>
      <c r="AB125" s="148"/>
      <c r="AC125" s="148"/>
      <c r="AD125" s="148"/>
      <c r="AE125" s="148"/>
      <c r="AF125" s="148"/>
      <c r="AG125" s="148" t="s">
        <v>141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c r="A126" s="166">
        <v>36</v>
      </c>
      <c r="B126" s="167" t="s">
        <v>308</v>
      </c>
      <c r="C126" s="180" t="s">
        <v>309</v>
      </c>
      <c r="D126" s="181" t="s">
        <v>188</v>
      </c>
      <c r="E126" s="171">
        <v>31.430000000000003</v>
      </c>
      <c r="F126" s="170"/>
      <c r="G126" s="171">
        <f>ROUND(E126*F126,2)</f>
        <v>0</v>
      </c>
      <c r="H126" s="170"/>
      <c r="I126" s="171">
        <f>ROUND(E126*H126,2)</f>
        <v>0</v>
      </c>
      <c r="J126" s="170"/>
      <c r="K126" s="171">
        <f>ROUND(E126*J126,2)</f>
        <v>0</v>
      </c>
      <c r="L126" s="171">
        <v>21</v>
      </c>
      <c r="M126" s="171">
        <f>G126*(1+L126/100)</f>
        <v>0</v>
      </c>
      <c r="N126" s="171">
        <v>0</v>
      </c>
      <c r="O126" s="171">
        <f>ROUND(E126*N126,2)</f>
        <v>0</v>
      </c>
      <c r="P126" s="171">
        <v>0</v>
      </c>
      <c r="Q126" s="171">
        <f>ROUND(E126*P126,2)</f>
        <v>0</v>
      </c>
      <c r="R126" s="171" t="s">
        <v>310</v>
      </c>
      <c r="S126" s="171" t="s">
        <v>136</v>
      </c>
      <c r="T126" s="172" t="s">
        <v>182</v>
      </c>
      <c r="U126" s="157">
        <v>4.6000000000000006E-2</v>
      </c>
      <c r="V126" s="157">
        <f>ROUND(E126*U126,2)</f>
        <v>1.45</v>
      </c>
      <c r="W126" s="157"/>
      <c r="X126" s="148"/>
      <c r="Y126" s="148"/>
      <c r="Z126" s="148"/>
      <c r="AA126" s="148"/>
      <c r="AB126" s="148"/>
      <c r="AC126" s="148"/>
      <c r="AD126" s="148"/>
      <c r="AE126" s="148"/>
      <c r="AF126" s="148"/>
      <c r="AG126" s="148" t="s">
        <v>221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c r="A127" s="155"/>
      <c r="B127" s="156"/>
      <c r="C127" s="279" t="s">
        <v>311</v>
      </c>
      <c r="D127" s="280"/>
      <c r="E127" s="280"/>
      <c r="F127" s="280"/>
      <c r="G127" s="280"/>
      <c r="H127" s="157"/>
      <c r="I127" s="157"/>
      <c r="J127" s="157"/>
      <c r="K127" s="157"/>
      <c r="L127" s="157"/>
      <c r="M127" s="157"/>
      <c r="N127" s="157"/>
      <c r="O127" s="157"/>
      <c r="P127" s="157"/>
      <c r="Q127" s="157"/>
      <c r="R127" s="157"/>
      <c r="S127" s="157"/>
      <c r="T127" s="157"/>
      <c r="U127" s="157"/>
      <c r="V127" s="157"/>
      <c r="W127" s="157"/>
      <c r="X127" s="148"/>
      <c r="Y127" s="148"/>
      <c r="Z127" s="148"/>
      <c r="AA127" s="148"/>
      <c r="AB127" s="148"/>
      <c r="AC127" s="148"/>
      <c r="AD127" s="148"/>
      <c r="AE127" s="148"/>
      <c r="AF127" s="148"/>
      <c r="AG127" s="148" t="s">
        <v>185</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c r="A128" s="155"/>
      <c r="B128" s="156"/>
      <c r="C128" s="268"/>
      <c r="D128" s="269"/>
      <c r="E128" s="269"/>
      <c r="F128" s="269"/>
      <c r="G128" s="269"/>
      <c r="H128" s="157"/>
      <c r="I128" s="157"/>
      <c r="J128" s="157"/>
      <c r="K128" s="157"/>
      <c r="L128" s="157"/>
      <c r="M128" s="157"/>
      <c r="N128" s="157"/>
      <c r="O128" s="157"/>
      <c r="P128" s="157"/>
      <c r="Q128" s="157"/>
      <c r="R128" s="157"/>
      <c r="S128" s="157"/>
      <c r="T128" s="157"/>
      <c r="U128" s="157"/>
      <c r="V128" s="157"/>
      <c r="W128" s="157"/>
      <c r="X128" s="148"/>
      <c r="Y128" s="148"/>
      <c r="Z128" s="148"/>
      <c r="AA128" s="148"/>
      <c r="AB128" s="148"/>
      <c r="AC128" s="148"/>
      <c r="AD128" s="148"/>
      <c r="AE128" s="148"/>
      <c r="AF128" s="148"/>
      <c r="AG128" s="148" t="s">
        <v>141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c r="A129" s="155">
        <v>37</v>
      </c>
      <c r="B129" s="156" t="s">
        <v>312</v>
      </c>
      <c r="C129" s="197" t="s">
        <v>313</v>
      </c>
      <c r="D129" s="198" t="s">
        <v>0</v>
      </c>
      <c r="E129" s="158"/>
      <c r="F129" s="158"/>
      <c r="G129" s="157">
        <f>ROUND(E129*F129,2)</f>
        <v>0</v>
      </c>
      <c r="H129" s="158"/>
      <c r="I129" s="157">
        <f>ROUND(E129*H129,2)</f>
        <v>0</v>
      </c>
      <c r="J129" s="158"/>
      <c r="K129" s="157">
        <f>ROUND(E129*J129,2)</f>
        <v>0</v>
      </c>
      <c r="L129" s="157">
        <v>21</v>
      </c>
      <c r="M129" s="157">
        <f>G129*(1+L129/100)</f>
        <v>0</v>
      </c>
      <c r="N129" s="157">
        <v>0</v>
      </c>
      <c r="O129" s="157">
        <f>ROUND(E129*N129,2)</f>
        <v>0</v>
      </c>
      <c r="P129" s="157">
        <v>0</v>
      </c>
      <c r="Q129" s="157">
        <f>ROUND(E129*P129,2)</f>
        <v>0</v>
      </c>
      <c r="R129" s="157" t="s">
        <v>275</v>
      </c>
      <c r="S129" s="157" t="s">
        <v>136</v>
      </c>
      <c r="T129" s="157" t="s">
        <v>182</v>
      </c>
      <c r="U129" s="157">
        <v>0</v>
      </c>
      <c r="V129" s="157">
        <f>ROUND(E129*U129,2)</f>
        <v>0</v>
      </c>
      <c r="W129" s="157"/>
      <c r="X129" s="148"/>
      <c r="Y129" s="148"/>
      <c r="Z129" s="148"/>
      <c r="AA129" s="148"/>
      <c r="AB129" s="148"/>
      <c r="AC129" s="148"/>
      <c r="AD129" s="148"/>
      <c r="AE129" s="148"/>
      <c r="AF129" s="148"/>
      <c r="AG129" s="148" t="s">
        <v>237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c r="A130" s="155"/>
      <c r="B130" s="156"/>
      <c r="C130" s="277" t="s">
        <v>238</v>
      </c>
      <c r="D130" s="278"/>
      <c r="E130" s="278"/>
      <c r="F130" s="278"/>
      <c r="G130" s="278"/>
      <c r="H130" s="157"/>
      <c r="I130" s="157"/>
      <c r="J130" s="157"/>
      <c r="K130" s="157"/>
      <c r="L130" s="157"/>
      <c r="M130" s="157"/>
      <c r="N130" s="157"/>
      <c r="O130" s="157"/>
      <c r="P130" s="157"/>
      <c r="Q130" s="157"/>
      <c r="R130" s="157"/>
      <c r="S130" s="157"/>
      <c r="T130" s="157"/>
      <c r="U130" s="157"/>
      <c r="V130" s="157"/>
      <c r="W130" s="157"/>
      <c r="X130" s="148"/>
      <c r="Y130" s="148"/>
      <c r="Z130" s="148"/>
      <c r="AA130" s="148"/>
      <c r="AB130" s="148"/>
      <c r="AC130" s="148"/>
      <c r="AD130" s="148"/>
      <c r="AE130" s="148"/>
      <c r="AF130" s="148"/>
      <c r="AG130" s="148" t="s">
        <v>185</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c r="A131" s="155"/>
      <c r="B131" s="156"/>
      <c r="C131" s="268"/>
      <c r="D131" s="269"/>
      <c r="E131" s="269"/>
      <c r="F131" s="269"/>
      <c r="G131" s="269"/>
      <c r="H131" s="157"/>
      <c r="I131" s="157"/>
      <c r="J131" s="157"/>
      <c r="K131" s="157"/>
      <c r="L131" s="157"/>
      <c r="M131" s="157"/>
      <c r="N131" s="157"/>
      <c r="O131" s="157"/>
      <c r="P131" s="157"/>
      <c r="Q131" s="157"/>
      <c r="R131" s="157"/>
      <c r="S131" s="157"/>
      <c r="T131" s="157"/>
      <c r="U131" s="157"/>
      <c r="V131" s="157"/>
      <c r="W131" s="157"/>
      <c r="X131" s="148"/>
      <c r="Y131" s="148"/>
      <c r="Z131" s="148"/>
      <c r="AA131" s="148"/>
      <c r="AB131" s="148"/>
      <c r="AC131" s="148"/>
      <c r="AD131" s="148"/>
      <c r="AE131" s="148"/>
      <c r="AF131" s="148"/>
      <c r="AG131" s="148" t="s">
        <v>141</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14">
      <c r="A132" s="160" t="s">
        <v>131</v>
      </c>
      <c r="B132" s="161" t="s">
        <v>78</v>
      </c>
      <c r="C132" s="182" t="s">
        <v>79</v>
      </c>
      <c r="D132" s="183"/>
      <c r="E132" s="164"/>
      <c r="F132" s="164"/>
      <c r="G132" s="164">
        <f>SUMIF(AG133:AG152,"&lt;&gt;NOR",G133:G152)</f>
        <v>0</v>
      </c>
      <c r="H132" s="164"/>
      <c r="I132" s="164">
        <f>SUM(I133:I152)</f>
        <v>0</v>
      </c>
      <c r="J132" s="164"/>
      <c r="K132" s="164">
        <f>SUM(K133:K152)</f>
        <v>0</v>
      </c>
      <c r="L132" s="164"/>
      <c r="M132" s="164">
        <f>SUM(M133:M152)</f>
        <v>0</v>
      </c>
      <c r="N132" s="164"/>
      <c r="O132" s="164">
        <f>SUM(O133:O152)</f>
        <v>35.35</v>
      </c>
      <c r="P132" s="164"/>
      <c r="Q132" s="164">
        <f>SUM(Q133:Q152)</f>
        <v>0</v>
      </c>
      <c r="R132" s="164"/>
      <c r="S132" s="164"/>
      <c r="T132" s="165"/>
      <c r="U132" s="159"/>
      <c r="V132" s="159">
        <f>SUM(V133:V152)</f>
        <v>48.79</v>
      </c>
      <c r="W132" s="159"/>
      <c r="AG132" t="s">
        <v>132</v>
      </c>
    </row>
    <row r="133" spans="1:60" outlineLevel="1">
      <c r="A133" s="166">
        <v>38</v>
      </c>
      <c r="B133" s="167" t="s">
        <v>314</v>
      </c>
      <c r="C133" s="180" t="s">
        <v>315</v>
      </c>
      <c r="D133" s="181" t="s">
        <v>188</v>
      </c>
      <c r="E133" s="171">
        <v>46.07</v>
      </c>
      <c r="F133" s="170"/>
      <c r="G133" s="171">
        <f>ROUND(E133*F133,2)</f>
        <v>0</v>
      </c>
      <c r="H133" s="170"/>
      <c r="I133" s="171">
        <f>ROUND(E133*H133,2)</f>
        <v>0</v>
      </c>
      <c r="J133" s="170"/>
      <c r="K133" s="171">
        <f>ROUND(E133*J133,2)</f>
        <v>0</v>
      </c>
      <c r="L133" s="171">
        <v>21</v>
      </c>
      <c r="M133" s="171">
        <f>G133*(1+L133/100)</f>
        <v>0</v>
      </c>
      <c r="N133" s="171">
        <v>4.342E-2</v>
      </c>
      <c r="O133" s="171">
        <f>ROUND(E133*N133,2)</f>
        <v>2</v>
      </c>
      <c r="P133" s="171">
        <v>0</v>
      </c>
      <c r="Q133" s="171">
        <f>ROUND(E133*P133,2)</f>
        <v>0</v>
      </c>
      <c r="R133" s="171" t="s">
        <v>316</v>
      </c>
      <c r="S133" s="171" t="s">
        <v>136</v>
      </c>
      <c r="T133" s="172" t="s">
        <v>182</v>
      </c>
      <c r="U133" s="157">
        <v>1.0590000000000002</v>
      </c>
      <c r="V133" s="157">
        <f>ROUND(E133*U133,2)</f>
        <v>48.79</v>
      </c>
      <c r="W133" s="157"/>
      <c r="X133" s="148"/>
      <c r="Y133" s="148"/>
      <c r="Z133" s="148"/>
      <c r="AA133" s="148"/>
      <c r="AB133" s="148"/>
      <c r="AC133" s="148"/>
      <c r="AD133" s="148"/>
      <c r="AE133" s="148"/>
      <c r="AF133" s="148"/>
      <c r="AG133" s="148" t="s">
        <v>221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c r="A134" s="155"/>
      <c r="B134" s="156"/>
      <c r="C134" s="279" t="s">
        <v>317</v>
      </c>
      <c r="D134" s="280"/>
      <c r="E134" s="280"/>
      <c r="F134" s="280"/>
      <c r="G134" s="280"/>
      <c r="H134" s="157"/>
      <c r="I134" s="157"/>
      <c r="J134" s="157"/>
      <c r="K134" s="157"/>
      <c r="L134" s="157"/>
      <c r="M134" s="157"/>
      <c r="N134" s="157"/>
      <c r="O134" s="157"/>
      <c r="P134" s="157"/>
      <c r="Q134" s="157"/>
      <c r="R134" s="157"/>
      <c r="S134" s="157"/>
      <c r="T134" s="157"/>
      <c r="U134" s="157"/>
      <c r="V134" s="157"/>
      <c r="W134" s="157"/>
      <c r="X134" s="148"/>
      <c r="Y134" s="148"/>
      <c r="Z134" s="148"/>
      <c r="AA134" s="148"/>
      <c r="AB134" s="148"/>
      <c r="AC134" s="148"/>
      <c r="AD134" s="148"/>
      <c r="AE134" s="148"/>
      <c r="AF134" s="148"/>
      <c r="AG134" s="148" t="s">
        <v>185</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c r="A135" s="155"/>
      <c r="B135" s="156"/>
      <c r="C135" s="268"/>
      <c r="D135" s="269"/>
      <c r="E135" s="269"/>
      <c r="F135" s="269"/>
      <c r="G135" s="269"/>
      <c r="H135" s="157"/>
      <c r="I135" s="157"/>
      <c r="J135" s="157"/>
      <c r="K135" s="157"/>
      <c r="L135" s="157"/>
      <c r="M135" s="157"/>
      <c r="N135" s="157"/>
      <c r="O135" s="157"/>
      <c r="P135" s="157"/>
      <c r="Q135" s="157"/>
      <c r="R135" s="157"/>
      <c r="S135" s="157"/>
      <c r="T135" s="157"/>
      <c r="U135" s="157"/>
      <c r="V135" s="157"/>
      <c r="W135" s="157"/>
      <c r="X135" s="148"/>
      <c r="Y135" s="148"/>
      <c r="Z135" s="148"/>
      <c r="AA135" s="148"/>
      <c r="AB135" s="148"/>
      <c r="AC135" s="148"/>
      <c r="AD135" s="148"/>
      <c r="AE135" s="148"/>
      <c r="AF135" s="148"/>
      <c r="AG135" s="148" t="s">
        <v>141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c r="A136" s="166">
        <v>39</v>
      </c>
      <c r="B136" s="167" t="s">
        <v>318</v>
      </c>
      <c r="C136" s="180" t="s">
        <v>319</v>
      </c>
      <c r="D136" s="181" t="s">
        <v>0</v>
      </c>
      <c r="E136" s="171">
        <v>1096.46</v>
      </c>
      <c r="F136" s="170"/>
      <c r="G136" s="171">
        <f>ROUND(E136*F136,2)</f>
        <v>0</v>
      </c>
      <c r="H136" s="170"/>
      <c r="I136" s="171">
        <f>ROUND(E136*H136,2)</f>
        <v>0</v>
      </c>
      <c r="J136" s="170"/>
      <c r="K136" s="171">
        <f>ROUND(E136*J136,2)</f>
        <v>0</v>
      </c>
      <c r="L136" s="171">
        <v>21</v>
      </c>
      <c r="M136" s="171">
        <f>G136*(1+L136/100)</f>
        <v>0</v>
      </c>
      <c r="N136" s="171">
        <v>0</v>
      </c>
      <c r="O136" s="171">
        <f>ROUND(E136*N136,2)</f>
        <v>0</v>
      </c>
      <c r="P136" s="171">
        <v>0</v>
      </c>
      <c r="Q136" s="171">
        <f>ROUND(E136*P136,2)</f>
        <v>0</v>
      </c>
      <c r="R136" s="171" t="s">
        <v>320</v>
      </c>
      <c r="S136" s="171" t="s">
        <v>136</v>
      </c>
      <c r="T136" s="172" t="s">
        <v>182</v>
      </c>
      <c r="U136" s="157">
        <v>0</v>
      </c>
      <c r="V136" s="157">
        <f>ROUND(E136*U136,2)</f>
        <v>0</v>
      </c>
      <c r="W136" s="157"/>
      <c r="X136" s="148"/>
      <c r="Y136" s="148"/>
      <c r="Z136" s="148"/>
      <c r="AA136" s="148"/>
      <c r="AB136" s="148"/>
      <c r="AC136" s="148"/>
      <c r="AD136" s="148"/>
      <c r="AE136" s="148"/>
      <c r="AF136" s="148"/>
      <c r="AG136" s="148" t="s">
        <v>221</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c r="A137" s="155"/>
      <c r="B137" s="156"/>
      <c r="C137" s="279" t="s">
        <v>238</v>
      </c>
      <c r="D137" s="280"/>
      <c r="E137" s="280"/>
      <c r="F137" s="280"/>
      <c r="G137" s="280"/>
      <c r="H137" s="157"/>
      <c r="I137" s="157"/>
      <c r="J137" s="157"/>
      <c r="K137" s="157"/>
      <c r="L137" s="157"/>
      <c r="M137" s="157"/>
      <c r="N137" s="157"/>
      <c r="O137" s="157"/>
      <c r="P137" s="157"/>
      <c r="Q137" s="157"/>
      <c r="R137" s="157"/>
      <c r="S137" s="157"/>
      <c r="T137" s="157"/>
      <c r="U137" s="157"/>
      <c r="V137" s="157"/>
      <c r="W137" s="157"/>
      <c r="X137" s="148"/>
      <c r="Y137" s="148"/>
      <c r="Z137" s="148"/>
      <c r="AA137" s="148"/>
      <c r="AB137" s="148"/>
      <c r="AC137" s="148"/>
      <c r="AD137" s="148"/>
      <c r="AE137" s="148"/>
      <c r="AF137" s="148"/>
      <c r="AG137" s="148" t="s">
        <v>185</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c r="A138" s="155"/>
      <c r="B138" s="156"/>
      <c r="C138" s="268"/>
      <c r="D138" s="269"/>
      <c r="E138" s="269"/>
      <c r="F138" s="269"/>
      <c r="G138" s="269"/>
      <c r="H138" s="157"/>
      <c r="I138" s="157"/>
      <c r="J138" s="157"/>
      <c r="K138" s="157"/>
      <c r="L138" s="157"/>
      <c r="M138" s="157"/>
      <c r="N138" s="157"/>
      <c r="O138" s="157"/>
      <c r="P138" s="157"/>
      <c r="Q138" s="157"/>
      <c r="R138" s="157"/>
      <c r="S138" s="157"/>
      <c r="T138" s="157"/>
      <c r="U138" s="157"/>
      <c r="V138" s="157"/>
      <c r="W138" s="157"/>
      <c r="X138" s="148"/>
      <c r="Y138" s="148"/>
      <c r="Z138" s="148"/>
      <c r="AA138" s="148"/>
      <c r="AB138" s="148"/>
      <c r="AC138" s="148"/>
      <c r="AD138" s="148"/>
      <c r="AE138" s="148"/>
      <c r="AF138" s="148"/>
      <c r="AG138" s="148" t="s">
        <v>141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ht="24" outlineLevel="1">
      <c r="A139" s="166">
        <v>40</v>
      </c>
      <c r="B139" s="167" t="s">
        <v>321</v>
      </c>
      <c r="C139" s="180" t="s">
        <v>322</v>
      </c>
      <c r="D139" s="181" t="s">
        <v>188</v>
      </c>
      <c r="E139" s="171">
        <v>53.610000000000007</v>
      </c>
      <c r="F139" s="170"/>
      <c r="G139" s="171">
        <f>ROUND(E139*F139,2)</f>
        <v>0</v>
      </c>
      <c r="H139" s="170"/>
      <c r="I139" s="171">
        <f>ROUND(E139*H139,2)</f>
        <v>0</v>
      </c>
      <c r="J139" s="170"/>
      <c r="K139" s="171">
        <f>ROUND(E139*J139,2)</f>
        <v>0</v>
      </c>
      <c r="L139" s="171">
        <v>21</v>
      </c>
      <c r="M139" s="171">
        <f>G139*(1+L139/100)</f>
        <v>0</v>
      </c>
      <c r="N139" s="171">
        <v>0.58111000000000002</v>
      </c>
      <c r="O139" s="171">
        <f>ROUND(E139*N139,2)</f>
        <v>31.15</v>
      </c>
      <c r="P139" s="171">
        <v>0</v>
      </c>
      <c r="Q139" s="171">
        <f>ROUND(E139*P139,2)</f>
        <v>0</v>
      </c>
      <c r="R139" s="171" t="s">
        <v>181</v>
      </c>
      <c r="S139" s="171" t="s">
        <v>136</v>
      </c>
      <c r="T139" s="172" t="s">
        <v>182</v>
      </c>
      <c r="U139" s="157">
        <v>0</v>
      </c>
      <c r="V139" s="157">
        <f>ROUND(E139*U139,2)</f>
        <v>0</v>
      </c>
      <c r="W139" s="157"/>
      <c r="X139" s="148"/>
      <c r="Y139" s="148"/>
      <c r="Z139" s="148"/>
      <c r="AA139" s="148"/>
      <c r="AB139" s="148"/>
      <c r="AC139" s="148"/>
      <c r="AD139" s="148"/>
      <c r="AE139" s="148"/>
      <c r="AF139" s="148"/>
      <c r="AG139" s="148" t="s">
        <v>183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c r="A140" s="155"/>
      <c r="B140" s="156"/>
      <c r="C140" s="279" t="s">
        <v>323</v>
      </c>
      <c r="D140" s="280"/>
      <c r="E140" s="280"/>
      <c r="F140" s="280"/>
      <c r="G140" s="280"/>
      <c r="H140" s="157"/>
      <c r="I140" s="157"/>
      <c r="J140" s="157"/>
      <c r="K140" s="157"/>
      <c r="L140" s="157"/>
      <c r="M140" s="157"/>
      <c r="N140" s="157"/>
      <c r="O140" s="157"/>
      <c r="P140" s="157"/>
      <c r="Q140" s="157"/>
      <c r="R140" s="157"/>
      <c r="S140" s="157"/>
      <c r="T140" s="157"/>
      <c r="U140" s="157"/>
      <c r="V140" s="157"/>
      <c r="W140" s="157"/>
      <c r="X140" s="148"/>
      <c r="Y140" s="148"/>
      <c r="Z140" s="148"/>
      <c r="AA140" s="148"/>
      <c r="AB140" s="148"/>
      <c r="AC140" s="148"/>
      <c r="AD140" s="148"/>
      <c r="AE140" s="148"/>
      <c r="AF140" s="148"/>
      <c r="AG140" s="148" t="s">
        <v>185</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73" t="str">
        <f>C140</f>
        <v>beton stropů deskových, výztuž z betonářské oceli 11 375, bednění stropů deskových plných rovných, podpěrná konstrukce stropů výšky do 6 m.</v>
      </c>
      <c r="BB140" s="148"/>
      <c r="BC140" s="148"/>
      <c r="BD140" s="148"/>
      <c r="BE140" s="148"/>
      <c r="BF140" s="148"/>
      <c r="BG140" s="148"/>
      <c r="BH140" s="148"/>
    </row>
    <row r="141" spans="1:60" outlineLevel="1">
      <c r="A141" s="155"/>
      <c r="B141" s="156"/>
      <c r="C141" s="268"/>
      <c r="D141" s="269"/>
      <c r="E141" s="269"/>
      <c r="F141" s="269"/>
      <c r="G141" s="269"/>
      <c r="H141" s="157"/>
      <c r="I141" s="157"/>
      <c r="J141" s="157"/>
      <c r="K141" s="157"/>
      <c r="L141" s="157"/>
      <c r="M141" s="157"/>
      <c r="N141" s="157"/>
      <c r="O141" s="157"/>
      <c r="P141" s="157"/>
      <c r="Q141" s="157"/>
      <c r="R141" s="157"/>
      <c r="S141" s="157"/>
      <c r="T141" s="157"/>
      <c r="U141" s="157"/>
      <c r="V141" s="157"/>
      <c r="W141" s="157"/>
      <c r="X141" s="148"/>
      <c r="Y141" s="148"/>
      <c r="Z141" s="148"/>
      <c r="AA141" s="148"/>
      <c r="AB141" s="148"/>
      <c r="AC141" s="148"/>
      <c r="AD141" s="148"/>
      <c r="AE141" s="148"/>
      <c r="AF141" s="148"/>
      <c r="AG141" s="148" t="s">
        <v>141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ht="24" outlineLevel="1">
      <c r="A142" s="166">
        <v>41</v>
      </c>
      <c r="B142" s="167" t="s">
        <v>324</v>
      </c>
      <c r="C142" s="180" t="s">
        <v>325</v>
      </c>
      <c r="D142" s="181" t="s">
        <v>188</v>
      </c>
      <c r="E142" s="171">
        <v>46.07</v>
      </c>
      <c r="F142" s="170"/>
      <c r="G142" s="171">
        <f>ROUND(E142*F142,2)</f>
        <v>0</v>
      </c>
      <c r="H142" s="170"/>
      <c r="I142" s="171">
        <f>ROUND(E142*H142,2)</f>
        <v>0</v>
      </c>
      <c r="J142" s="170"/>
      <c r="K142" s="171">
        <f>ROUND(E142*J142,2)</f>
        <v>0</v>
      </c>
      <c r="L142" s="171">
        <v>21</v>
      </c>
      <c r="M142" s="171">
        <f>G142*(1+L142/100)</f>
        <v>0</v>
      </c>
      <c r="N142" s="171">
        <v>4.7830000000000004E-2</v>
      </c>
      <c r="O142" s="171">
        <f>ROUND(E142*N142,2)</f>
        <v>2.2000000000000002</v>
      </c>
      <c r="P142" s="171">
        <v>0</v>
      </c>
      <c r="Q142" s="171">
        <f>ROUND(E142*P142,2)</f>
        <v>0</v>
      </c>
      <c r="R142" s="171" t="s">
        <v>189</v>
      </c>
      <c r="S142" s="171" t="s">
        <v>136</v>
      </c>
      <c r="T142" s="172" t="s">
        <v>137</v>
      </c>
      <c r="U142" s="157">
        <v>0</v>
      </c>
      <c r="V142" s="157">
        <f>ROUND(E142*U142,2)</f>
        <v>0</v>
      </c>
      <c r="W142" s="157"/>
      <c r="X142" s="148"/>
      <c r="Y142" s="148"/>
      <c r="Z142" s="148"/>
      <c r="AA142" s="148"/>
      <c r="AB142" s="148"/>
      <c r="AC142" s="148"/>
      <c r="AD142" s="148"/>
      <c r="AE142" s="148"/>
      <c r="AF142" s="148"/>
      <c r="AG142" s="148" t="s">
        <v>183</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24" outlineLevel="1">
      <c r="A143" s="155"/>
      <c r="B143" s="156"/>
      <c r="C143" s="279" t="s">
        <v>326</v>
      </c>
      <c r="D143" s="280"/>
      <c r="E143" s="280"/>
      <c r="F143" s="280"/>
      <c r="G143" s="280"/>
      <c r="H143" s="157"/>
      <c r="I143" s="157"/>
      <c r="J143" s="157"/>
      <c r="K143" s="157"/>
      <c r="L143" s="157"/>
      <c r="M143" s="157"/>
      <c r="N143" s="157"/>
      <c r="O143" s="157"/>
      <c r="P143" s="157"/>
      <c r="Q143" s="157"/>
      <c r="R143" s="157"/>
      <c r="S143" s="157"/>
      <c r="T143" s="157"/>
      <c r="U143" s="157"/>
      <c r="V143" s="157"/>
      <c r="W143" s="157"/>
      <c r="X143" s="148"/>
      <c r="Y143" s="148"/>
      <c r="Z143" s="148"/>
      <c r="AA143" s="148"/>
      <c r="AB143" s="148"/>
      <c r="AC143" s="148"/>
      <c r="AD143" s="148"/>
      <c r="AE143" s="148"/>
      <c r="AF143" s="148"/>
      <c r="AG143" s="148" t="s">
        <v>185</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73" t="str">
        <f>C143</f>
        <v>dodání a uložení substrátu nebo zeminy, geotextilie 300g/m2, hydroakumulační vrstvy nebo rašeliny, extrudovaného polystyrenu tl. 10 cm, hydroizolace, parotěsnéu zábrany. Bez výsadby zeleně.</v>
      </c>
      <c r="BB143" s="148"/>
      <c r="BC143" s="148"/>
      <c r="BD143" s="148"/>
      <c r="BE143" s="148"/>
      <c r="BF143" s="148"/>
      <c r="BG143" s="148"/>
      <c r="BH143" s="148"/>
    </row>
    <row r="144" spans="1:60" outlineLevel="1">
      <c r="A144" s="155"/>
      <c r="B144" s="156"/>
      <c r="C144" s="273" t="s">
        <v>493</v>
      </c>
      <c r="D144" s="274"/>
      <c r="E144" s="274"/>
      <c r="F144" s="274"/>
      <c r="G144" s="274"/>
      <c r="H144" s="157"/>
      <c r="I144" s="157"/>
      <c r="J144" s="157"/>
      <c r="K144" s="157"/>
      <c r="L144" s="157"/>
      <c r="M144" s="157"/>
      <c r="N144" s="157"/>
      <c r="O144" s="157"/>
      <c r="P144" s="157"/>
      <c r="Q144" s="157"/>
      <c r="R144" s="157"/>
      <c r="S144" s="157"/>
      <c r="T144" s="157"/>
      <c r="U144" s="157"/>
      <c r="V144" s="157"/>
      <c r="W144" s="157"/>
      <c r="X144" s="148"/>
      <c r="Y144" s="148"/>
      <c r="Z144" s="148"/>
      <c r="AA144" s="148"/>
      <c r="AB144" s="148"/>
      <c r="AC144" s="148"/>
      <c r="AD144" s="148"/>
      <c r="AE144" s="148"/>
      <c r="AF144" s="148"/>
      <c r="AG144" s="148" t="s">
        <v>140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c r="A145" s="155"/>
      <c r="B145" s="156"/>
      <c r="C145" s="273" t="s">
        <v>494</v>
      </c>
      <c r="D145" s="274"/>
      <c r="E145" s="274"/>
      <c r="F145" s="274"/>
      <c r="G145" s="274"/>
      <c r="H145" s="157"/>
      <c r="I145" s="157"/>
      <c r="J145" s="157"/>
      <c r="K145" s="157"/>
      <c r="L145" s="157"/>
      <c r="M145" s="157"/>
      <c r="N145" s="157"/>
      <c r="O145" s="157"/>
      <c r="P145" s="157"/>
      <c r="Q145" s="157"/>
      <c r="R145" s="157"/>
      <c r="S145" s="157"/>
      <c r="T145" s="157"/>
      <c r="U145" s="157"/>
      <c r="V145" s="157"/>
      <c r="W145" s="157"/>
      <c r="X145" s="148"/>
      <c r="Y145" s="148"/>
      <c r="Z145" s="148"/>
      <c r="AA145" s="148"/>
      <c r="AB145" s="148"/>
      <c r="AC145" s="148"/>
      <c r="AD145" s="148"/>
      <c r="AE145" s="148"/>
      <c r="AF145" s="148"/>
      <c r="AG145" s="148" t="s">
        <v>140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c r="A146" s="155"/>
      <c r="B146" s="156"/>
      <c r="C146" s="273" t="s">
        <v>495</v>
      </c>
      <c r="D146" s="274"/>
      <c r="E146" s="274"/>
      <c r="F146" s="274"/>
      <c r="G146" s="274"/>
      <c r="H146" s="157"/>
      <c r="I146" s="157"/>
      <c r="J146" s="157"/>
      <c r="K146" s="157"/>
      <c r="L146" s="157"/>
      <c r="M146" s="157"/>
      <c r="N146" s="157"/>
      <c r="O146" s="157"/>
      <c r="P146" s="157"/>
      <c r="Q146" s="157"/>
      <c r="R146" s="157"/>
      <c r="S146" s="157"/>
      <c r="T146" s="157"/>
      <c r="U146" s="157"/>
      <c r="V146" s="157"/>
      <c r="W146" s="157"/>
      <c r="X146" s="148"/>
      <c r="Y146" s="148"/>
      <c r="Z146" s="148"/>
      <c r="AA146" s="148"/>
      <c r="AB146" s="148"/>
      <c r="AC146" s="148"/>
      <c r="AD146" s="148"/>
      <c r="AE146" s="148"/>
      <c r="AF146" s="148"/>
      <c r="AG146" s="148" t="s">
        <v>140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c r="A147" s="155"/>
      <c r="B147" s="156"/>
      <c r="C147" s="273" t="s">
        <v>496</v>
      </c>
      <c r="D147" s="274"/>
      <c r="E147" s="274"/>
      <c r="F147" s="274"/>
      <c r="G147" s="274"/>
      <c r="H147" s="157"/>
      <c r="I147" s="157"/>
      <c r="J147" s="157"/>
      <c r="K147" s="157"/>
      <c r="L147" s="157"/>
      <c r="M147" s="157"/>
      <c r="N147" s="157"/>
      <c r="O147" s="157"/>
      <c r="P147" s="157"/>
      <c r="Q147" s="157"/>
      <c r="R147" s="157"/>
      <c r="S147" s="157"/>
      <c r="T147" s="157"/>
      <c r="U147" s="157"/>
      <c r="V147" s="157"/>
      <c r="W147" s="157"/>
      <c r="X147" s="148"/>
      <c r="Y147" s="148"/>
      <c r="Z147" s="148"/>
      <c r="AA147" s="148"/>
      <c r="AB147" s="148"/>
      <c r="AC147" s="148"/>
      <c r="AD147" s="148"/>
      <c r="AE147" s="148"/>
      <c r="AF147" s="148"/>
      <c r="AG147" s="148" t="s">
        <v>140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c r="A148" s="155"/>
      <c r="B148" s="156"/>
      <c r="C148" s="273" t="s">
        <v>497</v>
      </c>
      <c r="D148" s="274"/>
      <c r="E148" s="274"/>
      <c r="F148" s="274"/>
      <c r="G148" s="274"/>
      <c r="H148" s="157"/>
      <c r="I148" s="157"/>
      <c r="J148" s="157"/>
      <c r="K148" s="157"/>
      <c r="L148" s="157"/>
      <c r="M148" s="157"/>
      <c r="N148" s="157"/>
      <c r="O148" s="157"/>
      <c r="P148" s="157"/>
      <c r="Q148" s="157"/>
      <c r="R148" s="157"/>
      <c r="S148" s="157"/>
      <c r="T148" s="157"/>
      <c r="U148" s="157"/>
      <c r="V148" s="157"/>
      <c r="W148" s="157"/>
      <c r="X148" s="148"/>
      <c r="Y148" s="148"/>
      <c r="Z148" s="148"/>
      <c r="AA148" s="148"/>
      <c r="AB148" s="148"/>
      <c r="AC148" s="148"/>
      <c r="AD148" s="148"/>
      <c r="AE148" s="148"/>
      <c r="AF148" s="148"/>
      <c r="AG148" s="148" t="s">
        <v>140</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c r="A149" s="155"/>
      <c r="B149" s="156"/>
      <c r="C149" s="273" t="s">
        <v>498</v>
      </c>
      <c r="D149" s="274"/>
      <c r="E149" s="274"/>
      <c r="F149" s="274"/>
      <c r="G149" s="274"/>
      <c r="H149" s="157"/>
      <c r="I149" s="157"/>
      <c r="J149" s="157"/>
      <c r="K149" s="157"/>
      <c r="L149" s="157"/>
      <c r="M149" s="157"/>
      <c r="N149" s="157"/>
      <c r="O149" s="157"/>
      <c r="P149" s="157"/>
      <c r="Q149" s="157"/>
      <c r="R149" s="157"/>
      <c r="S149" s="157"/>
      <c r="T149" s="157"/>
      <c r="U149" s="157"/>
      <c r="V149" s="157"/>
      <c r="W149" s="157"/>
      <c r="X149" s="148"/>
      <c r="Y149" s="148"/>
      <c r="Z149" s="148"/>
      <c r="AA149" s="148"/>
      <c r="AB149" s="148"/>
      <c r="AC149" s="148"/>
      <c r="AD149" s="148"/>
      <c r="AE149" s="148"/>
      <c r="AF149" s="148"/>
      <c r="AG149" s="148" t="s">
        <v>140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c r="A150" s="155"/>
      <c r="B150" s="156"/>
      <c r="C150" s="273" t="s">
        <v>499</v>
      </c>
      <c r="D150" s="274"/>
      <c r="E150" s="274"/>
      <c r="F150" s="274"/>
      <c r="G150" s="274"/>
      <c r="H150" s="157"/>
      <c r="I150" s="157"/>
      <c r="J150" s="157"/>
      <c r="K150" s="157"/>
      <c r="L150" s="157"/>
      <c r="M150" s="157"/>
      <c r="N150" s="157"/>
      <c r="O150" s="157"/>
      <c r="P150" s="157"/>
      <c r="Q150" s="157"/>
      <c r="R150" s="157"/>
      <c r="S150" s="157"/>
      <c r="T150" s="157"/>
      <c r="U150" s="157"/>
      <c r="V150" s="157"/>
      <c r="W150" s="157"/>
      <c r="X150" s="148"/>
      <c r="Y150" s="148"/>
      <c r="Z150" s="148"/>
      <c r="AA150" s="148"/>
      <c r="AB150" s="148"/>
      <c r="AC150" s="148"/>
      <c r="AD150" s="148"/>
      <c r="AE150" s="148"/>
      <c r="AF150" s="148"/>
      <c r="AG150" s="148" t="s">
        <v>140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c r="A151" s="155"/>
      <c r="B151" s="156"/>
      <c r="C151" s="273" t="s">
        <v>327</v>
      </c>
      <c r="D151" s="274"/>
      <c r="E151" s="274"/>
      <c r="F151" s="274"/>
      <c r="G151" s="274"/>
      <c r="H151" s="157"/>
      <c r="I151" s="157"/>
      <c r="J151" s="157"/>
      <c r="K151" s="157"/>
      <c r="L151" s="157"/>
      <c r="M151" s="157"/>
      <c r="N151" s="157"/>
      <c r="O151" s="157"/>
      <c r="P151" s="157"/>
      <c r="Q151" s="157"/>
      <c r="R151" s="157"/>
      <c r="S151" s="157"/>
      <c r="T151" s="157"/>
      <c r="U151" s="157"/>
      <c r="V151" s="157"/>
      <c r="W151" s="157"/>
      <c r="X151" s="148"/>
      <c r="Y151" s="148"/>
      <c r="Z151" s="148"/>
      <c r="AA151" s="148"/>
      <c r="AB151" s="148"/>
      <c r="AC151" s="148"/>
      <c r="AD151" s="148"/>
      <c r="AE151" s="148"/>
      <c r="AF151" s="148"/>
      <c r="AG151" s="148" t="s">
        <v>140</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c r="A152" s="155"/>
      <c r="B152" s="156"/>
      <c r="C152" s="268"/>
      <c r="D152" s="269"/>
      <c r="E152" s="269"/>
      <c r="F152" s="269"/>
      <c r="G152" s="269"/>
      <c r="H152" s="157"/>
      <c r="I152" s="157"/>
      <c r="J152" s="157"/>
      <c r="K152" s="157"/>
      <c r="L152" s="157"/>
      <c r="M152" s="157"/>
      <c r="N152" s="157"/>
      <c r="O152" s="157"/>
      <c r="P152" s="157"/>
      <c r="Q152" s="157"/>
      <c r="R152" s="157"/>
      <c r="S152" s="157"/>
      <c r="T152" s="157"/>
      <c r="U152" s="157"/>
      <c r="V152" s="157"/>
      <c r="W152" s="157"/>
      <c r="X152" s="148"/>
      <c r="Y152" s="148"/>
      <c r="Z152" s="148"/>
      <c r="AA152" s="148"/>
      <c r="AB152" s="148"/>
      <c r="AC152" s="148"/>
      <c r="AD152" s="148"/>
      <c r="AE152" s="148"/>
      <c r="AF152" s="148"/>
      <c r="AG152" s="148" t="s">
        <v>141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ht="14">
      <c r="A153" s="160" t="s">
        <v>131</v>
      </c>
      <c r="B153" s="161" t="s">
        <v>100</v>
      </c>
      <c r="C153" s="182" t="s">
        <v>101</v>
      </c>
      <c r="D153" s="183"/>
      <c r="E153" s="164"/>
      <c r="F153" s="164"/>
      <c r="G153" s="164">
        <f>SUMIF(AG154:AG160,"&lt;&gt;NOR",G154:G160)</f>
        <v>0</v>
      </c>
      <c r="H153" s="164"/>
      <c r="I153" s="164">
        <f>SUM(I154:I160)</f>
        <v>0</v>
      </c>
      <c r="J153" s="164"/>
      <c r="K153" s="164">
        <f>SUM(K154:K160)</f>
        <v>0</v>
      </c>
      <c r="L153" s="164"/>
      <c r="M153" s="164">
        <f>SUM(M154:M160)</f>
        <v>0</v>
      </c>
      <c r="N153" s="164"/>
      <c r="O153" s="164">
        <f>SUM(O154:O160)</f>
        <v>0</v>
      </c>
      <c r="P153" s="164"/>
      <c r="Q153" s="164">
        <f>SUM(Q154:Q160)</f>
        <v>0</v>
      </c>
      <c r="R153" s="164"/>
      <c r="S153" s="164"/>
      <c r="T153" s="165"/>
      <c r="U153" s="159"/>
      <c r="V153" s="159">
        <f>SUM(V154:V160)</f>
        <v>103.41</v>
      </c>
      <c r="W153" s="159"/>
      <c r="AG153" t="s">
        <v>132</v>
      </c>
    </row>
    <row r="154" spans="1:60" outlineLevel="1">
      <c r="A154" s="166">
        <v>42</v>
      </c>
      <c r="B154" s="167" t="s">
        <v>328</v>
      </c>
      <c r="C154" s="180" t="s">
        <v>329</v>
      </c>
      <c r="D154" s="181" t="s">
        <v>330</v>
      </c>
      <c r="E154" s="171">
        <v>90.711000000000013</v>
      </c>
      <c r="F154" s="170"/>
      <c r="G154" s="171">
        <f>ROUND(E154*F154,2)</f>
        <v>0</v>
      </c>
      <c r="H154" s="170"/>
      <c r="I154" s="171">
        <f>ROUND(E154*H154,2)</f>
        <v>0</v>
      </c>
      <c r="J154" s="170"/>
      <c r="K154" s="171">
        <f>ROUND(E154*J154,2)</f>
        <v>0</v>
      </c>
      <c r="L154" s="171">
        <v>21</v>
      </c>
      <c r="M154" s="171">
        <f>G154*(1+L154/100)</f>
        <v>0</v>
      </c>
      <c r="N154" s="171">
        <v>0</v>
      </c>
      <c r="O154" s="171">
        <f>ROUND(E154*N154,2)</f>
        <v>0</v>
      </c>
      <c r="P154" s="171">
        <v>0</v>
      </c>
      <c r="Q154" s="171">
        <f>ROUND(E154*P154,2)</f>
        <v>0</v>
      </c>
      <c r="R154" s="171"/>
      <c r="S154" s="171" t="s">
        <v>136</v>
      </c>
      <c r="T154" s="172" t="s">
        <v>137</v>
      </c>
      <c r="U154" s="157">
        <v>1.1400000000000001</v>
      </c>
      <c r="V154" s="157">
        <f>ROUND(E154*U154,2)</f>
        <v>103.41</v>
      </c>
      <c r="W154" s="157"/>
      <c r="X154" s="148"/>
      <c r="Y154" s="148"/>
      <c r="Z154" s="148"/>
      <c r="AA154" s="148"/>
      <c r="AB154" s="148"/>
      <c r="AC154" s="148"/>
      <c r="AD154" s="148"/>
      <c r="AE154" s="148"/>
      <c r="AF154" s="148"/>
      <c r="AG154" s="148" t="s">
        <v>221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c r="A155" s="155"/>
      <c r="B155" s="156"/>
      <c r="C155" s="194" t="s">
        <v>331</v>
      </c>
      <c r="D155" s="195"/>
      <c r="E155" s="196">
        <v>85.754000000000005</v>
      </c>
      <c r="F155" s="157"/>
      <c r="G155" s="157"/>
      <c r="H155" s="157"/>
      <c r="I155" s="157"/>
      <c r="J155" s="157"/>
      <c r="K155" s="157"/>
      <c r="L155" s="157"/>
      <c r="M155" s="157"/>
      <c r="N155" s="157"/>
      <c r="O155" s="157"/>
      <c r="P155" s="157"/>
      <c r="Q155" s="157"/>
      <c r="R155" s="157"/>
      <c r="S155" s="157"/>
      <c r="T155" s="157"/>
      <c r="U155" s="157"/>
      <c r="V155" s="157"/>
      <c r="W155" s="157"/>
      <c r="X155" s="148"/>
      <c r="Y155" s="148"/>
      <c r="Z155" s="148"/>
      <c r="AA155" s="148"/>
      <c r="AB155" s="148"/>
      <c r="AC155" s="148"/>
      <c r="AD155" s="148"/>
      <c r="AE155" s="148"/>
      <c r="AF155" s="148"/>
      <c r="AG155" s="148" t="s">
        <v>227</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c r="A156" s="155"/>
      <c r="B156" s="156"/>
      <c r="C156" s="194" t="s">
        <v>332</v>
      </c>
      <c r="D156" s="195"/>
      <c r="E156" s="196">
        <v>4.9570000000000007</v>
      </c>
      <c r="F156" s="157"/>
      <c r="G156" s="157"/>
      <c r="H156" s="157"/>
      <c r="I156" s="157"/>
      <c r="J156" s="157"/>
      <c r="K156" s="157"/>
      <c r="L156" s="157"/>
      <c r="M156" s="157"/>
      <c r="N156" s="157"/>
      <c r="O156" s="157"/>
      <c r="P156" s="157"/>
      <c r="Q156" s="157"/>
      <c r="R156" s="157"/>
      <c r="S156" s="157"/>
      <c r="T156" s="157"/>
      <c r="U156" s="157"/>
      <c r="V156" s="157"/>
      <c r="W156" s="157"/>
      <c r="X156" s="148"/>
      <c r="Y156" s="148"/>
      <c r="Z156" s="148"/>
      <c r="AA156" s="148"/>
      <c r="AB156" s="148"/>
      <c r="AC156" s="148"/>
      <c r="AD156" s="148"/>
      <c r="AE156" s="148"/>
      <c r="AF156" s="148"/>
      <c r="AG156" s="148" t="s">
        <v>227</v>
      </c>
      <c r="AH156" s="148">
        <v>0</v>
      </c>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c r="A157" s="155"/>
      <c r="B157" s="156"/>
      <c r="C157" s="268"/>
      <c r="D157" s="269"/>
      <c r="E157" s="269"/>
      <c r="F157" s="269"/>
      <c r="G157" s="269"/>
      <c r="H157" s="157"/>
      <c r="I157" s="157"/>
      <c r="J157" s="157"/>
      <c r="K157" s="157"/>
      <c r="L157" s="157"/>
      <c r="M157" s="157"/>
      <c r="N157" s="157"/>
      <c r="O157" s="157"/>
      <c r="P157" s="157"/>
      <c r="Q157" s="157"/>
      <c r="R157" s="157"/>
      <c r="S157" s="157"/>
      <c r="T157" s="157"/>
      <c r="U157" s="157"/>
      <c r="V157" s="157"/>
      <c r="W157" s="157"/>
      <c r="X157" s="148"/>
      <c r="Y157" s="148"/>
      <c r="Z157" s="148"/>
      <c r="AA157" s="148"/>
      <c r="AB157" s="148"/>
      <c r="AC157" s="148"/>
      <c r="AD157" s="148"/>
      <c r="AE157" s="148"/>
      <c r="AF157" s="148"/>
      <c r="AG157" s="148" t="s">
        <v>141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c r="A158" s="166">
        <v>43</v>
      </c>
      <c r="B158" s="167" t="s">
        <v>333</v>
      </c>
      <c r="C158" s="180" t="s">
        <v>334</v>
      </c>
      <c r="D158" s="181" t="s">
        <v>330</v>
      </c>
      <c r="E158" s="171">
        <v>4.9575000000000005</v>
      </c>
      <c r="F158" s="170"/>
      <c r="G158" s="171">
        <f>ROUND(E158*F158,2)</f>
        <v>0</v>
      </c>
      <c r="H158" s="170"/>
      <c r="I158" s="171">
        <f>ROUND(E158*H158,2)</f>
        <v>0</v>
      </c>
      <c r="J158" s="170"/>
      <c r="K158" s="171">
        <f>ROUND(E158*J158,2)</f>
        <v>0</v>
      </c>
      <c r="L158" s="171">
        <v>21</v>
      </c>
      <c r="M158" s="171">
        <f>G158*(1+L158/100)</f>
        <v>0</v>
      </c>
      <c r="N158" s="171">
        <v>0</v>
      </c>
      <c r="O158" s="171">
        <f>ROUND(E158*N158,2)</f>
        <v>0</v>
      </c>
      <c r="P158" s="171">
        <v>0</v>
      </c>
      <c r="Q158" s="171">
        <f>ROUND(E158*P158,2)</f>
        <v>0</v>
      </c>
      <c r="R158" s="171" t="s">
        <v>335</v>
      </c>
      <c r="S158" s="171" t="s">
        <v>136</v>
      </c>
      <c r="T158" s="172" t="s">
        <v>182</v>
      </c>
      <c r="U158" s="157">
        <v>0</v>
      </c>
      <c r="V158" s="157">
        <f>ROUND(E158*U158,2)</f>
        <v>0</v>
      </c>
      <c r="W158" s="157"/>
      <c r="X158" s="148"/>
      <c r="Y158" s="148"/>
      <c r="Z158" s="148"/>
      <c r="AA158" s="148"/>
      <c r="AB158" s="148"/>
      <c r="AC158" s="148"/>
      <c r="AD158" s="148"/>
      <c r="AE158" s="148"/>
      <c r="AF158" s="148"/>
      <c r="AG158" s="148" t="s">
        <v>221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c r="A159" s="155"/>
      <c r="B159" s="156"/>
      <c r="C159" s="194" t="s">
        <v>336</v>
      </c>
      <c r="D159" s="195"/>
      <c r="E159" s="196">
        <v>4.9575000000000005</v>
      </c>
      <c r="F159" s="157"/>
      <c r="G159" s="157"/>
      <c r="H159" s="157"/>
      <c r="I159" s="157"/>
      <c r="J159" s="157"/>
      <c r="K159" s="157"/>
      <c r="L159" s="157"/>
      <c r="M159" s="157"/>
      <c r="N159" s="157"/>
      <c r="O159" s="157"/>
      <c r="P159" s="157"/>
      <c r="Q159" s="157"/>
      <c r="R159" s="157"/>
      <c r="S159" s="157"/>
      <c r="T159" s="157"/>
      <c r="U159" s="157"/>
      <c r="V159" s="157"/>
      <c r="W159" s="157"/>
      <c r="X159" s="148"/>
      <c r="Y159" s="148"/>
      <c r="Z159" s="148"/>
      <c r="AA159" s="148"/>
      <c r="AB159" s="148"/>
      <c r="AC159" s="148"/>
      <c r="AD159" s="148"/>
      <c r="AE159" s="148"/>
      <c r="AF159" s="148"/>
      <c r="AG159" s="148" t="s">
        <v>227</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c r="A160" s="155"/>
      <c r="B160" s="156"/>
      <c r="C160" s="268"/>
      <c r="D160" s="269"/>
      <c r="E160" s="269"/>
      <c r="F160" s="269"/>
      <c r="G160" s="269"/>
      <c r="H160" s="157"/>
      <c r="I160" s="157"/>
      <c r="J160" s="157"/>
      <c r="K160" s="157"/>
      <c r="L160" s="157"/>
      <c r="M160" s="157"/>
      <c r="N160" s="157"/>
      <c r="O160" s="157"/>
      <c r="P160" s="157"/>
      <c r="Q160" s="157"/>
      <c r="R160" s="157"/>
      <c r="S160" s="157"/>
      <c r="T160" s="157"/>
      <c r="U160" s="157"/>
      <c r="V160" s="157"/>
      <c r="W160" s="157"/>
      <c r="X160" s="148"/>
      <c r="Y160" s="148"/>
      <c r="Z160" s="148"/>
      <c r="AA160" s="148"/>
      <c r="AB160" s="148"/>
      <c r="AC160" s="148"/>
      <c r="AD160" s="148"/>
      <c r="AE160" s="148"/>
      <c r="AF160" s="148"/>
      <c r="AG160" s="148" t="s">
        <v>141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ht="14">
      <c r="A161" s="160" t="s">
        <v>131</v>
      </c>
      <c r="B161" s="161" t="s">
        <v>70</v>
      </c>
      <c r="C161" s="182" t="s">
        <v>71</v>
      </c>
      <c r="D161" s="183"/>
      <c r="E161" s="164"/>
      <c r="F161" s="164"/>
      <c r="G161" s="164">
        <f>SUMIF(AG162:AG176,"&lt;&gt;NOR",G162:G176)</f>
        <v>0</v>
      </c>
      <c r="H161" s="164"/>
      <c r="I161" s="164">
        <f>SUM(I162:I176)</f>
        <v>0</v>
      </c>
      <c r="J161" s="164"/>
      <c r="K161" s="164">
        <f>SUM(K162:K176)</f>
        <v>0</v>
      </c>
      <c r="L161" s="164"/>
      <c r="M161" s="164">
        <f>SUM(M162:M176)</f>
        <v>0</v>
      </c>
      <c r="N161" s="164"/>
      <c r="O161" s="164">
        <f>SUM(O162:O176)</f>
        <v>92.2</v>
      </c>
      <c r="P161" s="164"/>
      <c r="Q161" s="164">
        <f>SUM(Q162:Q176)</f>
        <v>0</v>
      </c>
      <c r="R161" s="164"/>
      <c r="S161" s="164"/>
      <c r="T161" s="165"/>
      <c r="U161" s="159"/>
      <c r="V161" s="159">
        <f>SUM(V162:V176)</f>
        <v>0</v>
      </c>
      <c r="W161" s="159"/>
      <c r="AG161" t="s">
        <v>132</v>
      </c>
    </row>
    <row r="162" spans="1:60" ht="24" outlineLevel="1">
      <c r="A162" s="166">
        <v>44</v>
      </c>
      <c r="B162" s="167" t="s">
        <v>337</v>
      </c>
      <c r="C162" s="180" t="s">
        <v>338</v>
      </c>
      <c r="D162" s="181" t="s">
        <v>194</v>
      </c>
      <c r="E162" s="171">
        <v>1</v>
      </c>
      <c r="F162" s="170"/>
      <c r="G162" s="171">
        <f>ROUND(E162*F162,2)</f>
        <v>0</v>
      </c>
      <c r="H162" s="170"/>
      <c r="I162" s="171">
        <f>ROUND(E162*H162,2)</f>
        <v>0</v>
      </c>
      <c r="J162" s="170"/>
      <c r="K162" s="171">
        <f>ROUND(E162*J162,2)</f>
        <v>0</v>
      </c>
      <c r="L162" s="171">
        <v>21</v>
      </c>
      <c r="M162" s="171">
        <f>G162*(1+L162/100)</f>
        <v>0</v>
      </c>
      <c r="N162" s="171">
        <v>5.2000000000000006E-3</v>
      </c>
      <c r="O162" s="171">
        <f>ROUND(E162*N162,2)</f>
        <v>0.01</v>
      </c>
      <c r="P162" s="171">
        <v>0</v>
      </c>
      <c r="Q162" s="171">
        <f>ROUND(E162*P162,2)</f>
        <v>0</v>
      </c>
      <c r="R162" s="171" t="s">
        <v>258</v>
      </c>
      <c r="S162" s="171" t="s">
        <v>136</v>
      </c>
      <c r="T162" s="172" t="s">
        <v>182</v>
      </c>
      <c r="U162" s="157">
        <v>0</v>
      </c>
      <c r="V162" s="157">
        <f>ROUND(E162*U162,2)</f>
        <v>0</v>
      </c>
      <c r="W162" s="157"/>
      <c r="X162" s="148"/>
      <c r="Y162" s="148"/>
      <c r="Z162" s="148"/>
      <c r="AA162" s="148"/>
      <c r="AB162" s="148"/>
      <c r="AC162" s="148"/>
      <c r="AD162" s="148"/>
      <c r="AE162" s="148"/>
      <c r="AF162" s="148"/>
      <c r="AG162" s="148" t="s">
        <v>231</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c r="A163" s="155"/>
      <c r="B163" s="156"/>
      <c r="C163" s="270" t="s">
        <v>339</v>
      </c>
      <c r="D163" s="271"/>
      <c r="E163" s="271"/>
      <c r="F163" s="271"/>
      <c r="G163" s="271"/>
      <c r="H163" s="157"/>
      <c r="I163" s="157"/>
      <c r="J163" s="157"/>
      <c r="K163" s="157"/>
      <c r="L163" s="157"/>
      <c r="M163" s="157"/>
      <c r="N163" s="157"/>
      <c r="O163" s="157"/>
      <c r="P163" s="157"/>
      <c r="Q163" s="157"/>
      <c r="R163" s="157"/>
      <c r="S163" s="157"/>
      <c r="T163" s="157"/>
      <c r="U163" s="157"/>
      <c r="V163" s="157"/>
      <c r="W163" s="157"/>
      <c r="X163" s="148"/>
      <c r="Y163" s="148"/>
      <c r="Z163" s="148"/>
      <c r="AA163" s="148"/>
      <c r="AB163" s="148"/>
      <c r="AC163" s="148"/>
      <c r="AD163" s="148"/>
      <c r="AE163" s="148"/>
      <c r="AF163" s="148"/>
      <c r="AG163" s="148" t="s">
        <v>140</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c r="A164" s="155"/>
      <c r="B164" s="156"/>
      <c r="C164" s="268"/>
      <c r="D164" s="269"/>
      <c r="E164" s="269"/>
      <c r="F164" s="269"/>
      <c r="G164" s="269"/>
      <c r="H164" s="157"/>
      <c r="I164" s="157"/>
      <c r="J164" s="157"/>
      <c r="K164" s="157"/>
      <c r="L164" s="157"/>
      <c r="M164" s="157"/>
      <c r="N164" s="157"/>
      <c r="O164" s="157"/>
      <c r="P164" s="157"/>
      <c r="Q164" s="157"/>
      <c r="R164" s="157"/>
      <c r="S164" s="157"/>
      <c r="T164" s="157"/>
      <c r="U164" s="157"/>
      <c r="V164" s="157"/>
      <c r="W164" s="157"/>
      <c r="X164" s="148"/>
      <c r="Y164" s="148"/>
      <c r="Z164" s="148"/>
      <c r="AA164" s="148"/>
      <c r="AB164" s="148"/>
      <c r="AC164" s="148"/>
      <c r="AD164" s="148"/>
      <c r="AE164" s="148"/>
      <c r="AF164" s="148"/>
      <c r="AG164" s="148" t="s">
        <v>141</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c r="A165" s="202">
        <v>45</v>
      </c>
      <c r="B165" s="203" t="s">
        <v>340</v>
      </c>
      <c r="C165" s="204" t="s">
        <v>341</v>
      </c>
      <c r="D165" s="205" t="s">
        <v>180</v>
      </c>
      <c r="E165" s="206">
        <v>11.356670000000001</v>
      </c>
      <c r="F165" s="170"/>
      <c r="G165" s="171">
        <f>ROUND(E165*F165,2)</f>
        <v>0</v>
      </c>
      <c r="H165" s="170"/>
      <c r="I165" s="171">
        <f>ROUND(E165*H165,2)</f>
        <v>0</v>
      </c>
      <c r="J165" s="170"/>
      <c r="K165" s="171">
        <f>ROUND(E165*J165,2)</f>
        <v>0</v>
      </c>
      <c r="L165" s="171">
        <v>21</v>
      </c>
      <c r="M165" s="171">
        <f>G165*(1+L165/100)</f>
        <v>0</v>
      </c>
      <c r="N165" s="171">
        <v>2.7056900000000002</v>
      </c>
      <c r="O165" s="171">
        <f>ROUND(E165*N165,2)</f>
        <v>30.73</v>
      </c>
      <c r="P165" s="171">
        <v>0</v>
      </c>
      <c r="Q165" s="171">
        <f>ROUND(E165*P165,2)</f>
        <v>0</v>
      </c>
      <c r="R165" s="171" t="s">
        <v>181</v>
      </c>
      <c r="S165" s="171" t="s">
        <v>136</v>
      </c>
      <c r="T165" s="172" t="s">
        <v>136</v>
      </c>
      <c r="U165" s="157">
        <v>0</v>
      </c>
      <c r="V165" s="157">
        <f>ROUND(E165*U165,2)</f>
        <v>0</v>
      </c>
      <c r="W165" s="157"/>
      <c r="X165" s="148"/>
      <c r="Y165" s="148"/>
      <c r="Z165" s="148"/>
      <c r="AA165" s="148"/>
      <c r="AB165" s="148"/>
      <c r="AC165" s="148"/>
      <c r="AD165" s="148"/>
      <c r="AE165" s="148"/>
      <c r="AF165" s="148"/>
      <c r="AG165" s="148" t="s">
        <v>183</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c r="A166" s="155"/>
      <c r="B166" s="156"/>
      <c r="C166" s="281" t="s">
        <v>342</v>
      </c>
      <c r="D166" s="282"/>
      <c r="E166" s="282"/>
      <c r="F166" s="282"/>
      <c r="G166" s="282"/>
      <c r="H166" s="157"/>
      <c r="I166" s="157"/>
      <c r="J166" s="157"/>
      <c r="K166" s="157"/>
      <c r="L166" s="157"/>
      <c r="M166" s="157"/>
      <c r="N166" s="157"/>
      <c r="O166" s="157"/>
      <c r="P166" s="157"/>
      <c r="Q166" s="157"/>
      <c r="R166" s="157"/>
      <c r="S166" s="157"/>
      <c r="T166" s="157"/>
      <c r="U166" s="157"/>
      <c r="V166" s="157"/>
      <c r="W166" s="157"/>
      <c r="X166" s="148"/>
      <c r="Y166" s="148"/>
      <c r="Z166" s="148"/>
      <c r="AA166" s="148"/>
      <c r="AB166" s="148"/>
      <c r="AC166" s="148"/>
      <c r="AD166" s="148"/>
      <c r="AE166" s="148"/>
      <c r="AF166" s="148"/>
      <c r="AG166" s="148" t="s">
        <v>185</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c r="A167" s="155"/>
      <c r="B167" s="156"/>
      <c r="C167" s="283" t="s">
        <v>343</v>
      </c>
      <c r="D167" s="284"/>
      <c r="E167" s="284"/>
      <c r="F167" s="284"/>
      <c r="G167" s="284"/>
      <c r="H167" s="157"/>
      <c r="I167" s="157"/>
      <c r="J167" s="157"/>
      <c r="K167" s="157"/>
      <c r="L167" s="157"/>
      <c r="M167" s="157"/>
      <c r="N167" s="157"/>
      <c r="O167" s="157"/>
      <c r="P167" s="157"/>
      <c r="Q167" s="157"/>
      <c r="R167" s="157"/>
      <c r="S167" s="157"/>
      <c r="T167" s="157"/>
      <c r="U167" s="157"/>
      <c r="V167" s="157"/>
      <c r="W167" s="157"/>
      <c r="X167" s="148"/>
      <c r="Y167" s="148"/>
      <c r="Z167" s="148"/>
      <c r="AA167" s="148"/>
      <c r="AB167" s="148"/>
      <c r="AC167" s="148"/>
      <c r="AD167" s="148"/>
      <c r="AE167" s="148"/>
      <c r="AF167" s="148"/>
      <c r="AG167" s="148" t="s">
        <v>140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c r="A168" s="155"/>
      <c r="B168" s="156"/>
      <c r="C168" s="199" t="s">
        <v>344</v>
      </c>
      <c r="D168" s="200"/>
      <c r="E168" s="201">
        <v>7.4733300000000007</v>
      </c>
      <c r="F168" s="157"/>
      <c r="G168" s="157"/>
      <c r="H168" s="157"/>
      <c r="I168" s="157"/>
      <c r="J168" s="157"/>
      <c r="K168" s="157"/>
      <c r="L168" s="157"/>
      <c r="M168" s="157"/>
      <c r="N168" s="157"/>
      <c r="O168" s="157"/>
      <c r="P168" s="157"/>
      <c r="Q168" s="157"/>
      <c r="R168" s="157"/>
      <c r="S168" s="157"/>
      <c r="T168" s="157"/>
      <c r="U168" s="157"/>
      <c r="V168" s="157"/>
      <c r="W168" s="157"/>
      <c r="X168" s="148"/>
      <c r="Y168" s="148"/>
      <c r="Z168" s="148"/>
      <c r="AA168" s="148"/>
      <c r="AB168" s="148"/>
      <c r="AC168" s="148"/>
      <c r="AD168" s="148"/>
      <c r="AE168" s="148"/>
      <c r="AF168" s="148"/>
      <c r="AG168" s="148" t="s">
        <v>227</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c r="A169" s="155"/>
      <c r="B169" s="156"/>
      <c r="C169" s="199" t="s">
        <v>345</v>
      </c>
      <c r="D169" s="200"/>
      <c r="E169" s="201">
        <v>3.8833300000000004</v>
      </c>
      <c r="F169" s="157"/>
      <c r="G169" s="157"/>
      <c r="H169" s="157"/>
      <c r="I169" s="157"/>
      <c r="J169" s="157"/>
      <c r="K169" s="157"/>
      <c r="L169" s="157"/>
      <c r="M169" s="157"/>
      <c r="N169" s="157"/>
      <c r="O169" s="157"/>
      <c r="P169" s="157"/>
      <c r="Q169" s="157"/>
      <c r="R169" s="157"/>
      <c r="S169" s="157"/>
      <c r="T169" s="157"/>
      <c r="U169" s="157"/>
      <c r="V169" s="157"/>
      <c r="W169" s="157"/>
      <c r="X169" s="148"/>
      <c r="Y169" s="148"/>
      <c r="Z169" s="148"/>
      <c r="AA169" s="148"/>
      <c r="AB169" s="148"/>
      <c r="AC169" s="148"/>
      <c r="AD169" s="148"/>
      <c r="AE169" s="148"/>
      <c r="AF169" s="148"/>
      <c r="AG169" s="148" t="s">
        <v>227</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c r="A170" s="155"/>
      <c r="B170" s="156"/>
      <c r="C170" s="268"/>
      <c r="D170" s="269"/>
      <c r="E170" s="269"/>
      <c r="F170" s="269"/>
      <c r="G170" s="269"/>
      <c r="H170" s="157"/>
      <c r="I170" s="157"/>
      <c r="J170" s="157"/>
      <c r="K170" s="157"/>
      <c r="L170" s="157"/>
      <c r="M170" s="157"/>
      <c r="N170" s="157"/>
      <c r="O170" s="157"/>
      <c r="P170" s="157"/>
      <c r="Q170" s="157"/>
      <c r="R170" s="157"/>
      <c r="S170" s="157"/>
      <c r="T170" s="157"/>
      <c r="U170" s="157"/>
      <c r="V170" s="157"/>
      <c r="W170" s="157"/>
      <c r="X170" s="148"/>
      <c r="Y170" s="148"/>
      <c r="Z170" s="148"/>
      <c r="AA170" s="148"/>
      <c r="AB170" s="148"/>
      <c r="AC170" s="148"/>
      <c r="AD170" s="148"/>
      <c r="AE170" s="148"/>
      <c r="AF170" s="148"/>
      <c r="AG170" s="148" t="s">
        <v>141</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c r="A171" s="202">
        <v>46</v>
      </c>
      <c r="B171" s="203" t="s">
        <v>346</v>
      </c>
      <c r="C171" s="204" t="s">
        <v>347</v>
      </c>
      <c r="D171" s="205" t="s">
        <v>180</v>
      </c>
      <c r="E171" s="206">
        <v>22.713330000000003</v>
      </c>
      <c r="F171" s="170"/>
      <c r="G171" s="171">
        <f>ROUND(E171*F171,2)</f>
        <v>0</v>
      </c>
      <c r="H171" s="170"/>
      <c r="I171" s="171">
        <f>ROUND(E171*H171,2)</f>
        <v>0</v>
      </c>
      <c r="J171" s="170"/>
      <c r="K171" s="171">
        <f>ROUND(E171*J171,2)</f>
        <v>0</v>
      </c>
      <c r="L171" s="171">
        <v>21</v>
      </c>
      <c r="M171" s="171">
        <f>G171*(1+L171/100)</f>
        <v>0</v>
      </c>
      <c r="N171" s="171">
        <v>2.7056900000000002</v>
      </c>
      <c r="O171" s="171">
        <f>ROUND(E171*N171,2)</f>
        <v>61.46</v>
      </c>
      <c r="P171" s="171">
        <v>0</v>
      </c>
      <c r="Q171" s="171">
        <f>ROUND(E171*P171,2)</f>
        <v>0</v>
      </c>
      <c r="R171" s="171" t="s">
        <v>181</v>
      </c>
      <c r="S171" s="171" t="s">
        <v>167</v>
      </c>
      <c r="T171" s="172" t="s">
        <v>137</v>
      </c>
      <c r="U171" s="157">
        <v>0</v>
      </c>
      <c r="V171" s="157">
        <f>ROUND(E171*U171,2)</f>
        <v>0</v>
      </c>
      <c r="W171" s="157"/>
      <c r="X171" s="148"/>
      <c r="Y171" s="148"/>
      <c r="Z171" s="148"/>
      <c r="AA171" s="148"/>
      <c r="AB171" s="148"/>
      <c r="AC171" s="148"/>
      <c r="AD171" s="148"/>
      <c r="AE171" s="148"/>
      <c r="AF171" s="148"/>
      <c r="AG171" s="148" t="s">
        <v>221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c r="A172" s="155"/>
      <c r="B172" s="156"/>
      <c r="C172" s="281" t="s">
        <v>342</v>
      </c>
      <c r="D172" s="282"/>
      <c r="E172" s="282"/>
      <c r="F172" s="282"/>
      <c r="G172" s="282"/>
      <c r="H172" s="157"/>
      <c r="I172" s="157"/>
      <c r="J172" s="157"/>
      <c r="K172" s="157"/>
      <c r="L172" s="157"/>
      <c r="M172" s="157"/>
      <c r="N172" s="157"/>
      <c r="O172" s="157"/>
      <c r="P172" s="157"/>
      <c r="Q172" s="157"/>
      <c r="R172" s="157"/>
      <c r="S172" s="157"/>
      <c r="T172" s="157"/>
      <c r="U172" s="157"/>
      <c r="V172" s="157"/>
      <c r="W172" s="157"/>
      <c r="X172" s="148"/>
      <c r="Y172" s="148"/>
      <c r="Z172" s="148"/>
      <c r="AA172" s="148"/>
      <c r="AB172" s="148"/>
      <c r="AC172" s="148"/>
      <c r="AD172" s="148"/>
      <c r="AE172" s="148"/>
      <c r="AF172" s="148"/>
      <c r="AG172" s="148" t="s">
        <v>185</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c r="A173" s="155"/>
      <c r="B173" s="156"/>
      <c r="C173" s="283" t="s">
        <v>348</v>
      </c>
      <c r="D173" s="284"/>
      <c r="E173" s="284"/>
      <c r="F173" s="284"/>
      <c r="G173" s="284"/>
      <c r="H173" s="157"/>
      <c r="I173" s="157"/>
      <c r="J173" s="157"/>
      <c r="K173" s="157"/>
      <c r="L173" s="157"/>
      <c r="M173" s="157"/>
      <c r="N173" s="157"/>
      <c r="O173" s="157"/>
      <c r="P173" s="157"/>
      <c r="Q173" s="157"/>
      <c r="R173" s="157"/>
      <c r="S173" s="157"/>
      <c r="T173" s="157"/>
      <c r="U173" s="157"/>
      <c r="V173" s="157"/>
      <c r="W173" s="157"/>
      <c r="X173" s="148"/>
      <c r="Y173" s="148"/>
      <c r="Z173" s="148"/>
      <c r="AA173" s="148"/>
      <c r="AB173" s="148"/>
      <c r="AC173" s="148"/>
      <c r="AD173" s="148"/>
      <c r="AE173" s="148"/>
      <c r="AF173" s="148"/>
      <c r="AG173" s="148" t="s">
        <v>140</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c r="A174" s="155"/>
      <c r="B174" s="156"/>
      <c r="C174" s="199" t="s">
        <v>349</v>
      </c>
      <c r="D174" s="200"/>
      <c r="E174" s="201">
        <v>14.946670000000001</v>
      </c>
      <c r="F174" s="157"/>
      <c r="G174" s="157"/>
      <c r="H174" s="157"/>
      <c r="I174" s="157"/>
      <c r="J174" s="157"/>
      <c r="K174" s="157"/>
      <c r="L174" s="157"/>
      <c r="M174" s="157"/>
      <c r="N174" s="157"/>
      <c r="O174" s="157"/>
      <c r="P174" s="157"/>
      <c r="Q174" s="157"/>
      <c r="R174" s="157"/>
      <c r="S174" s="157"/>
      <c r="T174" s="157"/>
      <c r="U174" s="157"/>
      <c r="V174" s="157"/>
      <c r="W174" s="157"/>
      <c r="X174" s="148"/>
      <c r="Y174" s="148"/>
      <c r="Z174" s="148"/>
      <c r="AA174" s="148"/>
      <c r="AB174" s="148"/>
      <c r="AC174" s="148"/>
      <c r="AD174" s="148"/>
      <c r="AE174" s="148"/>
      <c r="AF174" s="148"/>
      <c r="AG174" s="148" t="s">
        <v>227</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c r="A175" s="155"/>
      <c r="B175" s="156"/>
      <c r="C175" s="199" t="s">
        <v>350</v>
      </c>
      <c r="D175" s="200"/>
      <c r="E175" s="201">
        <v>7.7666700000000004</v>
      </c>
      <c r="F175" s="157"/>
      <c r="G175" s="157"/>
      <c r="H175" s="157"/>
      <c r="I175" s="157"/>
      <c r="J175" s="157"/>
      <c r="K175" s="157"/>
      <c r="L175" s="157"/>
      <c r="M175" s="157"/>
      <c r="N175" s="157"/>
      <c r="O175" s="157"/>
      <c r="P175" s="157"/>
      <c r="Q175" s="157"/>
      <c r="R175" s="157"/>
      <c r="S175" s="157"/>
      <c r="T175" s="157"/>
      <c r="U175" s="157"/>
      <c r="V175" s="157"/>
      <c r="W175" s="157"/>
      <c r="X175" s="148"/>
      <c r="Y175" s="148"/>
      <c r="Z175" s="148"/>
      <c r="AA175" s="148"/>
      <c r="AB175" s="148"/>
      <c r="AC175" s="148"/>
      <c r="AD175" s="148"/>
      <c r="AE175" s="148"/>
      <c r="AF175" s="148"/>
      <c r="AG175" s="148" t="s">
        <v>227</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c r="A176" s="155"/>
      <c r="B176" s="156"/>
      <c r="C176" s="268"/>
      <c r="D176" s="269"/>
      <c r="E176" s="269"/>
      <c r="F176" s="269"/>
      <c r="G176" s="269"/>
      <c r="H176" s="157"/>
      <c r="I176" s="157"/>
      <c r="J176" s="157"/>
      <c r="K176" s="157"/>
      <c r="L176" s="157"/>
      <c r="M176" s="157"/>
      <c r="N176" s="157"/>
      <c r="O176" s="157"/>
      <c r="P176" s="157"/>
      <c r="Q176" s="157"/>
      <c r="R176" s="157"/>
      <c r="S176" s="157"/>
      <c r="T176" s="157"/>
      <c r="U176" s="157"/>
      <c r="V176" s="157"/>
      <c r="W176" s="157"/>
      <c r="X176" s="148"/>
      <c r="Y176" s="148"/>
      <c r="Z176" s="148"/>
      <c r="AA176" s="148"/>
      <c r="AB176" s="148"/>
      <c r="AC176" s="148"/>
      <c r="AD176" s="148"/>
      <c r="AE176" s="148"/>
      <c r="AF176" s="148"/>
      <c r="AG176" s="148" t="s">
        <v>141</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ht="14">
      <c r="A177" s="160" t="s">
        <v>131</v>
      </c>
      <c r="B177" s="161" t="s">
        <v>68</v>
      </c>
      <c r="C177" s="182" t="s">
        <v>69</v>
      </c>
      <c r="D177" s="183"/>
      <c r="E177" s="164"/>
      <c r="F177" s="164"/>
      <c r="G177" s="164">
        <f>SUMIF(AG178:AG195,"&lt;&gt;NOR",G178:G195)</f>
        <v>0</v>
      </c>
      <c r="H177" s="164"/>
      <c r="I177" s="164">
        <f>SUM(I178:I195)</f>
        <v>0</v>
      </c>
      <c r="J177" s="164"/>
      <c r="K177" s="164">
        <f>SUM(K178:K195)</f>
        <v>0</v>
      </c>
      <c r="L177" s="164"/>
      <c r="M177" s="164">
        <f>SUM(M178:M195)</f>
        <v>0</v>
      </c>
      <c r="N177" s="164"/>
      <c r="O177" s="164">
        <f>SUM(O178:O195)</f>
        <v>24.66</v>
      </c>
      <c r="P177" s="164"/>
      <c r="Q177" s="164">
        <f>SUM(Q178:Q195)</f>
        <v>0</v>
      </c>
      <c r="R177" s="164"/>
      <c r="S177" s="164"/>
      <c r="T177" s="165"/>
      <c r="U177" s="159"/>
      <c r="V177" s="159">
        <f>SUM(V178:V195)</f>
        <v>19.11</v>
      </c>
      <c r="W177" s="159"/>
      <c r="AG177" t="s">
        <v>132</v>
      </c>
    </row>
    <row r="178" spans="1:60" ht="24" outlineLevel="1">
      <c r="A178" s="166">
        <v>47</v>
      </c>
      <c r="B178" s="167" t="s">
        <v>351</v>
      </c>
      <c r="C178" s="180" t="s">
        <v>352</v>
      </c>
      <c r="D178" s="181" t="s">
        <v>188</v>
      </c>
      <c r="E178" s="171">
        <v>66.56</v>
      </c>
      <c r="F178" s="170"/>
      <c r="G178" s="171">
        <f>ROUND(E178*F178,2)</f>
        <v>0</v>
      </c>
      <c r="H178" s="170"/>
      <c r="I178" s="171">
        <f>ROUND(E178*H178,2)</f>
        <v>0</v>
      </c>
      <c r="J178" s="170"/>
      <c r="K178" s="171">
        <f>ROUND(E178*J178,2)</f>
        <v>0</v>
      </c>
      <c r="L178" s="171">
        <v>21</v>
      </c>
      <c r="M178" s="171">
        <f>G178*(1+L178/100)</f>
        <v>0</v>
      </c>
      <c r="N178" s="171">
        <v>0.12000000000000001</v>
      </c>
      <c r="O178" s="171">
        <f>ROUND(E178*N178,2)</f>
        <v>7.99</v>
      </c>
      <c r="P178" s="171">
        <v>0</v>
      </c>
      <c r="Q178" s="171">
        <f>ROUND(E178*P178,2)</f>
        <v>0</v>
      </c>
      <c r="R178" s="171"/>
      <c r="S178" s="171" t="s">
        <v>167</v>
      </c>
      <c r="T178" s="172" t="s">
        <v>137</v>
      </c>
      <c r="U178" s="157">
        <v>0</v>
      </c>
      <c r="V178" s="157">
        <f>ROUND(E178*U178,2)</f>
        <v>0</v>
      </c>
      <c r="W178" s="157"/>
      <c r="X178" s="148"/>
      <c r="Y178" s="148"/>
      <c r="Z178" s="148"/>
      <c r="AA178" s="148"/>
      <c r="AB178" s="148"/>
      <c r="AC178" s="148"/>
      <c r="AD178" s="148"/>
      <c r="AE178" s="148"/>
      <c r="AF178" s="148"/>
      <c r="AG178" s="148" t="s">
        <v>231</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1">
      <c r="A179" s="155"/>
      <c r="B179" s="156"/>
      <c r="C179" s="275"/>
      <c r="D179" s="276"/>
      <c r="E179" s="276"/>
      <c r="F179" s="276"/>
      <c r="G179" s="276"/>
      <c r="H179" s="157"/>
      <c r="I179" s="157"/>
      <c r="J179" s="157"/>
      <c r="K179" s="157"/>
      <c r="L179" s="157"/>
      <c r="M179" s="157"/>
      <c r="N179" s="157"/>
      <c r="O179" s="157"/>
      <c r="P179" s="157"/>
      <c r="Q179" s="157"/>
      <c r="R179" s="157"/>
      <c r="S179" s="157"/>
      <c r="T179" s="157"/>
      <c r="U179" s="157"/>
      <c r="V179" s="157"/>
      <c r="W179" s="157"/>
      <c r="X179" s="148"/>
      <c r="Y179" s="148"/>
      <c r="Z179" s="148"/>
      <c r="AA179" s="148"/>
      <c r="AB179" s="148"/>
      <c r="AC179" s="148"/>
      <c r="AD179" s="148"/>
      <c r="AE179" s="148"/>
      <c r="AF179" s="148"/>
      <c r="AG179" s="148" t="s">
        <v>141</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c r="A180" s="166">
        <v>48</v>
      </c>
      <c r="B180" s="167" t="s">
        <v>353</v>
      </c>
      <c r="C180" s="180" t="s">
        <v>354</v>
      </c>
      <c r="D180" s="181" t="s">
        <v>188</v>
      </c>
      <c r="E180" s="171">
        <v>66.56</v>
      </c>
      <c r="F180" s="170"/>
      <c r="G180" s="171">
        <f>ROUND(E180*F180,2)</f>
        <v>0</v>
      </c>
      <c r="H180" s="170"/>
      <c r="I180" s="171">
        <f>ROUND(E180*H180,2)</f>
        <v>0</v>
      </c>
      <c r="J180" s="170"/>
      <c r="K180" s="171">
        <f>ROUND(E180*J180,2)</f>
        <v>0</v>
      </c>
      <c r="L180" s="171">
        <v>21</v>
      </c>
      <c r="M180" s="171">
        <f>G180*(1+L180/100)</f>
        <v>0</v>
      </c>
      <c r="N180" s="171">
        <v>3.1780000000000003E-2</v>
      </c>
      <c r="O180" s="171">
        <f>ROUND(E180*N180,2)</f>
        <v>2.12</v>
      </c>
      <c r="P180" s="171">
        <v>0</v>
      </c>
      <c r="Q180" s="171">
        <f>ROUND(E180*P180,2)</f>
        <v>0</v>
      </c>
      <c r="R180" s="171" t="s">
        <v>189</v>
      </c>
      <c r="S180" s="171" t="s">
        <v>136</v>
      </c>
      <c r="T180" s="172" t="s">
        <v>137</v>
      </c>
      <c r="U180" s="157">
        <v>0</v>
      </c>
      <c r="V180" s="157">
        <f>ROUND(E180*U180,2)</f>
        <v>0</v>
      </c>
      <c r="W180" s="157"/>
      <c r="X180" s="148"/>
      <c r="Y180" s="148"/>
      <c r="Z180" s="148"/>
      <c r="AA180" s="148"/>
      <c r="AB180" s="148"/>
      <c r="AC180" s="148"/>
      <c r="AD180" s="148"/>
      <c r="AE180" s="148"/>
      <c r="AF180" s="148"/>
      <c r="AG180" s="148" t="s">
        <v>183</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c r="A181" s="155"/>
      <c r="B181" s="156"/>
      <c r="C181" s="279" t="s">
        <v>355</v>
      </c>
      <c r="D181" s="280"/>
      <c r="E181" s="280"/>
      <c r="F181" s="280"/>
      <c r="G181" s="280"/>
      <c r="H181" s="157"/>
      <c r="I181" s="157"/>
      <c r="J181" s="157"/>
      <c r="K181" s="157"/>
      <c r="L181" s="157"/>
      <c r="M181" s="157"/>
      <c r="N181" s="157"/>
      <c r="O181" s="157"/>
      <c r="P181" s="157"/>
      <c r="Q181" s="157"/>
      <c r="R181" s="157"/>
      <c r="S181" s="157"/>
      <c r="T181" s="157"/>
      <c r="U181" s="157"/>
      <c r="V181" s="157"/>
      <c r="W181" s="157"/>
      <c r="X181" s="148"/>
      <c r="Y181" s="148"/>
      <c r="Z181" s="148"/>
      <c r="AA181" s="148"/>
      <c r="AB181" s="148"/>
      <c r="AC181" s="148"/>
      <c r="AD181" s="148"/>
      <c r="AE181" s="148"/>
      <c r="AF181" s="148"/>
      <c r="AG181" s="148" t="s">
        <v>185</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c r="A182" s="155"/>
      <c r="B182" s="156"/>
      <c r="C182" s="268"/>
      <c r="D182" s="269"/>
      <c r="E182" s="269"/>
      <c r="F182" s="269"/>
      <c r="G182" s="269"/>
      <c r="H182" s="157"/>
      <c r="I182" s="157"/>
      <c r="J182" s="157"/>
      <c r="K182" s="157"/>
      <c r="L182" s="157"/>
      <c r="M182" s="157"/>
      <c r="N182" s="157"/>
      <c r="O182" s="157"/>
      <c r="P182" s="157"/>
      <c r="Q182" s="157"/>
      <c r="R182" s="157"/>
      <c r="S182" s="157"/>
      <c r="T182" s="157"/>
      <c r="U182" s="157"/>
      <c r="V182" s="157"/>
      <c r="W182" s="157"/>
      <c r="X182" s="148"/>
      <c r="Y182" s="148"/>
      <c r="Z182" s="148"/>
      <c r="AA182" s="148"/>
      <c r="AB182" s="148"/>
      <c r="AC182" s="148"/>
      <c r="AD182" s="148"/>
      <c r="AE182" s="148"/>
      <c r="AF182" s="148"/>
      <c r="AG182" s="148" t="s">
        <v>141</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c r="A183" s="166">
        <v>49</v>
      </c>
      <c r="B183" s="167" t="s">
        <v>356</v>
      </c>
      <c r="C183" s="180" t="s">
        <v>357</v>
      </c>
      <c r="D183" s="181" t="s">
        <v>188</v>
      </c>
      <c r="E183" s="171">
        <v>12.39</v>
      </c>
      <c r="F183" s="170"/>
      <c r="G183" s="171">
        <f>ROUND(E183*F183,2)</f>
        <v>0</v>
      </c>
      <c r="H183" s="170"/>
      <c r="I183" s="171">
        <f>ROUND(E183*H183,2)</f>
        <v>0</v>
      </c>
      <c r="J183" s="170"/>
      <c r="K183" s="171">
        <f>ROUND(E183*J183,2)</f>
        <v>0</v>
      </c>
      <c r="L183" s="171">
        <v>21</v>
      </c>
      <c r="M183" s="171">
        <f>G183*(1+L183/100)</f>
        <v>0</v>
      </c>
      <c r="N183" s="171">
        <v>1.6670000000000001E-2</v>
      </c>
      <c r="O183" s="171">
        <f>ROUND(E183*N183,2)</f>
        <v>0.21</v>
      </c>
      <c r="P183" s="171">
        <v>0</v>
      </c>
      <c r="Q183" s="171">
        <f>ROUND(E183*P183,2)</f>
        <v>0</v>
      </c>
      <c r="R183" s="171" t="s">
        <v>189</v>
      </c>
      <c r="S183" s="171" t="s">
        <v>136</v>
      </c>
      <c r="T183" s="172" t="s">
        <v>137</v>
      </c>
      <c r="U183" s="157">
        <v>0</v>
      </c>
      <c r="V183" s="157">
        <f>ROUND(E183*U183,2)</f>
        <v>0</v>
      </c>
      <c r="W183" s="157"/>
      <c r="X183" s="148"/>
      <c r="Y183" s="148"/>
      <c r="Z183" s="148"/>
      <c r="AA183" s="148"/>
      <c r="AB183" s="148"/>
      <c r="AC183" s="148"/>
      <c r="AD183" s="148"/>
      <c r="AE183" s="148"/>
      <c r="AF183" s="148"/>
      <c r="AG183" s="148" t="s">
        <v>183</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c r="A184" s="155"/>
      <c r="B184" s="156"/>
      <c r="C184" s="279" t="s">
        <v>358</v>
      </c>
      <c r="D184" s="280"/>
      <c r="E184" s="280"/>
      <c r="F184" s="280"/>
      <c r="G184" s="280"/>
      <c r="H184" s="157"/>
      <c r="I184" s="157"/>
      <c r="J184" s="157"/>
      <c r="K184" s="157"/>
      <c r="L184" s="157"/>
      <c r="M184" s="157"/>
      <c r="N184" s="157"/>
      <c r="O184" s="157"/>
      <c r="P184" s="157"/>
      <c r="Q184" s="157"/>
      <c r="R184" s="157"/>
      <c r="S184" s="157"/>
      <c r="T184" s="157"/>
      <c r="U184" s="157"/>
      <c r="V184" s="157"/>
      <c r="W184" s="157"/>
      <c r="X184" s="148"/>
      <c r="Y184" s="148"/>
      <c r="Z184" s="148"/>
      <c r="AA184" s="148"/>
      <c r="AB184" s="148"/>
      <c r="AC184" s="148"/>
      <c r="AD184" s="148"/>
      <c r="AE184" s="148"/>
      <c r="AF184" s="148"/>
      <c r="AG184" s="148" t="s">
        <v>185</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73" t="str">
        <f>C184</f>
        <v>z dlaždic keramických kladených do malty, včetně spárování a podílu práce v omezeném prostoru a na malých plochách.</v>
      </c>
      <c r="BB184" s="148"/>
      <c r="BC184" s="148"/>
      <c r="BD184" s="148"/>
      <c r="BE184" s="148"/>
      <c r="BF184" s="148"/>
      <c r="BG184" s="148"/>
      <c r="BH184" s="148"/>
    </row>
    <row r="185" spans="1:60" outlineLevel="1">
      <c r="A185" s="155"/>
      <c r="B185" s="156"/>
      <c r="C185" s="273" t="s">
        <v>359</v>
      </c>
      <c r="D185" s="274"/>
      <c r="E185" s="274"/>
      <c r="F185" s="274"/>
      <c r="G185" s="274"/>
      <c r="H185" s="157"/>
      <c r="I185" s="157"/>
      <c r="J185" s="157"/>
      <c r="K185" s="157"/>
      <c r="L185" s="157"/>
      <c r="M185" s="157"/>
      <c r="N185" s="157"/>
      <c r="O185" s="157"/>
      <c r="P185" s="157"/>
      <c r="Q185" s="157"/>
      <c r="R185" s="157"/>
      <c r="S185" s="157"/>
      <c r="T185" s="157"/>
      <c r="U185" s="157"/>
      <c r="V185" s="157"/>
      <c r="W185" s="157"/>
      <c r="X185" s="148"/>
      <c r="Y185" s="148"/>
      <c r="Z185" s="148"/>
      <c r="AA185" s="148"/>
      <c r="AB185" s="148"/>
      <c r="AC185" s="148"/>
      <c r="AD185" s="148"/>
      <c r="AE185" s="148"/>
      <c r="AF185" s="148"/>
      <c r="AG185" s="148" t="s">
        <v>140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c r="A186" s="155"/>
      <c r="B186" s="156"/>
      <c r="C186" s="268"/>
      <c r="D186" s="269"/>
      <c r="E186" s="269"/>
      <c r="F186" s="269"/>
      <c r="G186" s="269"/>
      <c r="H186" s="157"/>
      <c r="I186" s="157"/>
      <c r="J186" s="157"/>
      <c r="K186" s="157"/>
      <c r="L186" s="157"/>
      <c r="M186" s="157"/>
      <c r="N186" s="157"/>
      <c r="O186" s="157"/>
      <c r="P186" s="157"/>
      <c r="Q186" s="157"/>
      <c r="R186" s="157"/>
      <c r="S186" s="157"/>
      <c r="T186" s="157"/>
      <c r="U186" s="157"/>
      <c r="V186" s="157"/>
      <c r="W186" s="157"/>
      <c r="X186" s="148"/>
      <c r="Y186" s="148"/>
      <c r="Z186" s="148"/>
      <c r="AA186" s="148"/>
      <c r="AB186" s="148"/>
      <c r="AC186" s="148"/>
      <c r="AD186" s="148"/>
      <c r="AE186" s="148"/>
      <c r="AF186" s="148"/>
      <c r="AG186" s="148" t="s">
        <v>141</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ht="24" outlineLevel="1">
      <c r="A187" s="166">
        <v>50</v>
      </c>
      <c r="B187" s="167" t="s">
        <v>360</v>
      </c>
      <c r="C187" s="180" t="s">
        <v>361</v>
      </c>
      <c r="D187" s="181" t="s">
        <v>188</v>
      </c>
      <c r="E187" s="171">
        <v>18.98</v>
      </c>
      <c r="F187" s="170"/>
      <c r="G187" s="171">
        <f>ROUND(E187*F187,2)</f>
        <v>0</v>
      </c>
      <c r="H187" s="170"/>
      <c r="I187" s="171">
        <f>ROUND(E187*H187,2)</f>
        <v>0</v>
      </c>
      <c r="J187" s="170"/>
      <c r="K187" s="171">
        <f>ROUND(E187*J187,2)</f>
        <v>0</v>
      </c>
      <c r="L187" s="171">
        <v>21</v>
      </c>
      <c r="M187" s="171">
        <f>G187*(1+L187/100)</f>
        <v>0</v>
      </c>
      <c r="N187" s="171">
        <v>3.5750000000000004E-2</v>
      </c>
      <c r="O187" s="171">
        <f>ROUND(E187*N187,2)</f>
        <v>0.68</v>
      </c>
      <c r="P187" s="171">
        <v>0</v>
      </c>
      <c r="Q187" s="171">
        <f>ROUND(E187*P187,2)</f>
        <v>0</v>
      </c>
      <c r="R187" s="171" t="s">
        <v>316</v>
      </c>
      <c r="S187" s="171" t="s">
        <v>136</v>
      </c>
      <c r="T187" s="172" t="s">
        <v>182</v>
      </c>
      <c r="U187" s="157">
        <v>1.0070000000000001</v>
      </c>
      <c r="V187" s="157">
        <f>ROUND(E187*U187,2)</f>
        <v>19.11</v>
      </c>
      <c r="W187" s="157"/>
      <c r="X187" s="148"/>
      <c r="Y187" s="148"/>
      <c r="Z187" s="148"/>
      <c r="AA187" s="148"/>
      <c r="AB187" s="148"/>
      <c r="AC187" s="148"/>
      <c r="AD187" s="148"/>
      <c r="AE187" s="148"/>
      <c r="AF187" s="148"/>
      <c r="AG187" s="148" t="s">
        <v>221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c r="A188" s="155"/>
      <c r="B188" s="156"/>
      <c r="C188" s="279" t="s">
        <v>362</v>
      </c>
      <c r="D188" s="280"/>
      <c r="E188" s="280"/>
      <c r="F188" s="280"/>
      <c r="G188" s="280"/>
      <c r="H188" s="157"/>
      <c r="I188" s="157"/>
      <c r="J188" s="157"/>
      <c r="K188" s="157"/>
      <c r="L188" s="157"/>
      <c r="M188" s="157"/>
      <c r="N188" s="157"/>
      <c r="O188" s="157"/>
      <c r="P188" s="157"/>
      <c r="Q188" s="157"/>
      <c r="R188" s="157"/>
      <c r="S188" s="157"/>
      <c r="T188" s="157"/>
      <c r="U188" s="157"/>
      <c r="V188" s="157"/>
      <c r="W188" s="157"/>
      <c r="X188" s="148"/>
      <c r="Y188" s="148"/>
      <c r="Z188" s="148"/>
      <c r="AA188" s="148"/>
      <c r="AB188" s="148"/>
      <c r="AC188" s="148"/>
      <c r="AD188" s="148"/>
      <c r="AE188" s="148"/>
      <c r="AF188" s="148"/>
      <c r="AG188" s="148" t="s">
        <v>185</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c r="A189" s="155"/>
      <c r="B189" s="156"/>
      <c r="C189" s="268"/>
      <c r="D189" s="269"/>
      <c r="E189" s="269"/>
      <c r="F189" s="269"/>
      <c r="G189" s="269"/>
      <c r="H189" s="157"/>
      <c r="I189" s="157"/>
      <c r="J189" s="157"/>
      <c r="K189" s="157"/>
      <c r="L189" s="157"/>
      <c r="M189" s="157"/>
      <c r="N189" s="157"/>
      <c r="O189" s="157"/>
      <c r="P189" s="157"/>
      <c r="Q189" s="157"/>
      <c r="R189" s="157"/>
      <c r="S189" s="157"/>
      <c r="T189" s="157"/>
      <c r="U189" s="157"/>
      <c r="V189" s="157"/>
      <c r="W189" s="157"/>
      <c r="X189" s="148"/>
      <c r="Y189" s="148"/>
      <c r="Z189" s="148"/>
      <c r="AA189" s="148"/>
      <c r="AB189" s="148"/>
      <c r="AC189" s="148"/>
      <c r="AD189" s="148"/>
      <c r="AE189" s="148"/>
      <c r="AF189" s="148"/>
      <c r="AG189" s="148" t="s">
        <v>141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c r="A190" s="166">
        <v>51</v>
      </c>
      <c r="B190" s="167" t="s">
        <v>363</v>
      </c>
      <c r="C190" s="180" t="s">
        <v>364</v>
      </c>
      <c r="D190" s="181" t="s">
        <v>188</v>
      </c>
      <c r="E190" s="171">
        <v>41.89</v>
      </c>
      <c r="F190" s="170"/>
      <c r="G190" s="171">
        <f>ROUND(E190*F190,2)</f>
        <v>0</v>
      </c>
      <c r="H190" s="170"/>
      <c r="I190" s="171">
        <f>ROUND(E190*H190,2)</f>
        <v>0</v>
      </c>
      <c r="J190" s="170"/>
      <c r="K190" s="171">
        <f>ROUND(E190*J190,2)</f>
        <v>0</v>
      </c>
      <c r="L190" s="171">
        <v>21</v>
      </c>
      <c r="M190" s="171">
        <f>G190*(1+L190/100)</f>
        <v>0</v>
      </c>
      <c r="N190" s="171">
        <v>4.8060000000000005E-2</v>
      </c>
      <c r="O190" s="171">
        <f>ROUND(E190*N190,2)</f>
        <v>2.0099999999999998</v>
      </c>
      <c r="P190" s="171">
        <v>0</v>
      </c>
      <c r="Q190" s="171">
        <f>ROUND(E190*P190,2)</f>
        <v>0</v>
      </c>
      <c r="R190" s="171" t="s">
        <v>181</v>
      </c>
      <c r="S190" s="171" t="s">
        <v>136</v>
      </c>
      <c r="T190" s="172" t="s">
        <v>182</v>
      </c>
      <c r="U190" s="157">
        <v>0</v>
      </c>
      <c r="V190" s="157">
        <f>ROUND(E190*U190,2)</f>
        <v>0</v>
      </c>
      <c r="W190" s="157"/>
      <c r="X190" s="148"/>
      <c r="Y190" s="148"/>
      <c r="Z190" s="148"/>
      <c r="AA190" s="148"/>
      <c r="AB190" s="148"/>
      <c r="AC190" s="148"/>
      <c r="AD190" s="148"/>
      <c r="AE190" s="148"/>
      <c r="AF190" s="148"/>
      <c r="AG190" s="148" t="s">
        <v>183</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c r="A191" s="155"/>
      <c r="B191" s="156"/>
      <c r="C191" s="270" t="s">
        <v>365</v>
      </c>
      <c r="D191" s="271"/>
      <c r="E191" s="271"/>
      <c r="F191" s="271"/>
      <c r="G191" s="271"/>
      <c r="H191" s="157"/>
      <c r="I191" s="157"/>
      <c r="J191" s="157"/>
      <c r="K191" s="157"/>
      <c r="L191" s="157"/>
      <c r="M191" s="157"/>
      <c r="N191" s="157"/>
      <c r="O191" s="157"/>
      <c r="P191" s="157"/>
      <c r="Q191" s="157"/>
      <c r="R191" s="157"/>
      <c r="S191" s="157"/>
      <c r="T191" s="157"/>
      <c r="U191" s="157"/>
      <c r="V191" s="157"/>
      <c r="W191" s="157"/>
      <c r="X191" s="148"/>
      <c r="Y191" s="148"/>
      <c r="Z191" s="148"/>
      <c r="AA191" s="148"/>
      <c r="AB191" s="148"/>
      <c r="AC191" s="148"/>
      <c r="AD191" s="148"/>
      <c r="AE191" s="148"/>
      <c r="AF191" s="148"/>
      <c r="AG191" s="148" t="s">
        <v>140</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c r="A192" s="155"/>
      <c r="B192" s="156"/>
      <c r="C192" s="268"/>
      <c r="D192" s="269"/>
      <c r="E192" s="269"/>
      <c r="F192" s="269"/>
      <c r="G192" s="269"/>
      <c r="H192" s="157"/>
      <c r="I192" s="157"/>
      <c r="J192" s="157"/>
      <c r="K192" s="157"/>
      <c r="L192" s="157"/>
      <c r="M192" s="157"/>
      <c r="N192" s="157"/>
      <c r="O192" s="157"/>
      <c r="P192" s="157"/>
      <c r="Q192" s="157"/>
      <c r="R192" s="157"/>
      <c r="S192" s="157"/>
      <c r="T192" s="157"/>
      <c r="U192" s="157"/>
      <c r="V192" s="157"/>
      <c r="W192" s="157"/>
      <c r="X192" s="148"/>
      <c r="Y192" s="148"/>
      <c r="Z192" s="148"/>
      <c r="AA192" s="148"/>
      <c r="AB192" s="148"/>
      <c r="AC192" s="148"/>
      <c r="AD192" s="148"/>
      <c r="AE192" s="148"/>
      <c r="AF192" s="148"/>
      <c r="AG192" s="148" t="s">
        <v>141</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4" outlineLevel="1">
      <c r="A193" s="166">
        <v>52</v>
      </c>
      <c r="B193" s="167" t="s">
        <v>366</v>
      </c>
      <c r="C193" s="180" t="s">
        <v>367</v>
      </c>
      <c r="D193" s="181" t="s">
        <v>180</v>
      </c>
      <c r="E193" s="171">
        <v>22.16</v>
      </c>
      <c r="F193" s="170"/>
      <c r="G193" s="171">
        <f>ROUND(E193*F193,2)</f>
        <v>0</v>
      </c>
      <c r="H193" s="170"/>
      <c r="I193" s="171">
        <f>ROUND(E193*H193,2)</f>
        <v>0</v>
      </c>
      <c r="J193" s="170"/>
      <c r="K193" s="171">
        <f>ROUND(E193*J193,2)</f>
        <v>0</v>
      </c>
      <c r="L193" s="171">
        <v>21</v>
      </c>
      <c r="M193" s="171">
        <f>G193*(1+L193/100)</f>
        <v>0</v>
      </c>
      <c r="N193" s="171">
        <v>0.52576000000000001</v>
      </c>
      <c r="O193" s="171">
        <f>ROUND(E193*N193,2)</f>
        <v>11.65</v>
      </c>
      <c r="P193" s="171">
        <v>0</v>
      </c>
      <c r="Q193" s="171">
        <f>ROUND(E193*P193,2)</f>
        <v>0</v>
      </c>
      <c r="R193" s="171" t="s">
        <v>181</v>
      </c>
      <c r="S193" s="171" t="s">
        <v>136</v>
      </c>
      <c r="T193" s="172" t="s">
        <v>182</v>
      </c>
      <c r="U193" s="157">
        <v>0</v>
      </c>
      <c r="V193" s="157">
        <f>ROUND(E193*U193,2)</f>
        <v>0</v>
      </c>
      <c r="W193" s="157"/>
      <c r="X193" s="148"/>
      <c r="Y193" s="148"/>
      <c r="Z193" s="148"/>
      <c r="AA193" s="148"/>
      <c r="AB193" s="148"/>
      <c r="AC193" s="148"/>
      <c r="AD193" s="148"/>
      <c r="AE193" s="148"/>
      <c r="AF193" s="148"/>
      <c r="AG193" s="148" t="s">
        <v>183</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1">
      <c r="A194" s="155"/>
      <c r="B194" s="156"/>
      <c r="C194" s="279" t="s">
        <v>368</v>
      </c>
      <c r="D194" s="280"/>
      <c r="E194" s="280"/>
      <c r="F194" s="280"/>
      <c r="G194" s="280"/>
      <c r="H194" s="157"/>
      <c r="I194" s="157"/>
      <c r="J194" s="157"/>
      <c r="K194" s="157"/>
      <c r="L194" s="157"/>
      <c r="M194" s="157"/>
      <c r="N194" s="157"/>
      <c r="O194" s="157"/>
      <c r="P194" s="157"/>
      <c r="Q194" s="157"/>
      <c r="R194" s="157"/>
      <c r="S194" s="157"/>
      <c r="T194" s="157"/>
      <c r="U194" s="157"/>
      <c r="V194" s="157"/>
      <c r="W194" s="157"/>
      <c r="X194" s="148"/>
      <c r="Y194" s="148"/>
      <c r="Z194" s="148"/>
      <c r="AA194" s="148"/>
      <c r="AB194" s="148"/>
      <c r="AC194" s="148"/>
      <c r="AD194" s="148"/>
      <c r="AE194" s="148"/>
      <c r="AF194" s="148"/>
      <c r="AG194" s="148" t="s">
        <v>185</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73" t="str">
        <f>C194</f>
        <v>popř. betonových, včetně montáže a demontáže pomocného lešení a technologické manipulace s materiálem.</v>
      </c>
      <c r="BB194" s="148"/>
      <c r="BC194" s="148"/>
      <c r="BD194" s="148"/>
      <c r="BE194" s="148"/>
      <c r="BF194" s="148"/>
      <c r="BG194" s="148"/>
      <c r="BH194" s="148"/>
    </row>
    <row r="195" spans="1:60" outlineLevel="1">
      <c r="A195" s="155"/>
      <c r="B195" s="156"/>
      <c r="C195" s="268"/>
      <c r="D195" s="269"/>
      <c r="E195" s="269"/>
      <c r="F195" s="269"/>
      <c r="G195" s="269"/>
      <c r="H195" s="157"/>
      <c r="I195" s="157"/>
      <c r="J195" s="157"/>
      <c r="K195" s="157"/>
      <c r="L195" s="157"/>
      <c r="M195" s="157"/>
      <c r="N195" s="157"/>
      <c r="O195" s="157"/>
      <c r="P195" s="157"/>
      <c r="Q195" s="157"/>
      <c r="R195" s="157"/>
      <c r="S195" s="157"/>
      <c r="T195" s="157"/>
      <c r="U195" s="157"/>
      <c r="V195" s="157"/>
      <c r="W195" s="157"/>
      <c r="X195" s="148"/>
      <c r="Y195" s="148"/>
      <c r="Z195" s="148"/>
      <c r="AA195" s="148"/>
      <c r="AB195" s="148"/>
      <c r="AC195" s="148"/>
      <c r="AD195" s="148"/>
      <c r="AE195" s="148"/>
      <c r="AF195" s="148"/>
      <c r="AG195" s="148" t="s">
        <v>141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ht="14">
      <c r="A196" s="160" t="s">
        <v>131</v>
      </c>
      <c r="B196" s="161" t="s">
        <v>72</v>
      </c>
      <c r="C196" s="182" t="s">
        <v>73</v>
      </c>
      <c r="D196" s="183"/>
      <c r="E196" s="164"/>
      <c r="F196" s="164"/>
      <c r="G196" s="164">
        <f>SUMIF(AG197:AG210,"&lt;&gt;NOR",G197:G210)</f>
        <v>0</v>
      </c>
      <c r="H196" s="164"/>
      <c r="I196" s="164">
        <f>SUM(I197:I210)</f>
        <v>0</v>
      </c>
      <c r="J196" s="164"/>
      <c r="K196" s="164">
        <f>SUM(K197:K210)</f>
        <v>0</v>
      </c>
      <c r="L196" s="164"/>
      <c r="M196" s="164">
        <f>SUM(M197:M210)</f>
        <v>0</v>
      </c>
      <c r="N196" s="164"/>
      <c r="O196" s="164">
        <f>SUM(O197:O210)</f>
        <v>0.52</v>
      </c>
      <c r="P196" s="164"/>
      <c r="Q196" s="164">
        <f>SUM(Q197:Q210)</f>
        <v>0</v>
      </c>
      <c r="R196" s="164"/>
      <c r="S196" s="164"/>
      <c r="T196" s="165"/>
      <c r="U196" s="159"/>
      <c r="V196" s="159">
        <f>SUM(V197:V210)</f>
        <v>0</v>
      </c>
      <c r="W196" s="159"/>
      <c r="AG196" t="s">
        <v>132</v>
      </c>
    </row>
    <row r="197" spans="1:60" outlineLevel="1">
      <c r="A197" s="166">
        <v>53</v>
      </c>
      <c r="B197" s="167" t="s">
        <v>369</v>
      </c>
      <c r="C197" s="180" t="s">
        <v>370</v>
      </c>
      <c r="D197" s="181" t="s">
        <v>194</v>
      </c>
      <c r="E197" s="171">
        <v>1</v>
      </c>
      <c r="F197" s="170"/>
      <c r="G197" s="171">
        <f>ROUND(E197*F197,2)</f>
        <v>0</v>
      </c>
      <c r="H197" s="170"/>
      <c r="I197" s="171">
        <f>ROUND(E197*H197,2)</f>
        <v>0</v>
      </c>
      <c r="J197" s="170"/>
      <c r="K197" s="171">
        <f>ROUND(E197*J197,2)</f>
        <v>0</v>
      </c>
      <c r="L197" s="171">
        <v>21</v>
      </c>
      <c r="M197" s="171">
        <f>G197*(1+L197/100)</f>
        <v>0</v>
      </c>
      <c r="N197" s="171">
        <v>0.22526000000000002</v>
      </c>
      <c r="O197" s="171">
        <f>ROUND(E197*N197,2)</f>
        <v>0.23</v>
      </c>
      <c r="P197" s="171">
        <v>0</v>
      </c>
      <c r="Q197" s="171">
        <f>ROUND(E197*P197,2)</f>
        <v>0</v>
      </c>
      <c r="R197" s="171" t="s">
        <v>181</v>
      </c>
      <c r="S197" s="171" t="s">
        <v>136</v>
      </c>
      <c r="T197" s="172" t="s">
        <v>371</v>
      </c>
      <c r="U197" s="157">
        <v>0</v>
      </c>
      <c r="V197" s="157">
        <f>ROUND(E197*U197,2)</f>
        <v>0</v>
      </c>
      <c r="W197" s="157"/>
      <c r="X197" s="148"/>
      <c r="Y197" s="148"/>
      <c r="Z197" s="148"/>
      <c r="AA197" s="148"/>
      <c r="AB197" s="148"/>
      <c r="AC197" s="148"/>
      <c r="AD197" s="148"/>
      <c r="AE197" s="148"/>
      <c r="AF197" s="148"/>
      <c r="AG197" s="148" t="s">
        <v>183</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ht="24" outlineLevel="1">
      <c r="A198" s="155"/>
      <c r="B198" s="156"/>
      <c r="C198" s="279" t="s">
        <v>372</v>
      </c>
      <c r="D198" s="280"/>
      <c r="E198" s="280"/>
      <c r="F198" s="280"/>
      <c r="G198" s="280"/>
      <c r="H198" s="157"/>
      <c r="I198" s="157"/>
      <c r="J198" s="157"/>
      <c r="K198" s="157"/>
      <c r="L198" s="157"/>
      <c r="M198" s="157"/>
      <c r="N198" s="157"/>
      <c r="O198" s="157"/>
      <c r="P198" s="157"/>
      <c r="Q198" s="157"/>
      <c r="R198" s="157"/>
      <c r="S198" s="157"/>
      <c r="T198" s="157"/>
      <c r="U198" s="157"/>
      <c r="V198" s="157"/>
      <c r="W198" s="157"/>
      <c r="X198" s="148"/>
      <c r="Y198" s="148"/>
      <c r="Z198" s="148"/>
      <c r="AA198" s="148"/>
      <c r="AB198" s="148"/>
      <c r="AC198" s="148"/>
      <c r="AD198" s="148"/>
      <c r="AE198" s="148"/>
      <c r="AF198" s="148"/>
      <c r="AG198" s="148" t="s">
        <v>185</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73" t="str">
        <f>C198</f>
        <v>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v>
      </c>
      <c r="BB198" s="148"/>
      <c r="BC198" s="148"/>
      <c r="BD198" s="148"/>
      <c r="BE198" s="148"/>
      <c r="BF198" s="148"/>
      <c r="BG198" s="148"/>
      <c r="BH198" s="148"/>
    </row>
    <row r="199" spans="1:60" outlineLevel="1">
      <c r="A199" s="155"/>
      <c r="B199" s="156"/>
      <c r="C199" s="273" t="s">
        <v>373</v>
      </c>
      <c r="D199" s="274"/>
      <c r="E199" s="274"/>
      <c r="F199" s="274"/>
      <c r="G199" s="274"/>
      <c r="H199" s="157"/>
      <c r="I199" s="157"/>
      <c r="J199" s="157"/>
      <c r="K199" s="157"/>
      <c r="L199" s="157"/>
      <c r="M199" s="157"/>
      <c r="N199" s="157"/>
      <c r="O199" s="157"/>
      <c r="P199" s="157"/>
      <c r="Q199" s="157"/>
      <c r="R199" s="157"/>
      <c r="S199" s="157"/>
      <c r="T199" s="157"/>
      <c r="U199" s="157"/>
      <c r="V199" s="157"/>
      <c r="W199" s="157"/>
      <c r="X199" s="148"/>
      <c r="Y199" s="148"/>
      <c r="Z199" s="148"/>
      <c r="AA199" s="148"/>
      <c r="AB199" s="148"/>
      <c r="AC199" s="148"/>
      <c r="AD199" s="148"/>
      <c r="AE199" s="148"/>
      <c r="AF199" s="148"/>
      <c r="AG199" s="148" t="s">
        <v>140</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c r="A200" s="155"/>
      <c r="B200" s="156"/>
      <c r="C200" s="268"/>
      <c r="D200" s="269"/>
      <c r="E200" s="269"/>
      <c r="F200" s="269"/>
      <c r="G200" s="269"/>
      <c r="H200" s="157"/>
      <c r="I200" s="157"/>
      <c r="J200" s="157"/>
      <c r="K200" s="157"/>
      <c r="L200" s="157"/>
      <c r="M200" s="157"/>
      <c r="N200" s="157"/>
      <c r="O200" s="157"/>
      <c r="P200" s="157"/>
      <c r="Q200" s="157"/>
      <c r="R200" s="157"/>
      <c r="S200" s="157"/>
      <c r="T200" s="157"/>
      <c r="U200" s="157"/>
      <c r="V200" s="157"/>
      <c r="W200" s="157"/>
      <c r="X200" s="148"/>
      <c r="Y200" s="148"/>
      <c r="Z200" s="148"/>
      <c r="AA200" s="148"/>
      <c r="AB200" s="148"/>
      <c r="AC200" s="148"/>
      <c r="AD200" s="148"/>
      <c r="AE200" s="148"/>
      <c r="AF200" s="148"/>
      <c r="AG200" s="148" t="s">
        <v>141</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c r="A201" s="166">
        <v>54</v>
      </c>
      <c r="B201" s="167" t="s">
        <v>374</v>
      </c>
      <c r="C201" s="180" t="s">
        <v>375</v>
      </c>
      <c r="D201" s="181" t="s">
        <v>194</v>
      </c>
      <c r="E201" s="171">
        <v>1</v>
      </c>
      <c r="F201" s="170"/>
      <c r="G201" s="171">
        <f>ROUND(E201*F201,2)</f>
        <v>0</v>
      </c>
      <c r="H201" s="170"/>
      <c r="I201" s="171">
        <f>ROUND(E201*H201,2)</f>
        <v>0</v>
      </c>
      <c r="J201" s="170"/>
      <c r="K201" s="171">
        <f>ROUND(E201*J201,2)</f>
        <v>0</v>
      </c>
      <c r="L201" s="171">
        <v>21</v>
      </c>
      <c r="M201" s="171">
        <f>G201*(1+L201/100)</f>
        <v>0</v>
      </c>
      <c r="N201" s="171">
        <v>0.22804000000000002</v>
      </c>
      <c r="O201" s="171">
        <f>ROUND(E201*N201,2)</f>
        <v>0.23</v>
      </c>
      <c r="P201" s="171">
        <v>0</v>
      </c>
      <c r="Q201" s="171">
        <f>ROUND(E201*P201,2)</f>
        <v>0</v>
      </c>
      <c r="R201" s="171" t="s">
        <v>181</v>
      </c>
      <c r="S201" s="171" t="s">
        <v>136</v>
      </c>
      <c r="T201" s="172" t="s">
        <v>371</v>
      </c>
      <c r="U201" s="157">
        <v>0</v>
      </c>
      <c r="V201" s="157">
        <f>ROUND(E201*U201,2)</f>
        <v>0</v>
      </c>
      <c r="W201" s="157"/>
      <c r="X201" s="148"/>
      <c r="Y201" s="148"/>
      <c r="Z201" s="148"/>
      <c r="AA201" s="148"/>
      <c r="AB201" s="148"/>
      <c r="AC201" s="148"/>
      <c r="AD201" s="148"/>
      <c r="AE201" s="148"/>
      <c r="AF201" s="148"/>
      <c r="AG201" s="148" t="s">
        <v>183</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ht="24" outlineLevel="1">
      <c r="A202" s="155"/>
      <c r="B202" s="156"/>
      <c r="C202" s="279" t="s">
        <v>372</v>
      </c>
      <c r="D202" s="280"/>
      <c r="E202" s="280"/>
      <c r="F202" s="280"/>
      <c r="G202" s="280"/>
      <c r="H202" s="157"/>
      <c r="I202" s="157"/>
      <c r="J202" s="157"/>
      <c r="K202" s="157"/>
      <c r="L202" s="157"/>
      <c r="M202" s="157"/>
      <c r="N202" s="157"/>
      <c r="O202" s="157"/>
      <c r="P202" s="157"/>
      <c r="Q202" s="157"/>
      <c r="R202" s="157"/>
      <c r="S202" s="157"/>
      <c r="T202" s="157"/>
      <c r="U202" s="157"/>
      <c r="V202" s="157"/>
      <c r="W202" s="157"/>
      <c r="X202" s="148"/>
      <c r="Y202" s="148"/>
      <c r="Z202" s="148"/>
      <c r="AA202" s="148"/>
      <c r="AB202" s="148"/>
      <c r="AC202" s="148"/>
      <c r="AD202" s="148"/>
      <c r="AE202" s="148"/>
      <c r="AF202" s="148"/>
      <c r="AG202" s="148" t="s">
        <v>185</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73" t="str">
        <f>C202</f>
        <v>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v>
      </c>
      <c r="BB202" s="148"/>
      <c r="BC202" s="148"/>
      <c r="BD202" s="148"/>
      <c r="BE202" s="148"/>
      <c r="BF202" s="148"/>
      <c r="BG202" s="148"/>
      <c r="BH202" s="148"/>
    </row>
    <row r="203" spans="1:60" outlineLevel="1">
      <c r="A203" s="155"/>
      <c r="B203" s="156"/>
      <c r="C203" s="273" t="s">
        <v>373</v>
      </c>
      <c r="D203" s="274"/>
      <c r="E203" s="274"/>
      <c r="F203" s="274"/>
      <c r="G203" s="274"/>
      <c r="H203" s="157"/>
      <c r="I203" s="157"/>
      <c r="J203" s="157"/>
      <c r="K203" s="157"/>
      <c r="L203" s="157"/>
      <c r="M203" s="157"/>
      <c r="N203" s="157"/>
      <c r="O203" s="157"/>
      <c r="P203" s="157"/>
      <c r="Q203" s="157"/>
      <c r="R203" s="157"/>
      <c r="S203" s="157"/>
      <c r="T203" s="157"/>
      <c r="U203" s="157"/>
      <c r="V203" s="157"/>
      <c r="W203" s="157"/>
      <c r="X203" s="148"/>
      <c r="Y203" s="148"/>
      <c r="Z203" s="148"/>
      <c r="AA203" s="148"/>
      <c r="AB203" s="148"/>
      <c r="AC203" s="148"/>
      <c r="AD203" s="148"/>
      <c r="AE203" s="148"/>
      <c r="AF203" s="148"/>
      <c r="AG203" s="148" t="s">
        <v>140</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1">
      <c r="A204" s="155"/>
      <c r="B204" s="156"/>
      <c r="C204" s="268"/>
      <c r="D204" s="269"/>
      <c r="E204" s="269"/>
      <c r="F204" s="269"/>
      <c r="G204" s="269"/>
      <c r="H204" s="157"/>
      <c r="I204" s="157"/>
      <c r="J204" s="157"/>
      <c r="K204" s="157"/>
      <c r="L204" s="157"/>
      <c r="M204" s="157"/>
      <c r="N204" s="157"/>
      <c r="O204" s="157"/>
      <c r="P204" s="157"/>
      <c r="Q204" s="157"/>
      <c r="R204" s="157"/>
      <c r="S204" s="157"/>
      <c r="T204" s="157"/>
      <c r="U204" s="157"/>
      <c r="V204" s="157"/>
      <c r="W204" s="157"/>
      <c r="X204" s="148"/>
      <c r="Y204" s="148"/>
      <c r="Z204" s="148"/>
      <c r="AA204" s="148"/>
      <c r="AB204" s="148"/>
      <c r="AC204" s="148"/>
      <c r="AD204" s="148"/>
      <c r="AE204" s="148"/>
      <c r="AF204" s="148"/>
      <c r="AG204" s="148" t="s">
        <v>141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ht="24" outlineLevel="1">
      <c r="A205" s="166">
        <v>55</v>
      </c>
      <c r="B205" s="167" t="s">
        <v>376</v>
      </c>
      <c r="C205" s="180" t="s">
        <v>377</v>
      </c>
      <c r="D205" s="181" t="s">
        <v>194</v>
      </c>
      <c r="E205" s="171">
        <v>1</v>
      </c>
      <c r="F205" s="170"/>
      <c r="G205" s="171">
        <f>ROUND(E205*F205,2)</f>
        <v>0</v>
      </c>
      <c r="H205" s="170"/>
      <c r="I205" s="171">
        <f>ROUND(E205*H205,2)</f>
        <v>0</v>
      </c>
      <c r="J205" s="170"/>
      <c r="K205" s="171">
        <f>ROUND(E205*J205,2)</f>
        <v>0</v>
      </c>
      <c r="L205" s="171">
        <v>21</v>
      </c>
      <c r="M205" s="171">
        <f>G205*(1+L205/100)</f>
        <v>0</v>
      </c>
      <c r="N205" s="171">
        <v>4.0500000000000001E-2</v>
      </c>
      <c r="O205" s="171">
        <f>ROUND(E205*N205,2)</f>
        <v>0.04</v>
      </c>
      <c r="P205" s="171">
        <v>0</v>
      </c>
      <c r="Q205" s="171">
        <f>ROUND(E205*P205,2)</f>
        <v>0</v>
      </c>
      <c r="R205" s="171" t="s">
        <v>258</v>
      </c>
      <c r="S205" s="171" t="s">
        <v>136</v>
      </c>
      <c r="T205" s="172" t="s">
        <v>182</v>
      </c>
      <c r="U205" s="157">
        <v>0</v>
      </c>
      <c r="V205" s="157">
        <f>ROUND(E205*U205,2)</f>
        <v>0</v>
      </c>
      <c r="W205" s="157"/>
      <c r="X205" s="148"/>
      <c r="Y205" s="148"/>
      <c r="Z205" s="148"/>
      <c r="AA205" s="148"/>
      <c r="AB205" s="148"/>
      <c r="AC205" s="148"/>
      <c r="AD205" s="148"/>
      <c r="AE205" s="148"/>
      <c r="AF205" s="148"/>
      <c r="AG205" s="148" t="s">
        <v>231</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c r="A206" s="155"/>
      <c r="B206" s="156"/>
      <c r="C206" s="270" t="s">
        <v>378</v>
      </c>
      <c r="D206" s="271"/>
      <c r="E206" s="271"/>
      <c r="F206" s="271"/>
      <c r="G206" s="271"/>
      <c r="H206" s="157"/>
      <c r="I206" s="157"/>
      <c r="J206" s="157"/>
      <c r="K206" s="157"/>
      <c r="L206" s="157"/>
      <c r="M206" s="157"/>
      <c r="N206" s="157"/>
      <c r="O206" s="157"/>
      <c r="P206" s="157"/>
      <c r="Q206" s="157"/>
      <c r="R206" s="157"/>
      <c r="S206" s="157"/>
      <c r="T206" s="157"/>
      <c r="U206" s="157"/>
      <c r="V206" s="157"/>
      <c r="W206" s="157"/>
      <c r="X206" s="148"/>
      <c r="Y206" s="148"/>
      <c r="Z206" s="148"/>
      <c r="AA206" s="148"/>
      <c r="AB206" s="148"/>
      <c r="AC206" s="148"/>
      <c r="AD206" s="148"/>
      <c r="AE206" s="148"/>
      <c r="AF206" s="148"/>
      <c r="AG206" s="148" t="s">
        <v>140</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c r="A207" s="155"/>
      <c r="B207" s="156"/>
      <c r="C207" s="268"/>
      <c r="D207" s="269"/>
      <c r="E207" s="269"/>
      <c r="F207" s="269"/>
      <c r="G207" s="269"/>
      <c r="H207" s="157"/>
      <c r="I207" s="157"/>
      <c r="J207" s="157"/>
      <c r="K207" s="157"/>
      <c r="L207" s="157"/>
      <c r="M207" s="157"/>
      <c r="N207" s="157"/>
      <c r="O207" s="157"/>
      <c r="P207" s="157"/>
      <c r="Q207" s="157"/>
      <c r="R207" s="157"/>
      <c r="S207" s="157"/>
      <c r="T207" s="157"/>
      <c r="U207" s="157"/>
      <c r="V207" s="157"/>
      <c r="W207" s="157"/>
      <c r="X207" s="148"/>
      <c r="Y207" s="148"/>
      <c r="Z207" s="148"/>
      <c r="AA207" s="148"/>
      <c r="AB207" s="148"/>
      <c r="AC207" s="148"/>
      <c r="AD207" s="148"/>
      <c r="AE207" s="148"/>
      <c r="AF207" s="148"/>
      <c r="AG207" s="148" t="s">
        <v>141</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ht="24" outlineLevel="1">
      <c r="A208" s="166">
        <v>56</v>
      </c>
      <c r="B208" s="167" t="s">
        <v>379</v>
      </c>
      <c r="C208" s="180" t="s">
        <v>380</v>
      </c>
      <c r="D208" s="181" t="s">
        <v>194</v>
      </c>
      <c r="E208" s="171">
        <v>1</v>
      </c>
      <c r="F208" s="170"/>
      <c r="G208" s="171">
        <f>ROUND(E208*F208,2)</f>
        <v>0</v>
      </c>
      <c r="H208" s="170"/>
      <c r="I208" s="171">
        <f>ROUND(E208*H208,2)</f>
        <v>0</v>
      </c>
      <c r="J208" s="170"/>
      <c r="K208" s="171">
        <f>ROUND(E208*J208,2)</f>
        <v>0</v>
      </c>
      <c r="L208" s="171">
        <v>21</v>
      </c>
      <c r="M208" s="171">
        <f>G208*(1+L208/100)</f>
        <v>0</v>
      </c>
      <c r="N208" s="171">
        <v>2.2500000000000003E-2</v>
      </c>
      <c r="O208" s="171">
        <f>ROUND(E208*N208,2)</f>
        <v>0.02</v>
      </c>
      <c r="P208" s="171">
        <v>0</v>
      </c>
      <c r="Q208" s="171">
        <f>ROUND(E208*P208,2)</f>
        <v>0</v>
      </c>
      <c r="R208" s="171" t="s">
        <v>258</v>
      </c>
      <c r="S208" s="171" t="s">
        <v>136</v>
      </c>
      <c r="T208" s="172" t="s">
        <v>182</v>
      </c>
      <c r="U208" s="157">
        <v>0</v>
      </c>
      <c r="V208" s="157">
        <f>ROUND(E208*U208,2)</f>
        <v>0</v>
      </c>
      <c r="W208" s="157"/>
      <c r="X208" s="148"/>
      <c r="Y208" s="148"/>
      <c r="Z208" s="148"/>
      <c r="AA208" s="148"/>
      <c r="AB208" s="148"/>
      <c r="AC208" s="148"/>
      <c r="AD208" s="148"/>
      <c r="AE208" s="148"/>
      <c r="AF208" s="148"/>
      <c r="AG208" s="148" t="s">
        <v>231</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c r="A209" s="155"/>
      <c r="B209" s="156"/>
      <c r="C209" s="270" t="s">
        <v>381</v>
      </c>
      <c r="D209" s="271"/>
      <c r="E209" s="271"/>
      <c r="F209" s="271"/>
      <c r="G209" s="271"/>
      <c r="H209" s="157"/>
      <c r="I209" s="157"/>
      <c r="J209" s="157"/>
      <c r="K209" s="157"/>
      <c r="L209" s="157"/>
      <c r="M209" s="157"/>
      <c r="N209" s="157"/>
      <c r="O209" s="157"/>
      <c r="P209" s="157"/>
      <c r="Q209" s="157"/>
      <c r="R209" s="157"/>
      <c r="S209" s="157"/>
      <c r="T209" s="157"/>
      <c r="U209" s="157"/>
      <c r="V209" s="157"/>
      <c r="W209" s="157"/>
      <c r="X209" s="148"/>
      <c r="Y209" s="148"/>
      <c r="Z209" s="148"/>
      <c r="AA209" s="148"/>
      <c r="AB209" s="148"/>
      <c r="AC209" s="148"/>
      <c r="AD209" s="148"/>
      <c r="AE209" s="148"/>
      <c r="AF209" s="148"/>
      <c r="AG209" s="148" t="s">
        <v>140</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c r="A210" s="155"/>
      <c r="B210" s="156"/>
      <c r="C210" s="268"/>
      <c r="D210" s="269"/>
      <c r="E210" s="269"/>
      <c r="F210" s="269"/>
      <c r="G210" s="269"/>
      <c r="H210" s="157"/>
      <c r="I210" s="157"/>
      <c r="J210" s="157"/>
      <c r="K210" s="157"/>
      <c r="L210" s="157"/>
      <c r="M210" s="157"/>
      <c r="N210" s="157"/>
      <c r="O210" s="157"/>
      <c r="P210" s="157"/>
      <c r="Q210" s="157"/>
      <c r="R210" s="157"/>
      <c r="S210" s="157"/>
      <c r="T210" s="157"/>
      <c r="U210" s="157"/>
      <c r="V210" s="157"/>
      <c r="W210" s="157"/>
      <c r="X210" s="148"/>
      <c r="Y210" s="148"/>
      <c r="Z210" s="148"/>
      <c r="AA210" s="148"/>
      <c r="AB210" s="148"/>
      <c r="AC210" s="148"/>
      <c r="AD210" s="148"/>
      <c r="AE210" s="148"/>
      <c r="AF210" s="148"/>
      <c r="AG210" s="148" t="s">
        <v>141</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4">
      <c r="A211" s="160" t="s">
        <v>131</v>
      </c>
      <c r="B211" s="161" t="s">
        <v>66</v>
      </c>
      <c r="C211" s="182" t="s">
        <v>67</v>
      </c>
      <c r="D211" s="183"/>
      <c r="E211" s="164"/>
      <c r="F211" s="164"/>
      <c r="G211" s="164">
        <f>SUMIF(AG212:AG245,"&lt;&gt;NOR",G212:G245)</f>
        <v>0</v>
      </c>
      <c r="H211" s="164"/>
      <c r="I211" s="164">
        <f>SUM(I212:I245)</f>
        <v>0</v>
      </c>
      <c r="J211" s="164"/>
      <c r="K211" s="164">
        <f>SUM(K212:K245)</f>
        <v>0</v>
      </c>
      <c r="L211" s="164"/>
      <c r="M211" s="164">
        <f>SUM(M212:M245)</f>
        <v>0</v>
      </c>
      <c r="N211" s="164"/>
      <c r="O211" s="164">
        <f>SUM(O212:O245)</f>
        <v>13.94</v>
      </c>
      <c r="P211" s="164"/>
      <c r="Q211" s="164">
        <f>SUM(Q212:Q245)</f>
        <v>0</v>
      </c>
      <c r="R211" s="164"/>
      <c r="S211" s="164"/>
      <c r="T211" s="165"/>
      <c r="U211" s="159"/>
      <c r="V211" s="159">
        <f>SUM(V212:V245)</f>
        <v>116.81</v>
      </c>
      <c r="W211" s="159"/>
      <c r="AG211" t="s">
        <v>132</v>
      </c>
    </row>
    <row r="212" spans="1:60" outlineLevel="1">
      <c r="A212" s="166">
        <v>57</v>
      </c>
      <c r="B212" s="167" t="s">
        <v>249</v>
      </c>
      <c r="C212" s="180" t="s">
        <v>250</v>
      </c>
      <c r="D212" s="181" t="s">
        <v>251</v>
      </c>
      <c r="E212" s="171">
        <v>30</v>
      </c>
      <c r="F212" s="170"/>
      <c r="G212" s="171">
        <f>ROUND(E212*F212,2)</f>
        <v>0</v>
      </c>
      <c r="H212" s="170"/>
      <c r="I212" s="171">
        <f>ROUND(E212*H212,2)</f>
        <v>0</v>
      </c>
      <c r="J212" s="170"/>
      <c r="K212" s="171">
        <f>ROUND(E212*J212,2)</f>
        <v>0</v>
      </c>
      <c r="L212" s="171">
        <v>21</v>
      </c>
      <c r="M212" s="171">
        <f>G212*(1+L212/100)</f>
        <v>0</v>
      </c>
      <c r="N212" s="171">
        <v>0</v>
      </c>
      <c r="O212" s="171">
        <f>ROUND(E212*N212,2)</f>
        <v>0</v>
      </c>
      <c r="P212" s="171">
        <v>0</v>
      </c>
      <c r="Q212" s="171">
        <f>ROUND(E212*P212,2)</f>
        <v>0</v>
      </c>
      <c r="R212" s="171" t="s">
        <v>252</v>
      </c>
      <c r="S212" s="171" t="s">
        <v>136</v>
      </c>
      <c r="T212" s="172" t="s">
        <v>137</v>
      </c>
      <c r="U212" s="157">
        <v>1</v>
      </c>
      <c r="V212" s="157">
        <f>ROUND(E212*U212,2)</f>
        <v>30</v>
      </c>
      <c r="W212" s="157"/>
      <c r="X212" s="148"/>
      <c r="Y212" s="148"/>
      <c r="Z212" s="148"/>
      <c r="AA212" s="148"/>
      <c r="AB212" s="148"/>
      <c r="AC212" s="148"/>
      <c r="AD212" s="148"/>
      <c r="AE212" s="148"/>
      <c r="AF212" s="148"/>
      <c r="AG212" s="148" t="s">
        <v>253</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c r="A213" s="155"/>
      <c r="B213" s="156"/>
      <c r="C213" s="270" t="s">
        <v>254</v>
      </c>
      <c r="D213" s="271"/>
      <c r="E213" s="271"/>
      <c r="F213" s="271"/>
      <c r="G213" s="271"/>
      <c r="H213" s="157"/>
      <c r="I213" s="157"/>
      <c r="J213" s="157"/>
      <c r="K213" s="157"/>
      <c r="L213" s="157"/>
      <c r="M213" s="157"/>
      <c r="N213" s="157"/>
      <c r="O213" s="157"/>
      <c r="P213" s="157"/>
      <c r="Q213" s="157"/>
      <c r="R213" s="157"/>
      <c r="S213" s="157"/>
      <c r="T213" s="157"/>
      <c r="U213" s="157"/>
      <c r="V213" s="157"/>
      <c r="W213" s="157"/>
      <c r="X213" s="148"/>
      <c r="Y213" s="148"/>
      <c r="Z213" s="148"/>
      <c r="AA213" s="148"/>
      <c r="AB213" s="148"/>
      <c r="AC213" s="148"/>
      <c r="AD213" s="148"/>
      <c r="AE213" s="148"/>
      <c r="AF213" s="148"/>
      <c r="AG213" s="148" t="s">
        <v>140</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73" t="str">
        <f>C213</f>
        <v>Montáž a příprava ocelových roštů teras a montáž roštu u vchodu - včetně přípravy materiálu a svařování</v>
      </c>
      <c r="BB213" s="148"/>
      <c r="BC213" s="148"/>
      <c r="BD213" s="148"/>
      <c r="BE213" s="148"/>
      <c r="BF213" s="148"/>
      <c r="BG213" s="148"/>
      <c r="BH213" s="148"/>
    </row>
    <row r="214" spans="1:60" outlineLevel="1">
      <c r="A214" s="155"/>
      <c r="B214" s="156"/>
      <c r="C214" s="268"/>
      <c r="D214" s="269"/>
      <c r="E214" s="269"/>
      <c r="F214" s="269"/>
      <c r="G214" s="269"/>
      <c r="H214" s="157"/>
      <c r="I214" s="157"/>
      <c r="J214" s="157"/>
      <c r="K214" s="157"/>
      <c r="L214" s="157"/>
      <c r="M214" s="157"/>
      <c r="N214" s="157"/>
      <c r="O214" s="157"/>
      <c r="P214" s="157"/>
      <c r="Q214" s="157"/>
      <c r="R214" s="157"/>
      <c r="S214" s="157"/>
      <c r="T214" s="157"/>
      <c r="U214" s="157"/>
      <c r="V214" s="157"/>
      <c r="W214" s="157"/>
      <c r="X214" s="148"/>
      <c r="Y214" s="148"/>
      <c r="Z214" s="148"/>
      <c r="AA214" s="148"/>
      <c r="AB214" s="148"/>
      <c r="AC214" s="148"/>
      <c r="AD214" s="148"/>
      <c r="AE214" s="148"/>
      <c r="AF214" s="148"/>
      <c r="AG214" s="148" t="s">
        <v>141</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c r="A215" s="166">
        <v>58</v>
      </c>
      <c r="B215" s="167" t="s">
        <v>255</v>
      </c>
      <c r="C215" s="180" t="s">
        <v>256</v>
      </c>
      <c r="D215" s="181" t="s">
        <v>257</v>
      </c>
      <c r="E215" s="171">
        <v>928.10300000000007</v>
      </c>
      <c r="F215" s="170"/>
      <c r="G215" s="171">
        <f>ROUND(E215*F215,2)</f>
        <v>0</v>
      </c>
      <c r="H215" s="170"/>
      <c r="I215" s="171">
        <f>ROUND(E215*H215,2)</f>
        <v>0</v>
      </c>
      <c r="J215" s="170"/>
      <c r="K215" s="171">
        <f>ROUND(E215*J215,2)</f>
        <v>0</v>
      </c>
      <c r="L215" s="171">
        <v>21</v>
      </c>
      <c r="M215" s="171">
        <f>G215*(1+L215/100)</f>
        <v>0</v>
      </c>
      <c r="N215" s="171">
        <v>1E-3</v>
      </c>
      <c r="O215" s="171">
        <f>ROUND(E215*N215,2)</f>
        <v>0.93</v>
      </c>
      <c r="P215" s="171">
        <v>0</v>
      </c>
      <c r="Q215" s="171">
        <f>ROUND(E215*P215,2)</f>
        <v>0</v>
      </c>
      <c r="R215" s="171" t="s">
        <v>258</v>
      </c>
      <c r="S215" s="171" t="s">
        <v>136</v>
      </c>
      <c r="T215" s="172" t="s">
        <v>182</v>
      </c>
      <c r="U215" s="157">
        <v>0</v>
      </c>
      <c r="V215" s="157">
        <f>ROUND(E215*U215,2)</f>
        <v>0</v>
      </c>
      <c r="W215" s="157"/>
      <c r="X215" s="148"/>
      <c r="Y215" s="148"/>
      <c r="Z215" s="148"/>
      <c r="AA215" s="148"/>
      <c r="AB215" s="148"/>
      <c r="AC215" s="148"/>
      <c r="AD215" s="148"/>
      <c r="AE215" s="148"/>
      <c r="AF215" s="148"/>
      <c r="AG215" s="148" t="s">
        <v>231</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c r="A216" s="155"/>
      <c r="B216" s="156"/>
      <c r="C216" s="270" t="s">
        <v>382</v>
      </c>
      <c r="D216" s="271"/>
      <c r="E216" s="271"/>
      <c r="F216" s="271"/>
      <c r="G216" s="271"/>
      <c r="H216" s="157"/>
      <c r="I216" s="157"/>
      <c r="J216" s="157"/>
      <c r="K216" s="157"/>
      <c r="L216" s="157"/>
      <c r="M216" s="157"/>
      <c r="N216" s="157"/>
      <c r="O216" s="157"/>
      <c r="P216" s="157"/>
      <c r="Q216" s="157"/>
      <c r="R216" s="157"/>
      <c r="S216" s="157"/>
      <c r="T216" s="157"/>
      <c r="U216" s="157"/>
      <c r="V216" s="157"/>
      <c r="W216" s="157"/>
      <c r="X216" s="148"/>
      <c r="Y216" s="148"/>
      <c r="Z216" s="148"/>
      <c r="AA216" s="148"/>
      <c r="AB216" s="148"/>
      <c r="AC216" s="148"/>
      <c r="AD216" s="148"/>
      <c r="AE216" s="148"/>
      <c r="AF216" s="148"/>
      <c r="AG216" s="148" t="s">
        <v>140</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c r="A217" s="155"/>
      <c r="B217" s="156"/>
      <c r="C217" s="194" t="s">
        <v>383</v>
      </c>
      <c r="D217" s="195"/>
      <c r="E217" s="196">
        <v>199.47900000000001</v>
      </c>
      <c r="F217" s="157"/>
      <c r="G217" s="157"/>
      <c r="H217" s="157"/>
      <c r="I217" s="157"/>
      <c r="J217" s="157"/>
      <c r="K217" s="157"/>
      <c r="L217" s="157"/>
      <c r="M217" s="157"/>
      <c r="N217" s="157"/>
      <c r="O217" s="157"/>
      <c r="P217" s="157"/>
      <c r="Q217" s="157"/>
      <c r="R217" s="157"/>
      <c r="S217" s="157"/>
      <c r="T217" s="157"/>
      <c r="U217" s="157"/>
      <c r="V217" s="157"/>
      <c r="W217" s="157"/>
      <c r="X217" s="148"/>
      <c r="Y217" s="148"/>
      <c r="Z217" s="148"/>
      <c r="AA217" s="148"/>
      <c r="AB217" s="148"/>
      <c r="AC217" s="148"/>
      <c r="AD217" s="148"/>
      <c r="AE217" s="148"/>
      <c r="AF217" s="148"/>
      <c r="AG217" s="148" t="s">
        <v>227</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1">
      <c r="A218" s="155"/>
      <c r="B218" s="156"/>
      <c r="C218" s="194" t="s">
        <v>384</v>
      </c>
      <c r="D218" s="195"/>
      <c r="E218" s="196">
        <v>728.62400000000002</v>
      </c>
      <c r="F218" s="157"/>
      <c r="G218" s="157"/>
      <c r="H218" s="157"/>
      <c r="I218" s="157"/>
      <c r="J218" s="157"/>
      <c r="K218" s="157"/>
      <c r="L218" s="157"/>
      <c r="M218" s="157"/>
      <c r="N218" s="157"/>
      <c r="O218" s="157"/>
      <c r="P218" s="157"/>
      <c r="Q218" s="157"/>
      <c r="R218" s="157"/>
      <c r="S218" s="157"/>
      <c r="T218" s="157"/>
      <c r="U218" s="157"/>
      <c r="V218" s="157"/>
      <c r="W218" s="157"/>
      <c r="X218" s="148"/>
      <c r="Y218" s="148"/>
      <c r="Z218" s="148"/>
      <c r="AA218" s="148"/>
      <c r="AB218" s="148"/>
      <c r="AC218" s="148"/>
      <c r="AD218" s="148"/>
      <c r="AE218" s="148"/>
      <c r="AF218" s="148"/>
      <c r="AG218" s="148" t="s">
        <v>227</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c r="A219" s="155"/>
      <c r="B219" s="156"/>
      <c r="C219" s="268"/>
      <c r="D219" s="269"/>
      <c r="E219" s="269"/>
      <c r="F219" s="269"/>
      <c r="G219" s="269"/>
      <c r="H219" s="157"/>
      <c r="I219" s="157"/>
      <c r="J219" s="157"/>
      <c r="K219" s="157"/>
      <c r="L219" s="157"/>
      <c r="M219" s="157"/>
      <c r="N219" s="157"/>
      <c r="O219" s="157"/>
      <c r="P219" s="157"/>
      <c r="Q219" s="157"/>
      <c r="R219" s="157"/>
      <c r="S219" s="157"/>
      <c r="T219" s="157"/>
      <c r="U219" s="157"/>
      <c r="V219" s="157"/>
      <c r="W219" s="157"/>
      <c r="X219" s="148"/>
      <c r="Y219" s="148"/>
      <c r="Z219" s="148"/>
      <c r="AA219" s="148"/>
      <c r="AB219" s="148"/>
      <c r="AC219" s="148"/>
      <c r="AD219" s="148"/>
      <c r="AE219" s="148"/>
      <c r="AF219" s="148"/>
      <c r="AG219" s="148" t="s">
        <v>141</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ht="24" outlineLevel="1">
      <c r="A220" s="166">
        <v>59</v>
      </c>
      <c r="B220" s="167" t="s">
        <v>385</v>
      </c>
      <c r="C220" s="180" t="s">
        <v>386</v>
      </c>
      <c r="D220" s="181" t="s">
        <v>188</v>
      </c>
      <c r="E220" s="171">
        <v>22.75</v>
      </c>
      <c r="F220" s="170"/>
      <c r="G220" s="171">
        <f>ROUND(E220*F220,2)</f>
        <v>0</v>
      </c>
      <c r="H220" s="170"/>
      <c r="I220" s="171">
        <f>ROUND(E220*H220,2)</f>
        <v>0</v>
      </c>
      <c r="J220" s="170"/>
      <c r="K220" s="171">
        <f>ROUND(E220*J220,2)</f>
        <v>0</v>
      </c>
      <c r="L220" s="171">
        <v>21</v>
      </c>
      <c r="M220" s="171">
        <f>G220*(1+L220/100)</f>
        <v>0</v>
      </c>
      <c r="N220" s="171">
        <v>9.1E-4</v>
      </c>
      <c r="O220" s="171">
        <f>ROUND(E220*N220,2)</f>
        <v>0.02</v>
      </c>
      <c r="P220" s="171">
        <v>0</v>
      </c>
      <c r="Q220" s="171">
        <f>ROUND(E220*P220,2)</f>
        <v>0</v>
      </c>
      <c r="R220" s="171" t="s">
        <v>387</v>
      </c>
      <c r="S220" s="171" t="s">
        <v>136</v>
      </c>
      <c r="T220" s="172" t="s">
        <v>182</v>
      </c>
      <c r="U220" s="157">
        <v>0.13400000000000001</v>
      </c>
      <c r="V220" s="157">
        <f>ROUND(E220*U220,2)</f>
        <v>3.05</v>
      </c>
      <c r="W220" s="157"/>
      <c r="X220" s="148"/>
      <c r="Y220" s="148"/>
      <c r="Z220" s="148"/>
      <c r="AA220" s="148"/>
      <c r="AB220" s="148"/>
      <c r="AC220" s="148"/>
      <c r="AD220" s="148"/>
      <c r="AE220" s="148"/>
      <c r="AF220" s="148"/>
      <c r="AG220" s="148" t="s">
        <v>221</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c r="A221" s="155"/>
      <c r="B221" s="156"/>
      <c r="C221" s="270" t="s">
        <v>388</v>
      </c>
      <c r="D221" s="271"/>
      <c r="E221" s="271"/>
      <c r="F221" s="271"/>
      <c r="G221" s="271"/>
      <c r="H221" s="157"/>
      <c r="I221" s="157"/>
      <c r="J221" s="157"/>
      <c r="K221" s="157"/>
      <c r="L221" s="157"/>
      <c r="M221" s="157"/>
      <c r="N221" s="157"/>
      <c r="O221" s="157"/>
      <c r="P221" s="157"/>
      <c r="Q221" s="157"/>
      <c r="R221" s="157"/>
      <c r="S221" s="157"/>
      <c r="T221" s="157"/>
      <c r="U221" s="157"/>
      <c r="V221" s="157"/>
      <c r="W221" s="157"/>
      <c r="X221" s="148"/>
      <c r="Y221" s="148"/>
      <c r="Z221" s="148"/>
      <c r="AA221" s="148"/>
      <c r="AB221" s="148"/>
      <c r="AC221" s="148"/>
      <c r="AD221" s="148"/>
      <c r="AE221" s="148"/>
      <c r="AF221" s="148"/>
      <c r="AG221" s="148" t="s">
        <v>140</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c r="A222" s="155"/>
      <c r="B222" s="156"/>
      <c r="C222" s="194" t="s">
        <v>389</v>
      </c>
      <c r="D222" s="195"/>
      <c r="E222" s="196">
        <v>22.75</v>
      </c>
      <c r="F222" s="157"/>
      <c r="G222" s="157"/>
      <c r="H222" s="157"/>
      <c r="I222" s="157"/>
      <c r="J222" s="157"/>
      <c r="K222" s="157"/>
      <c r="L222" s="157"/>
      <c r="M222" s="157"/>
      <c r="N222" s="157"/>
      <c r="O222" s="157"/>
      <c r="P222" s="157"/>
      <c r="Q222" s="157"/>
      <c r="R222" s="157"/>
      <c r="S222" s="157"/>
      <c r="T222" s="157"/>
      <c r="U222" s="157"/>
      <c r="V222" s="157"/>
      <c r="W222" s="157"/>
      <c r="X222" s="148"/>
      <c r="Y222" s="148"/>
      <c r="Z222" s="148"/>
      <c r="AA222" s="148"/>
      <c r="AB222" s="148"/>
      <c r="AC222" s="148"/>
      <c r="AD222" s="148"/>
      <c r="AE222" s="148"/>
      <c r="AF222" s="148"/>
      <c r="AG222" s="148" t="s">
        <v>227</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c r="A223" s="155"/>
      <c r="B223" s="156"/>
      <c r="C223" s="268"/>
      <c r="D223" s="269"/>
      <c r="E223" s="269"/>
      <c r="F223" s="269"/>
      <c r="G223" s="269"/>
      <c r="H223" s="157"/>
      <c r="I223" s="157"/>
      <c r="J223" s="157"/>
      <c r="K223" s="157"/>
      <c r="L223" s="157"/>
      <c r="M223" s="157"/>
      <c r="N223" s="157"/>
      <c r="O223" s="157"/>
      <c r="P223" s="157"/>
      <c r="Q223" s="157"/>
      <c r="R223" s="157"/>
      <c r="S223" s="157"/>
      <c r="T223" s="157"/>
      <c r="U223" s="157"/>
      <c r="V223" s="157"/>
      <c r="W223" s="157"/>
      <c r="X223" s="148"/>
      <c r="Y223" s="148"/>
      <c r="Z223" s="148"/>
      <c r="AA223" s="148"/>
      <c r="AB223" s="148"/>
      <c r="AC223" s="148"/>
      <c r="AD223" s="148"/>
      <c r="AE223" s="148"/>
      <c r="AF223" s="148"/>
      <c r="AG223" s="148" t="s">
        <v>141</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1">
      <c r="A224" s="155">
        <v>60</v>
      </c>
      <c r="B224" s="156" t="s">
        <v>390</v>
      </c>
      <c r="C224" s="197" t="s">
        <v>391</v>
      </c>
      <c r="D224" s="198" t="s">
        <v>0</v>
      </c>
      <c r="E224" s="158"/>
      <c r="F224" s="158"/>
      <c r="G224" s="157">
        <f>ROUND(E224*F224,2)</f>
        <v>0</v>
      </c>
      <c r="H224" s="158"/>
      <c r="I224" s="157">
        <f>ROUND(E224*H224,2)</f>
        <v>0</v>
      </c>
      <c r="J224" s="158"/>
      <c r="K224" s="157">
        <f>ROUND(E224*J224,2)</f>
        <v>0</v>
      </c>
      <c r="L224" s="157">
        <v>21</v>
      </c>
      <c r="M224" s="157">
        <f>G224*(1+L224/100)</f>
        <v>0</v>
      </c>
      <c r="N224" s="157">
        <v>0</v>
      </c>
      <c r="O224" s="157">
        <f>ROUND(E224*N224,2)</f>
        <v>0</v>
      </c>
      <c r="P224" s="157">
        <v>0</v>
      </c>
      <c r="Q224" s="157">
        <f>ROUND(E224*P224,2)</f>
        <v>0</v>
      </c>
      <c r="R224" s="157" t="s">
        <v>392</v>
      </c>
      <c r="S224" s="157" t="s">
        <v>136</v>
      </c>
      <c r="T224" s="157" t="s">
        <v>182</v>
      </c>
      <c r="U224" s="157">
        <v>0</v>
      </c>
      <c r="V224" s="157">
        <f>ROUND(E224*U224,2)</f>
        <v>0</v>
      </c>
      <c r="W224" s="157"/>
      <c r="X224" s="148"/>
      <c r="Y224" s="148"/>
      <c r="Z224" s="148"/>
      <c r="AA224" s="148"/>
      <c r="AB224" s="148"/>
      <c r="AC224" s="148"/>
      <c r="AD224" s="148"/>
      <c r="AE224" s="148"/>
      <c r="AF224" s="148"/>
      <c r="AG224" s="148" t="s">
        <v>237</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1">
      <c r="A225" s="155"/>
      <c r="B225" s="156"/>
      <c r="C225" s="277" t="s">
        <v>238</v>
      </c>
      <c r="D225" s="278"/>
      <c r="E225" s="278"/>
      <c r="F225" s="278"/>
      <c r="G225" s="278"/>
      <c r="H225" s="157"/>
      <c r="I225" s="157"/>
      <c r="J225" s="157"/>
      <c r="K225" s="157"/>
      <c r="L225" s="157"/>
      <c r="M225" s="157"/>
      <c r="N225" s="157"/>
      <c r="O225" s="157"/>
      <c r="P225" s="157"/>
      <c r="Q225" s="157"/>
      <c r="R225" s="157"/>
      <c r="S225" s="157"/>
      <c r="T225" s="157"/>
      <c r="U225" s="157"/>
      <c r="V225" s="157"/>
      <c r="W225" s="157"/>
      <c r="X225" s="148"/>
      <c r="Y225" s="148"/>
      <c r="Z225" s="148"/>
      <c r="AA225" s="148"/>
      <c r="AB225" s="148"/>
      <c r="AC225" s="148"/>
      <c r="AD225" s="148"/>
      <c r="AE225" s="148"/>
      <c r="AF225" s="148"/>
      <c r="AG225" s="148" t="s">
        <v>185</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c r="A226" s="155"/>
      <c r="B226" s="156"/>
      <c r="C226" s="268"/>
      <c r="D226" s="269"/>
      <c r="E226" s="269"/>
      <c r="F226" s="269"/>
      <c r="G226" s="269"/>
      <c r="H226" s="157"/>
      <c r="I226" s="157"/>
      <c r="J226" s="157"/>
      <c r="K226" s="157"/>
      <c r="L226" s="157"/>
      <c r="M226" s="157"/>
      <c r="N226" s="157"/>
      <c r="O226" s="157"/>
      <c r="P226" s="157"/>
      <c r="Q226" s="157"/>
      <c r="R226" s="157"/>
      <c r="S226" s="157"/>
      <c r="T226" s="157"/>
      <c r="U226" s="157"/>
      <c r="V226" s="157"/>
      <c r="W226" s="157"/>
      <c r="X226" s="148"/>
      <c r="Y226" s="148"/>
      <c r="Z226" s="148"/>
      <c r="AA226" s="148"/>
      <c r="AB226" s="148"/>
      <c r="AC226" s="148"/>
      <c r="AD226" s="148"/>
      <c r="AE226" s="148"/>
      <c r="AF226" s="148"/>
      <c r="AG226" s="148" t="s">
        <v>141</v>
      </c>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c r="A227" s="166">
        <v>61</v>
      </c>
      <c r="B227" s="167" t="s">
        <v>393</v>
      </c>
      <c r="C227" s="180" t="s">
        <v>394</v>
      </c>
      <c r="D227" s="181" t="s">
        <v>257</v>
      </c>
      <c r="E227" s="171">
        <v>928.10300000000007</v>
      </c>
      <c r="F227" s="170"/>
      <c r="G227" s="171">
        <f>ROUND(E227*F227,2)</f>
        <v>0</v>
      </c>
      <c r="H227" s="170"/>
      <c r="I227" s="171">
        <f>ROUND(E227*H227,2)</f>
        <v>0</v>
      </c>
      <c r="J227" s="170"/>
      <c r="K227" s="171">
        <f>ROUND(E227*J227,2)</f>
        <v>0</v>
      </c>
      <c r="L227" s="171">
        <v>21</v>
      </c>
      <c r="M227" s="171">
        <f>G227*(1+L227/100)</f>
        <v>0</v>
      </c>
      <c r="N227" s="171">
        <v>1E-3</v>
      </c>
      <c r="O227" s="171">
        <f>ROUND(E227*N227,2)</f>
        <v>0.93</v>
      </c>
      <c r="P227" s="171">
        <v>0</v>
      </c>
      <c r="Q227" s="171">
        <f>ROUND(E227*P227,2)</f>
        <v>0</v>
      </c>
      <c r="R227" s="171"/>
      <c r="S227" s="171" t="s">
        <v>167</v>
      </c>
      <c r="T227" s="172" t="s">
        <v>137</v>
      </c>
      <c r="U227" s="157">
        <v>0</v>
      </c>
      <c r="V227" s="157">
        <f>ROUND(E227*U227,2)</f>
        <v>0</v>
      </c>
      <c r="W227" s="157"/>
      <c r="X227" s="148"/>
      <c r="Y227" s="148"/>
      <c r="Z227" s="148"/>
      <c r="AA227" s="148"/>
      <c r="AB227" s="148"/>
      <c r="AC227" s="148"/>
      <c r="AD227" s="148"/>
      <c r="AE227" s="148"/>
      <c r="AF227" s="148"/>
      <c r="AG227" s="148" t="s">
        <v>231</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c r="A228" s="155"/>
      <c r="B228" s="156"/>
      <c r="C228" s="275"/>
      <c r="D228" s="276"/>
      <c r="E228" s="276"/>
      <c r="F228" s="276"/>
      <c r="G228" s="276"/>
      <c r="H228" s="157"/>
      <c r="I228" s="157"/>
      <c r="J228" s="157"/>
      <c r="K228" s="157"/>
      <c r="L228" s="157"/>
      <c r="M228" s="157"/>
      <c r="N228" s="157"/>
      <c r="O228" s="157"/>
      <c r="P228" s="157"/>
      <c r="Q228" s="157"/>
      <c r="R228" s="157"/>
      <c r="S228" s="157"/>
      <c r="T228" s="157"/>
      <c r="U228" s="157"/>
      <c r="V228" s="157"/>
      <c r="W228" s="157"/>
      <c r="X228" s="148"/>
      <c r="Y228" s="148"/>
      <c r="Z228" s="148"/>
      <c r="AA228" s="148"/>
      <c r="AB228" s="148"/>
      <c r="AC228" s="148"/>
      <c r="AD228" s="148"/>
      <c r="AE228" s="148"/>
      <c r="AF228" s="148"/>
      <c r="AG228" s="148" t="s">
        <v>141</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1">
      <c r="A229" s="166">
        <v>62</v>
      </c>
      <c r="B229" s="167" t="s">
        <v>395</v>
      </c>
      <c r="C229" s="180" t="s">
        <v>396</v>
      </c>
      <c r="D229" s="181" t="s">
        <v>180</v>
      </c>
      <c r="E229" s="171">
        <v>4.8000000000000007</v>
      </c>
      <c r="F229" s="170"/>
      <c r="G229" s="171">
        <f>ROUND(E229*F229,2)</f>
        <v>0</v>
      </c>
      <c r="H229" s="170"/>
      <c r="I229" s="171">
        <f>ROUND(E229*H229,2)</f>
        <v>0</v>
      </c>
      <c r="J229" s="170"/>
      <c r="K229" s="171">
        <f>ROUND(E229*J229,2)</f>
        <v>0</v>
      </c>
      <c r="L229" s="171">
        <v>21</v>
      </c>
      <c r="M229" s="171">
        <f>G229*(1+L229/100)</f>
        <v>0</v>
      </c>
      <c r="N229" s="171">
        <v>6.0500000000000007E-3</v>
      </c>
      <c r="O229" s="171">
        <f>ROUND(E229*N229,2)</f>
        <v>0.03</v>
      </c>
      <c r="P229" s="171">
        <v>0</v>
      </c>
      <c r="Q229" s="171">
        <f>ROUND(E229*P229,2)</f>
        <v>0</v>
      </c>
      <c r="R229" s="171"/>
      <c r="S229" s="171" t="s">
        <v>136</v>
      </c>
      <c r="T229" s="172" t="s">
        <v>182</v>
      </c>
      <c r="U229" s="157">
        <v>3.4670000000000001</v>
      </c>
      <c r="V229" s="157">
        <f>ROUND(E229*U229,2)</f>
        <v>16.64</v>
      </c>
      <c r="W229" s="157"/>
      <c r="X229" s="148"/>
      <c r="Y229" s="148"/>
      <c r="Z229" s="148"/>
      <c r="AA229" s="148"/>
      <c r="AB229" s="148"/>
      <c r="AC229" s="148"/>
      <c r="AD229" s="148"/>
      <c r="AE229" s="148"/>
      <c r="AF229" s="148"/>
      <c r="AG229" s="148" t="s">
        <v>221</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c r="A230" s="155"/>
      <c r="B230" s="156"/>
      <c r="C230" s="270" t="s">
        <v>397</v>
      </c>
      <c r="D230" s="271"/>
      <c r="E230" s="271"/>
      <c r="F230" s="271"/>
      <c r="G230" s="271"/>
      <c r="H230" s="157"/>
      <c r="I230" s="157"/>
      <c r="J230" s="157"/>
      <c r="K230" s="157"/>
      <c r="L230" s="157"/>
      <c r="M230" s="157"/>
      <c r="N230" s="157"/>
      <c r="O230" s="157"/>
      <c r="P230" s="157"/>
      <c r="Q230" s="157"/>
      <c r="R230" s="157"/>
      <c r="S230" s="157"/>
      <c r="T230" s="157"/>
      <c r="U230" s="157"/>
      <c r="V230" s="157"/>
      <c r="W230" s="157"/>
      <c r="X230" s="148"/>
      <c r="Y230" s="148"/>
      <c r="Z230" s="148"/>
      <c r="AA230" s="148"/>
      <c r="AB230" s="148"/>
      <c r="AC230" s="148"/>
      <c r="AD230" s="148"/>
      <c r="AE230" s="148"/>
      <c r="AF230" s="148"/>
      <c r="AG230" s="148" t="s">
        <v>140</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73" t="str">
        <f>C230</f>
        <v>Část výrubu bude použit na stavbě při stavbě nového opěrného zdiva a zbytek  bude odvezen na mezideponii obce</v>
      </c>
      <c r="BB230" s="148"/>
      <c r="BC230" s="148"/>
      <c r="BD230" s="148"/>
      <c r="BE230" s="148"/>
      <c r="BF230" s="148"/>
      <c r="BG230" s="148"/>
      <c r="BH230" s="148"/>
    </row>
    <row r="231" spans="1:60" outlineLevel="1">
      <c r="A231" s="155"/>
      <c r="B231" s="156"/>
      <c r="C231" s="194" t="s">
        <v>398</v>
      </c>
      <c r="D231" s="195"/>
      <c r="E231" s="196">
        <v>4.8000000000000007</v>
      </c>
      <c r="F231" s="157"/>
      <c r="G231" s="157"/>
      <c r="H231" s="157"/>
      <c r="I231" s="157"/>
      <c r="J231" s="157"/>
      <c r="K231" s="157"/>
      <c r="L231" s="157"/>
      <c r="M231" s="157"/>
      <c r="N231" s="157"/>
      <c r="O231" s="157"/>
      <c r="P231" s="157"/>
      <c r="Q231" s="157"/>
      <c r="R231" s="157"/>
      <c r="S231" s="157"/>
      <c r="T231" s="157"/>
      <c r="U231" s="157"/>
      <c r="V231" s="157"/>
      <c r="W231" s="157"/>
      <c r="X231" s="148"/>
      <c r="Y231" s="148"/>
      <c r="Z231" s="148"/>
      <c r="AA231" s="148"/>
      <c r="AB231" s="148"/>
      <c r="AC231" s="148"/>
      <c r="AD231" s="148"/>
      <c r="AE231" s="148"/>
      <c r="AF231" s="148"/>
      <c r="AG231" s="148" t="s">
        <v>227</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c r="A232" s="155"/>
      <c r="B232" s="156"/>
      <c r="C232" s="268"/>
      <c r="D232" s="269"/>
      <c r="E232" s="269"/>
      <c r="F232" s="269"/>
      <c r="G232" s="269"/>
      <c r="H232" s="157"/>
      <c r="I232" s="157"/>
      <c r="J232" s="157"/>
      <c r="K232" s="157"/>
      <c r="L232" s="157"/>
      <c r="M232" s="157"/>
      <c r="N232" s="157"/>
      <c r="O232" s="157"/>
      <c r="P232" s="157"/>
      <c r="Q232" s="157"/>
      <c r="R232" s="157"/>
      <c r="S232" s="157"/>
      <c r="T232" s="157"/>
      <c r="U232" s="157"/>
      <c r="V232" s="157"/>
      <c r="W232" s="157"/>
      <c r="X232" s="148"/>
      <c r="Y232" s="148"/>
      <c r="Z232" s="148"/>
      <c r="AA232" s="148"/>
      <c r="AB232" s="148"/>
      <c r="AC232" s="148"/>
      <c r="AD232" s="148"/>
      <c r="AE232" s="148"/>
      <c r="AF232" s="148"/>
      <c r="AG232" s="148" t="s">
        <v>141</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c r="A233" s="166">
        <v>63</v>
      </c>
      <c r="B233" s="167" t="s">
        <v>399</v>
      </c>
      <c r="C233" s="180" t="s">
        <v>400</v>
      </c>
      <c r="D233" s="181" t="s">
        <v>244</v>
      </c>
      <c r="E233" s="171">
        <v>16.5</v>
      </c>
      <c r="F233" s="170"/>
      <c r="G233" s="171">
        <f>ROUND(E233*F233,2)</f>
        <v>0</v>
      </c>
      <c r="H233" s="170"/>
      <c r="I233" s="171">
        <f>ROUND(E233*H233,2)</f>
        <v>0</v>
      </c>
      <c r="J233" s="170"/>
      <c r="K233" s="171">
        <f>ROUND(E233*J233,2)</f>
        <v>0</v>
      </c>
      <c r="L233" s="171">
        <v>21</v>
      </c>
      <c r="M233" s="171">
        <f>G233*(1+L233/100)</f>
        <v>0</v>
      </c>
      <c r="N233" s="171">
        <v>6.1000000000000008E-4</v>
      </c>
      <c r="O233" s="171">
        <f>ROUND(E233*N233,2)</f>
        <v>0.01</v>
      </c>
      <c r="P233" s="171">
        <v>0</v>
      </c>
      <c r="Q233" s="171">
        <f>ROUND(E233*P233,2)</f>
        <v>0</v>
      </c>
      <c r="R233" s="171" t="s">
        <v>401</v>
      </c>
      <c r="S233" s="171" t="s">
        <v>136</v>
      </c>
      <c r="T233" s="172" t="s">
        <v>137</v>
      </c>
      <c r="U233" s="157">
        <v>4.0680000000000005</v>
      </c>
      <c r="V233" s="157">
        <f>ROUND(E233*U233,2)</f>
        <v>67.12</v>
      </c>
      <c r="W233" s="157"/>
      <c r="X233" s="148"/>
      <c r="Y233" s="148"/>
      <c r="Z233" s="148"/>
      <c r="AA233" s="148"/>
      <c r="AB233" s="148"/>
      <c r="AC233" s="148"/>
      <c r="AD233" s="148"/>
      <c r="AE233" s="148"/>
      <c r="AF233" s="148"/>
      <c r="AG233" s="148" t="s">
        <v>221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ht="36" outlineLevel="1">
      <c r="A234" s="155"/>
      <c r="B234" s="156"/>
      <c r="C234" s="270" t="s">
        <v>402</v>
      </c>
      <c r="D234" s="271"/>
      <c r="E234" s="271"/>
      <c r="F234" s="271"/>
      <c r="G234" s="271"/>
      <c r="H234" s="157"/>
      <c r="I234" s="157"/>
      <c r="J234" s="157"/>
      <c r="K234" s="157"/>
      <c r="L234" s="157"/>
      <c r="M234" s="157"/>
      <c r="N234" s="157"/>
      <c r="O234" s="157"/>
      <c r="P234" s="157"/>
      <c r="Q234" s="157"/>
      <c r="R234" s="157"/>
      <c r="S234" s="157"/>
      <c r="T234" s="157"/>
      <c r="U234" s="157"/>
      <c r="V234" s="157"/>
      <c r="W234" s="157"/>
      <c r="X234" s="148"/>
      <c r="Y234" s="148"/>
      <c r="Z234" s="148"/>
      <c r="AA234" s="148"/>
      <c r="AB234" s="148"/>
      <c r="AC234" s="148"/>
      <c r="AD234" s="148"/>
      <c r="AE234" s="148"/>
      <c r="AF234" s="148"/>
      <c r="AG234" s="148" t="s">
        <v>140</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73" t="str">
        <f>C234</f>
        <v>Po dokončení výkopových prací budou v místě základové konstrukce provedeny vrty průměru 30mm, délky 300mm. Tyto vrty budou rovnoměrně rozmístěny do skalního podloží základové spáry a bočních hran skály. Celkem bude provedeno 50ks vrtů. Do vrtů bude vkládána výztuž průměru 10mm, délky 600mm, která bude zalita cementovou maltou.</v>
      </c>
      <c r="BB234" s="148"/>
      <c r="BC234" s="148"/>
      <c r="BD234" s="148"/>
      <c r="BE234" s="148"/>
      <c r="BF234" s="148"/>
      <c r="BG234" s="148"/>
      <c r="BH234" s="148"/>
    </row>
    <row r="235" spans="1:60" outlineLevel="1">
      <c r="A235" s="155"/>
      <c r="B235" s="156"/>
      <c r="C235" s="194" t="s">
        <v>403</v>
      </c>
      <c r="D235" s="195"/>
      <c r="E235" s="196">
        <v>16.5</v>
      </c>
      <c r="F235" s="157"/>
      <c r="G235" s="157"/>
      <c r="H235" s="157"/>
      <c r="I235" s="157"/>
      <c r="J235" s="157"/>
      <c r="K235" s="157"/>
      <c r="L235" s="157"/>
      <c r="M235" s="157"/>
      <c r="N235" s="157"/>
      <c r="O235" s="157"/>
      <c r="P235" s="157"/>
      <c r="Q235" s="157"/>
      <c r="R235" s="157"/>
      <c r="S235" s="157"/>
      <c r="T235" s="157"/>
      <c r="U235" s="157"/>
      <c r="V235" s="157"/>
      <c r="W235" s="157"/>
      <c r="X235" s="148"/>
      <c r="Y235" s="148"/>
      <c r="Z235" s="148"/>
      <c r="AA235" s="148"/>
      <c r="AB235" s="148"/>
      <c r="AC235" s="148"/>
      <c r="AD235" s="148"/>
      <c r="AE235" s="148"/>
      <c r="AF235" s="148"/>
      <c r="AG235" s="148" t="s">
        <v>227</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c r="A236" s="155"/>
      <c r="B236" s="156"/>
      <c r="C236" s="268"/>
      <c r="D236" s="269"/>
      <c r="E236" s="269"/>
      <c r="F236" s="269"/>
      <c r="G236" s="269"/>
      <c r="H236" s="157"/>
      <c r="I236" s="157"/>
      <c r="J236" s="157"/>
      <c r="K236" s="157"/>
      <c r="L236" s="157"/>
      <c r="M236" s="157"/>
      <c r="N236" s="157"/>
      <c r="O236" s="157"/>
      <c r="P236" s="157"/>
      <c r="Q236" s="157"/>
      <c r="R236" s="157"/>
      <c r="S236" s="157"/>
      <c r="T236" s="157"/>
      <c r="U236" s="157"/>
      <c r="V236" s="157"/>
      <c r="W236" s="157"/>
      <c r="X236" s="148"/>
      <c r="Y236" s="148"/>
      <c r="Z236" s="148"/>
      <c r="AA236" s="148"/>
      <c r="AB236" s="148"/>
      <c r="AC236" s="148"/>
      <c r="AD236" s="148"/>
      <c r="AE236" s="148"/>
      <c r="AF236" s="148"/>
      <c r="AG236" s="148" t="s">
        <v>141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1">
      <c r="A237" s="166">
        <v>64</v>
      </c>
      <c r="B237" s="167" t="s">
        <v>404</v>
      </c>
      <c r="C237" s="180" t="s">
        <v>405</v>
      </c>
      <c r="D237" s="181" t="s">
        <v>330</v>
      </c>
      <c r="E237" s="171">
        <v>0.8</v>
      </c>
      <c r="F237" s="170"/>
      <c r="G237" s="171">
        <f>ROUND(E237*F237,2)</f>
        <v>0</v>
      </c>
      <c r="H237" s="170"/>
      <c r="I237" s="171">
        <f>ROUND(E237*H237,2)</f>
        <v>0</v>
      </c>
      <c r="J237" s="170"/>
      <c r="K237" s="171">
        <f>ROUND(E237*J237,2)</f>
        <v>0</v>
      </c>
      <c r="L237" s="171">
        <v>21</v>
      </c>
      <c r="M237" s="171">
        <f>G237*(1+L237/100)</f>
        <v>0</v>
      </c>
      <c r="N237" s="171">
        <v>1.0211600000000001</v>
      </c>
      <c r="O237" s="171">
        <f>ROUND(E237*N237,2)</f>
        <v>0.82</v>
      </c>
      <c r="P237" s="171">
        <v>0</v>
      </c>
      <c r="Q237" s="171">
        <f>ROUND(E237*P237,2)</f>
        <v>0</v>
      </c>
      <c r="R237" s="171" t="s">
        <v>181</v>
      </c>
      <c r="S237" s="171" t="s">
        <v>136</v>
      </c>
      <c r="T237" s="172" t="s">
        <v>182</v>
      </c>
      <c r="U237" s="157">
        <v>0</v>
      </c>
      <c r="V237" s="157">
        <f>ROUND(E237*U237,2)</f>
        <v>0</v>
      </c>
      <c r="W237" s="157"/>
      <c r="X237" s="148"/>
      <c r="Y237" s="148"/>
      <c r="Z237" s="148"/>
      <c r="AA237" s="148"/>
      <c r="AB237" s="148"/>
      <c r="AC237" s="148"/>
      <c r="AD237" s="148"/>
      <c r="AE237" s="148"/>
      <c r="AF237" s="148"/>
      <c r="AG237" s="148" t="s">
        <v>183</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c r="A238" s="155"/>
      <c r="B238" s="156"/>
      <c r="C238" s="279" t="s">
        <v>406</v>
      </c>
      <c r="D238" s="280"/>
      <c r="E238" s="280"/>
      <c r="F238" s="280"/>
      <c r="G238" s="280"/>
      <c r="H238" s="157"/>
      <c r="I238" s="157"/>
      <c r="J238" s="157"/>
      <c r="K238" s="157"/>
      <c r="L238" s="157"/>
      <c r="M238" s="157"/>
      <c r="N238" s="157"/>
      <c r="O238" s="157"/>
      <c r="P238" s="157"/>
      <c r="Q238" s="157"/>
      <c r="R238" s="157"/>
      <c r="S238" s="157"/>
      <c r="T238" s="157"/>
      <c r="U238" s="157"/>
      <c r="V238" s="157"/>
      <c r="W238" s="157"/>
      <c r="X238" s="148"/>
      <c r="Y238" s="148"/>
      <c r="Z238" s="148"/>
      <c r="AA238" s="148"/>
      <c r="AB238" s="148"/>
      <c r="AC238" s="148"/>
      <c r="AD238" s="148"/>
      <c r="AE238" s="148"/>
      <c r="AF238" s="148"/>
      <c r="AG238" s="148" t="s">
        <v>185</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36" outlineLevel="1">
      <c r="A239" s="155"/>
      <c r="B239" s="156"/>
      <c r="C239" s="273" t="s">
        <v>407</v>
      </c>
      <c r="D239" s="274"/>
      <c r="E239" s="274"/>
      <c r="F239" s="274"/>
      <c r="G239" s="274"/>
      <c r="H239" s="157"/>
      <c r="I239" s="157"/>
      <c r="J239" s="157"/>
      <c r="K239" s="157"/>
      <c r="L239" s="157"/>
      <c r="M239" s="157"/>
      <c r="N239" s="157"/>
      <c r="O239" s="157"/>
      <c r="P239" s="157"/>
      <c r="Q239" s="157"/>
      <c r="R239" s="157"/>
      <c r="S239" s="157"/>
      <c r="T239" s="157"/>
      <c r="U239" s="157"/>
      <c r="V239" s="157"/>
      <c r="W239" s="157"/>
      <c r="X239" s="148"/>
      <c r="Y239" s="148"/>
      <c r="Z239" s="148"/>
      <c r="AA239" s="148"/>
      <c r="AB239" s="148"/>
      <c r="AC239" s="148"/>
      <c r="AD239" s="148"/>
      <c r="AE239" s="148"/>
      <c r="AF239" s="148"/>
      <c r="AG239" s="148" t="s">
        <v>140</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73" t="str">
        <f>C239</f>
        <v>Následně bude do prostoru výkopu osazena výztuž z kari sítě 100/100/8mm. Jednotlivé sítě budou mít přesah 500mm. Výztužné sítě budou umístěny nad sebou v osových vzdálenostech 150mm. Všechny sítě spolu budou provázány svislou výztuží průměru 8mm – vždy min 15ks/m2. Ukotvení této výztuže bude provedeno svařováním. Výztužné sítě budou provázány s vyčnívající výztuží z provedený</v>
      </c>
      <c r="BB239" s="148"/>
      <c r="BC239" s="148"/>
      <c r="BD239" s="148"/>
      <c r="BE239" s="148"/>
      <c r="BF239" s="148"/>
      <c r="BG239" s="148"/>
      <c r="BH239" s="148"/>
    </row>
    <row r="240" spans="1:60" outlineLevel="1">
      <c r="A240" s="155"/>
      <c r="B240" s="156"/>
      <c r="C240" s="194" t="s">
        <v>408</v>
      </c>
      <c r="D240" s="195"/>
      <c r="E240" s="196">
        <v>0.8</v>
      </c>
      <c r="F240" s="157"/>
      <c r="G240" s="157"/>
      <c r="H240" s="157"/>
      <c r="I240" s="157"/>
      <c r="J240" s="157"/>
      <c r="K240" s="157"/>
      <c r="L240" s="157"/>
      <c r="M240" s="157"/>
      <c r="N240" s="157"/>
      <c r="O240" s="157"/>
      <c r="P240" s="157"/>
      <c r="Q240" s="157"/>
      <c r="R240" s="157"/>
      <c r="S240" s="157"/>
      <c r="T240" s="157"/>
      <c r="U240" s="157"/>
      <c r="V240" s="157"/>
      <c r="W240" s="157"/>
      <c r="X240" s="148"/>
      <c r="Y240" s="148"/>
      <c r="Z240" s="148"/>
      <c r="AA240" s="148"/>
      <c r="AB240" s="148"/>
      <c r="AC240" s="148"/>
      <c r="AD240" s="148"/>
      <c r="AE240" s="148"/>
      <c r="AF240" s="148"/>
      <c r="AG240" s="148" t="s">
        <v>227</v>
      </c>
      <c r="AH240" s="148">
        <v>0</v>
      </c>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1">
      <c r="A241" s="155"/>
      <c r="B241" s="156"/>
      <c r="C241" s="268"/>
      <c r="D241" s="269"/>
      <c r="E241" s="269"/>
      <c r="F241" s="269"/>
      <c r="G241" s="269"/>
      <c r="H241" s="157"/>
      <c r="I241" s="157"/>
      <c r="J241" s="157"/>
      <c r="K241" s="157"/>
      <c r="L241" s="157"/>
      <c r="M241" s="157"/>
      <c r="N241" s="157"/>
      <c r="O241" s="157"/>
      <c r="P241" s="157"/>
      <c r="Q241" s="157"/>
      <c r="R241" s="157"/>
      <c r="S241" s="157"/>
      <c r="T241" s="157"/>
      <c r="U241" s="157"/>
      <c r="V241" s="157"/>
      <c r="W241" s="157"/>
      <c r="X241" s="148"/>
      <c r="Y241" s="148"/>
      <c r="Z241" s="148"/>
      <c r="AA241" s="148"/>
      <c r="AB241" s="148"/>
      <c r="AC241" s="148"/>
      <c r="AD241" s="148"/>
      <c r="AE241" s="148"/>
      <c r="AF241" s="148"/>
      <c r="AG241" s="148" t="s">
        <v>141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1">
      <c r="A242" s="166">
        <v>65</v>
      </c>
      <c r="B242" s="167" t="s">
        <v>409</v>
      </c>
      <c r="C242" s="180" t="s">
        <v>410</v>
      </c>
      <c r="D242" s="181" t="s">
        <v>180</v>
      </c>
      <c r="E242" s="171">
        <v>3.5</v>
      </c>
      <c r="F242" s="170"/>
      <c r="G242" s="171">
        <f>ROUND(E242*F242,2)</f>
        <v>0</v>
      </c>
      <c r="H242" s="170"/>
      <c r="I242" s="171">
        <f>ROUND(E242*H242,2)</f>
        <v>0</v>
      </c>
      <c r="J242" s="170"/>
      <c r="K242" s="171">
        <f>ROUND(E242*J242,2)</f>
        <v>0</v>
      </c>
      <c r="L242" s="171">
        <v>21</v>
      </c>
      <c r="M242" s="171">
        <f>G242*(1+L242/100)</f>
        <v>0</v>
      </c>
      <c r="N242" s="171">
        <v>3.1997300000000002</v>
      </c>
      <c r="O242" s="171">
        <f>ROUND(E242*N242,2)</f>
        <v>11.2</v>
      </c>
      <c r="P242" s="171">
        <v>0</v>
      </c>
      <c r="Q242" s="171">
        <f>ROUND(E242*P242,2)</f>
        <v>0</v>
      </c>
      <c r="R242" s="171" t="s">
        <v>181</v>
      </c>
      <c r="S242" s="171" t="s">
        <v>136</v>
      </c>
      <c r="T242" s="172" t="s">
        <v>137</v>
      </c>
      <c r="U242" s="157">
        <v>0</v>
      </c>
      <c r="V242" s="157">
        <f>ROUND(E242*U242,2)</f>
        <v>0</v>
      </c>
      <c r="W242" s="157"/>
      <c r="X242" s="148"/>
      <c r="Y242" s="148"/>
      <c r="Z242" s="148"/>
      <c r="AA242" s="148"/>
      <c r="AB242" s="148"/>
      <c r="AC242" s="148"/>
      <c r="AD242" s="148"/>
      <c r="AE242" s="148"/>
      <c r="AF242" s="148"/>
      <c r="AG242" s="148" t="s">
        <v>183</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c r="A243" s="155"/>
      <c r="B243" s="156"/>
      <c r="C243" s="279" t="s">
        <v>411</v>
      </c>
      <c r="D243" s="280"/>
      <c r="E243" s="280"/>
      <c r="F243" s="280"/>
      <c r="G243" s="280"/>
      <c r="H243" s="157"/>
      <c r="I243" s="157"/>
      <c r="J243" s="157"/>
      <c r="K243" s="157"/>
      <c r="L243" s="157"/>
      <c r="M243" s="157"/>
      <c r="N243" s="157"/>
      <c r="O243" s="157"/>
      <c r="P243" s="157"/>
      <c r="Q243" s="157"/>
      <c r="R243" s="157"/>
      <c r="S243" s="157"/>
      <c r="T243" s="157"/>
      <c r="U243" s="157"/>
      <c r="V243" s="157"/>
      <c r="W243" s="157"/>
      <c r="X243" s="148"/>
      <c r="Y243" s="148"/>
      <c r="Z243" s="148"/>
      <c r="AA243" s="148"/>
      <c r="AB243" s="148"/>
      <c r="AC243" s="148"/>
      <c r="AD243" s="148"/>
      <c r="AE243" s="148"/>
      <c r="AF243" s="148"/>
      <c r="AG243" s="148" t="s">
        <v>185</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1">
      <c r="A244" s="155"/>
      <c r="B244" s="156"/>
      <c r="C244" s="194" t="s">
        <v>412</v>
      </c>
      <c r="D244" s="195"/>
      <c r="E244" s="196">
        <v>3.5</v>
      </c>
      <c r="F244" s="157"/>
      <c r="G244" s="157"/>
      <c r="H244" s="157"/>
      <c r="I244" s="157"/>
      <c r="J244" s="157"/>
      <c r="K244" s="157"/>
      <c r="L244" s="157"/>
      <c r="M244" s="157"/>
      <c r="N244" s="157"/>
      <c r="O244" s="157"/>
      <c r="P244" s="157"/>
      <c r="Q244" s="157"/>
      <c r="R244" s="157"/>
      <c r="S244" s="157"/>
      <c r="T244" s="157"/>
      <c r="U244" s="157"/>
      <c r="V244" s="157"/>
      <c r="W244" s="157"/>
      <c r="X244" s="148"/>
      <c r="Y244" s="148"/>
      <c r="Z244" s="148"/>
      <c r="AA244" s="148"/>
      <c r="AB244" s="148"/>
      <c r="AC244" s="148"/>
      <c r="AD244" s="148"/>
      <c r="AE244" s="148"/>
      <c r="AF244" s="148"/>
      <c r="AG244" s="148" t="s">
        <v>227</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1">
      <c r="A245" s="155"/>
      <c r="B245" s="156"/>
      <c r="C245" s="268"/>
      <c r="D245" s="269"/>
      <c r="E245" s="269"/>
      <c r="F245" s="269"/>
      <c r="G245" s="269"/>
      <c r="H245" s="157"/>
      <c r="I245" s="157"/>
      <c r="J245" s="157"/>
      <c r="K245" s="157"/>
      <c r="L245" s="157"/>
      <c r="M245" s="157"/>
      <c r="N245" s="157"/>
      <c r="O245" s="157"/>
      <c r="P245" s="157"/>
      <c r="Q245" s="157"/>
      <c r="R245" s="157"/>
      <c r="S245" s="157"/>
      <c r="T245" s="157"/>
      <c r="U245" s="157"/>
      <c r="V245" s="157"/>
      <c r="W245" s="157"/>
      <c r="X245" s="148"/>
      <c r="Y245" s="148"/>
      <c r="Z245" s="148"/>
      <c r="AA245" s="148"/>
      <c r="AB245" s="148"/>
      <c r="AC245" s="148"/>
      <c r="AD245" s="148"/>
      <c r="AE245" s="148"/>
      <c r="AF245" s="148"/>
      <c r="AG245" s="148" t="s">
        <v>141</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ht="14">
      <c r="A246" s="160" t="s">
        <v>131</v>
      </c>
      <c r="B246" s="161" t="s">
        <v>64</v>
      </c>
      <c r="C246" s="182" t="s">
        <v>65</v>
      </c>
      <c r="D246" s="183"/>
      <c r="E246" s="164"/>
      <c r="F246" s="164"/>
      <c r="G246" s="164">
        <f>SUMIF(AG247:AG275,"&lt;&gt;NOR",G247:G275)</f>
        <v>0</v>
      </c>
      <c r="H246" s="164"/>
      <c r="I246" s="164">
        <f>SUM(I247:I275)</f>
        <v>0</v>
      </c>
      <c r="J246" s="164"/>
      <c r="K246" s="164">
        <f>SUM(K247:K275)</f>
        <v>0</v>
      </c>
      <c r="L246" s="164"/>
      <c r="M246" s="164">
        <f>SUM(M247:M275)</f>
        <v>0</v>
      </c>
      <c r="N246" s="164"/>
      <c r="O246" s="164">
        <f>SUM(O247:O275)</f>
        <v>83.649999999999991</v>
      </c>
      <c r="P246" s="164"/>
      <c r="Q246" s="164">
        <f>SUM(Q247:Q275)</f>
        <v>0</v>
      </c>
      <c r="R246" s="164"/>
      <c r="S246" s="164"/>
      <c r="T246" s="165"/>
      <c r="U246" s="159"/>
      <c r="V246" s="159">
        <f>SUM(V247:V275)</f>
        <v>1.03</v>
      </c>
      <c r="W246" s="159"/>
      <c r="AG246" t="s">
        <v>132</v>
      </c>
    </row>
    <row r="247" spans="1:60" ht="24" outlineLevel="1">
      <c r="A247" s="166">
        <v>66</v>
      </c>
      <c r="B247" s="167" t="s">
        <v>413</v>
      </c>
      <c r="C247" s="180" t="s">
        <v>414</v>
      </c>
      <c r="D247" s="181" t="s">
        <v>188</v>
      </c>
      <c r="E247" s="171">
        <v>11.55</v>
      </c>
      <c r="F247" s="170"/>
      <c r="G247" s="171">
        <f>ROUND(E247*F247,2)</f>
        <v>0</v>
      </c>
      <c r="H247" s="170"/>
      <c r="I247" s="171">
        <f>ROUND(E247*H247,2)</f>
        <v>0</v>
      </c>
      <c r="J247" s="170"/>
      <c r="K247" s="171">
        <f>ROUND(E247*J247,2)</f>
        <v>0</v>
      </c>
      <c r="L247" s="171">
        <v>21</v>
      </c>
      <c r="M247" s="171">
        <f>G247*(1+L247/100)</f>
        <v>0</v>
      </c>
      <c r="N247" s="171">
        <v>3.0000000000000003E-4</v>
      </c>
      <c r="O247" s="171">
        <f>ROUND(E247*N247,2)</f>
        <v>0</v>
      </c>
      <c r="P247" s="171">
        <v>0</v>
      </c>
      <c r="Q247" s="171">
        <f>ROUND(E247*P247,2)</f>
        <v>0</v>
      </c>
      <c r="R247" s="171" t="s">
        <v>258</v>
      </c>
      <c r="S247" s="171" t="s">
        <v>136</v>
      </c>
      <c r="T247" s="172" t="s">
        <v>182</v>
      </c>
      <c r="U247" s="157">
        <v>0</v>
      </c>
      <c r="V247" s="157">
        <f>ROUND(E247*U247,2)</f>
        <v>0</v>
      </c>
      <c r="W247" s="157"/>
      <c r="X247" s="148"/>
      <c r="Y247" s="148"/>
      <c r="Z247" s="148"/>
      <c r="AA247" s="148"/>
      <c r="AB247" s="148"/>
      <c r="AC247" s="148"/>
      <c r="AD247" s="148"/>
      <c r="AE247" s="148"/>
      <c r="AF247" s="148"/>
      <c r="AG247" s="148" t="s">
        <v>231</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outlineLevel="1">
      <c r="A248" s="155"/>
      <c r="B248" s="156"/>
      <c r="C248" s="270" t="s">
        <v>415</v>
      </c>
      <c r="D248" s="271"/>
      <c r="E248" s="271"/>
      <c r="F248" s="271"/>
      <c r="G248" s="271"/>
      <c r="H248" s="157"/>
      <c r="I248" s="157"/>
      <c r="J248" s="157"/>
      <c r="K248" s="157"/>
      <c r="L248" s="157"/>
      <c r="M248" s="157"/>
      <c r="N248" s="157"/>
      <c r="O248" s="157"/>
      <c r="P248" s="157"/>
      <c r="Q248" s="157"/>
      <c r="R248" s="157"/>
      <c r="S248" s="157"/>
      <c r="T248" s="157"/>
      <c r="U248" s="157"/>
      <c r="V248" s="157"/>
      <c r="W248" s="157"/>
      <c r="X248" s="148"/>
      <c r="Y248" s="148"/>
      <c r="Z248" s="148"/>
      <c r="AA248" s="148"/>
      <c r="AB248" s="148"/>
      <c r="AC248" s="148"/>
      <c r="AD248" s="148"/>
      <c r="AE248" s="148"/>
      <c r="AF248" s="148"/>
      <c r="AG248" s="148" t="s">
        <v>140</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c r="A249" s="155"/>
      <c r="B249" s="156"/>
      <c r="C249" s="194" t="s">
        <v>416</v>
      </c>
      <c r="D249" s="195"/>
      <c r="E249" s="196">
        <v>3.9000000000000004</v>
      </c>
      <c r="F249" s="157"/>
      <c r="G249" s="157"/>
      <c r="H249" s="157"/>
      <c r="I249" s="157"/>
      <c r="J249" s="157"/>
      <c r="K249" s="157"/>
      <c r="L249" s="157"/>
      <c r="M249" s="157"/>
      <c r="N249" s="157"/>
      <c r="O249" s="157"/>
      <c r="P249" s="157"/>
      <c r="Q249" s="157"/>
      <c r="R249" s="157"/>
      <c r="S249" s="157"/>
      <c r="T249" s="157"/>
      <c r="U249" s="157"/>
      <c r="V249" s="157"/>
      <c r="W249" s="157"/>
      <c r="X249" s="148"/>
      <c r="Y249" s="148"/>
      <c r="Z249" s="148"/>
      <c r="AA249" s="148"/>
      <c r="AB249" s="148"/>
      <c r="AC249" s="148"/>
      <c r="AD249" s="148"/>
      <c r="AE249" s="148"/>
      <c r="AF249" s="148"/>
      <c r="AG249" s="148" t="s">
        <v>227</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1">
      <c r="A250" s="155"/>
      <c r="B250" s="156"/>
      <c r="C250" s="194" t="s">
        <v>417</v>
      </c>
      <c r="D250" s="195"/>
      <c r="E250" s="196">
        <v>7.65</v>
      </c>
      <c r="F250" s="157"/>
      <c r="G250" s="157"/>
      <c r="H250" s="157"/>
      <c r="I250" s="157"/>
      <c r="J250" s="157"/>
      <c r="K250" s="157"/>
      <c r="L250" s="157"/>
      <c r="M250" s="157"/>
      <c r="N250" s="157"/>
      <c r="O250" s="157"/>
      <c r="P250" s="157"/>
      <c r="Q250" s="157"/>
      <c r="R250" s="157"/>
      <c r="S250" s="157"/>
      <c r="T250" s="157"/>
      <c r="U250" s="157"/>
      <c r="V250" s="157"/>
      <c r="W250" s="157"/>
      <c r="X250" s="148"/>
      <c r="Y250" s="148"/>
      <c r="Z250" s="148"/>
      <c r="AA250" s="148"/>
      <c r="AB250" s="148"/>
      <c r="AC250" s="148"/>
      <c r="AD250" s="148"/>
      <c r="AE250" s="148"/>
      <c r="AF250" s="148"/>
      <c r="AG250" s="148" t="s">
        <v>227</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c r="A251" s="155"/>
      <c r="B251" s="156"/>
      <c r="C251" s="268"/>
      <c r="D251" s="269"/>
      <c r="E251" s="269"/>
      <c r="F251" s="269"/>
      <c r="G251" s="269"/>
      <c r="H251" s="157"/>
      <c r="I251" s="157"/>
      <c r="J251" s="157"/>
      <c r="K251" s="157"/>
      <c r="L251" s="157"/>
      <c r="M251" s="157"/>
      <c r="N251" s="157"/>
      <c r="O251" s="157"/>
      <c r="P251" s="157"/>
      <c r="Q251" s="157"/>
      <c r="R251" s="157"/>
      <c r="S251" s="157"/>
      <c r="T251" s="157"/>
      <c r="U251" s="157"/>
      <c r="V251" s="157"/>
      <c r="W251" s="157"/>
      <c r="X251" s="148"/>
      <c r="Y251" s="148"/>
      <c r="Z251" s="148"/>
      <c r="AA251" s="148"/>
      <c r="AB251" s="148"/>
      <c r="AC251" s="148"/>
      <c r="AD251" s="148"/>
      <c r="AE251" s="148"/>
      <c r="AF251" s="148"/>
      <c r="AG251" s="148" t="s">
        <v>141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c r="A252" s="166">
        <v>67</v>
      </c>
      <c r="B252" s="167" t="s">
        <v>418</v>
      </c>
      <c r="C252" s="180" t="s">
        <v>256</v>
      </c>
      <c r="D252" s="181" t="s">
        <v>257</v>
      </c>
      <c r="E252" s="171">
        <v>11.139000000000001</v>
      </c>
      <c r="F252" s="170"/>
      <c r="G252" s="171">
        <f>ROUND(E252*F252,2)</f>
        <v>0</v>
      </c>
      <c r="H252" s="170"/>
      <c r="I252" s="171">
        <f>ROUND(E252*H252,2)</f>
        <v>0</v>
      </c>
      <c r="J252" s="170"/>
      <c r="K252" s="171">
        <f>ROUND(E252*J252,2)</f>
        <v>0</v>
      </c>
      <c r="L252" s="171">
        <v>21</v>
      </c>
      <c r="M252" s="171">
        <f>G252*(1+L252/100)</f>
        <v>0</v>
      </c>
      <c r="N252" s="171">
        <v>1E-3</v>
      </c>
      <c r="O252" s="171">
        <f>ROUND(E252*N252,2)</f>
        <v>0.01</v>
      </c>
      <c r="P252" s="171">
        <v>0</v>
      </c>
      <c r="Q252" s="171">
        <f>ROUND(E252*P252,2)</f>
        <v>0</v>
      </c>
      <c r="R252" s="171" t="s">
        <v>258</v>
      </c>
      <c r="S252" s="171" t="s">
        <v>136</v>
      </c>
      <c r="T252" s="172" t="s">
        <v>182</v>
      </c>
      <c r="U252" s="157">
        <v>0</v>
      </c>
      <c r="V252" s="157">
        <f>ROUND(E252*U252,2)</f>
        <v>0</v>
      </c>
      <c r="W252" s="157"/>
      <c r="X252" s="148"/>
      <c r="Y252" s="148"/>
      <c r="Z252" s="148"/>
      <c r="AA252" s="148"/>
      <c r="AB252" s="148"/>
      <c r="AC252" s="148"/>
      <c r="AD252" s="148"/>
      <c r="AE252" s="148"/>
      <c r="AF252" s="148"/>
      <c r="AG252" s="148" t="s">
        <v>231</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c r="A253" s="155"/>
      <c r="B253" s="156"/>
      <c r="C253" s="270" t="s">
        <v>419</v>
      </c>
      <c r="D253" s="271"/>
      <c r="E253" s="271"/>
      <c r="F253" s="271"/>
      <c r="G253" s="271"/>
      <c r="H253" s="157"/>
      <c r="I253" s="157"/>
      <c r="J253" s="157"/>
      <c r="K253" s="157"/>
      <c r="L253" s="157"/>
      <c r="M253" s="157"/>
      <c r="N253" s="157"/>
      <c r="O253" s="157"/>
      <c r="P253" s="157"/>
      <c r="Q253" s="157"/>
      <c r="R253" s="157"/>
      <c r="S253" s="157"/>
      <c r="T253" s="157"/>
      <c r="U253" s="157"/>
      <c r="V253" s="157"/>
      <c r="W253" s="157"/>
      <c r="X253" s="148"/>
      <c r="Y253" s="148"/>
      <c r="Z253" s="148"/>
      <c r="AA253" s="148"/>
      <c r="AB253" s="148"/>
      <c r="AC253" s="148"/>
      <c r="AD253" s="148"/>
      <c r="AE253" s="148"/>
      <c r="AF253" s="148"/>
      <c r="AG253" s="148" t="s">
        <v>140</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c r="A254" s="155"/>
      <c r="B254" s="156"/>
      <c r="C254" s="194" t="s">
        <v>420</v>
      </c>
      <c r="D254" s="195"/>
      <c r="E254" s="196">
        <v>6.399</v>
      </c>
      <c r="F254" s="157"/>
      <c r="G254" s="157"/>
      <c r="H254" s="157"/>
      <c r="I254" s="157"/>
      <c r="J254" s="157"/>
      <c r="K254" s="157"/>
      <c r="L254" s="157"/>
      <c r="M254" s="157"/>
      <c r="N254" s="157"/>
      <c r="O254" s="157"/>
      <c r="P254" s="157"/>
      <c r="Q254" s="157"/>
      <c r="R254" s="157"/>
      <c r="S254" s="157"/>
      <c r="T254" s="157"/>
      <c r="U254" s="157"/>
      <c r="V254" s="157"/>
      <c r="W254" s="157"/>
      <c r="X254" s="148"/>
      <c r="Y254" s="148"/>
      <c r="Z254" s="148"/>
      <c r="AA254" s="148"/>
      <c r="AB254" s="148"/>
      <c r="AC254" s="148"/>
      <c r="AD254" s="148"/>
      <c r="AE254" s="148"/>
      <c r="AF254" s="148"/>
      <c r="AG254" s="148" t="s">
        <v>227</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c r="A255" s="155"/>
      <c r="B255" s="156"/>
      <c r="C255" s="194" t="s">
        <v>421</v>
      </c>
      <c r="D255" s="195"/>
      <c r="E255" s="196">
        <v>4.74</v>
      </c>
      <c r="F255" s="157"/>
      <c r="G255" s="157"/>
      <c r="H255" s="157"/>
      <c r="I255" s="157"/>
      <c r="J255" s="157"/>
      <c r="K255" s="157"/>
      <c r="L255" s="157"/>
      <c r="M255" s="157"/>
      <c r="N255" s="157"/>
      <c r="O255" s="157"/>
      <c r="P255" s="157"/>
      <c r="Q255" s="157"/>
      <c r="R255" s="157"/>
      <c r="S255" s="157"/>
      <c r="T255" s="157"/>
      <c r="U255" s="157"/>
      <c r="V255" s="157"/>
      <c r="W255" s="157"/>
      <c r="X255" s="148"/>
      <c r="Y255" s="148"/>
      <c r="Z255" s="148"/>
      <c r="AA255" s="148"/>
      <c r="AB255" s="148"/>
      <c r="AC255" s="148"/>
      <c r="AD255" s="148"/>
      <c r="AE255" s="148"/>
      <c r="AF255" s="148"/>
      <c r="AG255" s="148" t="s">
        <v>227</v>
      </c>
      <c r="AH255" s="148">
        <v>0</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1">
      <c r="A256" s="155"/>
      <c r="B256" s="156"/>
      <c r="C256" s="268"/>
      <c r="D256" s="269"/>
      <c r="E256" s="269"/>
      <c r="F256" s="269"/>
      <c r="G256" s="269"/>
      <c r="H256" s="157"/>
      <c r="I256" s="157"/>
      <c r="J256" s="157"/>
      <c r="K256" s="157"/>
      <c r="L256" s="157"/>
      <c r="M256" s="157"/>
      <c r="N256" s="157"/>
      <c r="O256" s="157"/>
      <c r="P256" s="157"/>
      <c r="Q256" s="157"/>
      <c r="R256" s="157"/>
      <c r="S256" s="157"/>
      <c r="T256" s="157"/>
      <c r="U256" s="157"/>
      <c r="V256" s="157"/>
      <c r="W256" s="157"/>
      <c r="X256" s="148"/>
      <c r="Y256" s="148"/>
      <c r="Z256" s="148"/>
      <c r="AA256" s="148"/>
      <c r="AB256" s="148"/>
      <c r="AC256" s="148"/>
      <c r="AD256" s="148"/>
      <c r="AE256" s="148"/>
      <c r="AF256" s="148"/>
      <c r="AG256" s="148" t="s">
        <v>141</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ht="24" outlineLevel="1">
      <c r="A257" s="166">
        <v>68</v>
      </c>
      <c r="B257" s="167" t="s">
        <v>422</v>
      </c>
      <c r="C257" s="180" t="s">
        <v>423</v>
      </c>
      <c r="D257" s="181" t="s">
        <v>244</v>
      </c>
      <c r="E257" s="171">
        <v>7.75</v>
      </c>
      <c r="F257" s="170"/>
      <c r="G257" s="171">
        <f>ROUND(E257*F257,2)</f>
        <v>0</v>
      </c>
      <c r="H257" s="170"/>
      <c r="I257" s="171">
        <f>ROUND(E257*H257,2)</f>
        <v>0</v>
      </c>
      <c r="J257" s="170"/>
      <c r="K257" s="171">
        <f>ROUND(E257*J257,2)</f>
        <v>0</v>
      </c>
      <c r="L257" s="171">
        <v>21</v>
      </c>
      <c r="M257" s="171">
        <f>G257*(1+L257/100)</f>
        <v>0</v>
      </c>
      <c r="N257" s="171">
        <v>0.43651000000000001</v>
      </c>
      <c r="O257" s="171">
        <f>ROUND(E257*N257,2)</f>
        <v>3.38</v>
      </c>
      <c r="P257" s="171">
        <v>0</v>
      </c>
      <c r="Q257" s="171">
        <f>ROUND(E257*P257,2)</f>
        <v>0</v>
      </c>
      <c r="R257" s="171" t="s">
        <v>181</v>
      </c>
      <c r="S257" s="171" t="s">
        <v>136</v>
      </c>
      <c r="T257" s="172" t="s">
        <v>182</v>
      </c>
      <c r="U257" s="157">
        <v>0</v>
      </c>
      <c r="V257" s="157">
        <f>ROUND(E257*U257,2)</f>
        <v>0</v>
      </c>
      <c r="W257" s="157"/>
      <c r="X257" s="148"/>
      <c r="Y257" s="148"/>
      <c r="Z257" s="148"/>
      <c r="AA257" s="148"/>
      <c r="AB257" s="148"/>
      <c r="AC257" s="148"/>
      <c r="AD257" s="148"/>
      <c r="AE257" s="148"/>
      <c r="AF257" s="148"/>
      <c r="AG257" s="148" t="s">
        <v>183</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ht="24" outlineLevel="1">
      <c r="A258" s="155"/>
      <c r="B258" s="156"/>
      <c r="C258" s="279" t="s">
        <v>424</v>
      </c>
      <c r="D258" s="280"/>
      <c r="E258" s="280"/>
      <c r="F258" s="280"/>
      <c r="G258" s="280"/>
      <c r="H258" s="157"/>
      <c r="I258" s="157"/>
      <c r="J258" s="157"/>
      <c r="K258" s="157"/>
      <c r="L258" s="157"/>
      <c r="M258" s="157"/>
      <c r="N258" s="157"/>
      <c r="O258" s="157"/>
      <c r="P258" s="157"/>
      <c r="Q258" s="157"/>
      <c r="R258" s="157"/>
      <c r="S258" s="157"/>
      <c r="T258" s="157"/>
      <c r="U258" s="157"/>
      <c r="V258" s="157"/>
      <c r="W258" s="157"/>
      <c r="X258" s="148"/>
      <c r="Y258" s="148"/>
      <c r="Z258" s="148"/>
      <c r="AA258" s="148"/>
      <c r="AB258" s="148"/>
      <c r="AC258" s="148"/>
      <c r="AD258" s="148"/>
      <c r="AE258" s="148"/>
      <c r="AF258" s="148"/>
      <c r="AG258" s="148" t="s">
        <v>185</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73" t="str">
        <f>C258</f>
        <v>Lože pro trativody, položení trubek, obsyp potrubí sypaninou z vhodných hornin, nebo materiálem připraveným podél výkopu ve vzdálenosti do 3 m od jeho kraje.  Bez výkopu rýhy.</v>
      </c>
      <c r="BB258" s="148"/>
      <c r="BC258" s="148"/>
      <c r="BD258" s="148"/>
      <c r="BE258" s="148"/>
      <c r="BF258" s="148"/>
      <c r="BG258" s="148"/>
      <c r="BH258" s="148"/>
    </row>
    <row r="259" spans="1:60" outlineLevel="1">
      <c r="A259" s="155"/>
      <c r="B259" s="156"/>
      <c r="C259" s="273" t="s">
        <v>415</v>
      </c>
      <c r="D259" s="274"/>
      <c r="E259" s="274"/>
      <c r="F259" s="274"/>
      <c r="G259" s="274"/>
      <c r="H259" s="157"/>
      <c r="I259" s="157"/>
      <c r="J259" s="157"/>
      <c r="K259" s="157"/>
      <c r="L259" s="157"/>
      <c r="M259" s="157"/>
      <c r="N259" s="157"/>
      <c r="O259" s="157"/>
      <c r="P259" s="157"/>
      <c r="Q259" s="157"/>
      <c r="R259" s="157"/>
      <c r="S259" s="157"/>
      <c r="T259" s="157"/>
      <c r="U259" s="157"/>
      <c r="V259" s="157"/>
      <c r="W259" s="157"/>
      <c r="X259" s="148"/>
      <c r="Y259" s="148"/>
      <c r="Z259" s="148"/>
      <c r="AA259" s="148"/>
      <c r="AB259" s="148"/>
      <c r="AC259" s="148"/>
      <c r="AD259" s="148"/>
      <c r="AE259" s="148"/>
      <c r="AF259" s="148"/>
      <c r="AG259" s="148" t="s">
        <v>140</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c r="A260" s="155"/>
      <c r="B260" s="156"/>
      <c r="C260" s="194" t="s">
        <v>425</v>
      </c>
      <c r="D260" s="195"/>
      <c r="E260" s="196">
        <v>3.5</v>
      </c>
      <c r="F260" s="157"/>
      <c r="G260" s="157"/>
      <c r="H260" s="157"/>
      <c r="I260" s="157"/>
      <c r="J260" s="157"/>
      <c r="K260" s="157"/>
      <c r="L260" s="157"/>
      <c r="M260" s="157"/>
      <c r="N260" s="157"/>
      <c r="O260" s="157"/>
      <c r="P260" s="157"/>
      <c r="Q260" s="157"/>
      <c r="R260" s="157"/>
      <c r="S260" s="157"/>
      <c r="T260" s="157"/>
      <c r="U260" s="157"/>
      <c r="V260" s="157"/>
      <c r="W260" s="157"/>
      <c r="X260" s="148"/>
      <c r="Y260" s="148"/>
      <c r="Z260" s="148"/>
      <c r="AA260" s="148"/>
      <c r="AB260" s="148"/>
      <c r="AC260" s="148"/>
      <c r="AD260" s="148"/>
      <c r="AE260" s="148"/>
      <c r="AF260" s="148"/>
      <c r="AG260" s="148" t="s">
        <v>227</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c r="A261" s="155"/>
      <c r="B261" s="156"/>
      <c r="C261" s="194" t="s">
        <v>426</v>
      </c>
      <c r="D261" s="195"/>
      <c r="E261" s="196">
        <v>4.25</v>
      </c>
      <c r="F261" s="157"/>
      <c r="G261" s="157"/>
      <c r="H261" s="157"/>
      <c r="I261" s="157"/>
      <c r="J261" s="157"/>
      <c r="K261" s="157"/>
      <c r="L261" s="157"/>
      <c r="M261" s="157"/>
      <c r="N261" s="157"/>
      <c r="O261" s="157"/>
      <c r="P261" s="157"/>
      <c r="Q261" s="157"/>
      <c r="R261" s="157"/>
      <c r="S261" s="157"/>
      <c r="T261" s="157"/>
      <c r="U261" s="157"/>
      <c r="V261" s="157"/>
      <c r="W261" s="157"/>
      <c r="X261" s="148"/>
      <c r="Y261" s="148"/>
      <c r="Z261" s="148"/>
      <c r="AA261" s="148"/>
      <c r="AB261" s="148"/>
      <c r="AC261" s="148"/>
      <c r="AD261" s="148"/>
      <c r="AE261" s="148"/>
      <c r="AF261" s="148"/>
      <c r="AG261" s="148" t="s">
        <v>227</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1">
      <c r="A262" s="155"/>
      <c r="B262" s="156"/>
      <c r="C262" s="268"/>
      <c r="D262" s="269"/>
      <c r="E262" s="269"/>
      <c r="F262" s="269"/>
      <c r="G262" s="269"/>
      <c r="H262" s="157"/>
      <c r="I262" s="157"/>
      <c r="J262" s="157"/>
      <c r="K262" s="157"/>
      <c r="L262" s="157"/>
      <c r="M262" s="157"/>
      <c r="N262" s="157"/>
      <c r="O262" s="157"/>
      <c r="P262" s="157"/>
      <c r="Q262" s="157"/>
      <c r="R262" s="157"/>
      <c r="S262" s="157"/>
      <c r="T262" s="157"/>
      <c r="U262" s="157"/>
      <c r="V262" s="157"/>
      <c r="W262" s="157"/>
      <c r="X262" s="148"/>
      <c r="Y262" s="148"/>
      <c r="Z262" s="148"/>
      <c r="AA262" s="148"/>
      <c r="AB262" s="148"/>
      <c r="AC262" s="148"/>
      <c r="AD262" s="148"/>
      <c r="AE262" s="148"/>
      <c r="AF262" s="148"/>
      <c r="AG262" s="148" t="s">
        <v>141</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1">
      <c r="A263" s="166">
        <v>69</v>
      </c>
      <c r="B263" s="167" t="s">
        <v>427</v>
      </c>
      <c r="C263" s="180" t="s">
        <v>428</v>
      </c>
      <c r="D263" s="181" t="s">
        <v>330</v>
      </c>
      <c r="E263" s="171">
        <v>4.8000000000000001E-2</v>
      </c>
      <c r="F263" s="170"/>
      <c r="G263" s="171">
        <f>ROUND(E263*F263,2)</f>
        <v>0</v>
      </c>
      <c r="H263" s="170"/>
      <c r="I263" s="171">
        <f>ROUND(E263*H263,2)</f>
        <v>0</v>
      </c>
      <c r="J263" s="170"/>
      <c r="K263" s="171">
        <f>ROUND(E263*J263,2)</f>
        <v>0</v>
      </c>
      <c r="L263" s="171">
        <v>21</v>
      </c>
      <c r="M263" s="171">
        <f>G263*(1+L263/100)</f>
        <v>0</v>
      </c>
      <c r="N263" s="171">
        <v>1.0610300000000001</v>
      </c>
      <c r="O263" s="171">
        <f>ROUND(E263*N263,2)</f>
        <v>0.05</v>
      </c>
      <c r="P263" s="171">
        <v>0</v>
      </c>
      <c r="Q263" s="171">
        <f>ROUND(E263*P263,2)</f>
        <v>0</v>
      </c>
      <c r="R263" s="171"/>
      <c r="S263" s="171" t="s">
        <v>136</v>
      </c>
      <c r="T263" s="172" t="s">
        <v>182</v>
      </c>
      <c r="U263" s="157">
        <v>21.445</v>
      </c>
      <c r="V263" s="157">
        <f>ROUND(E263*U263,2)</f>
        <v>1.03</v>
      </c>
      <c r="W263" s="157"/>
      <c r="X263" s="148"/>
      <c r="Y263" s="148"/>
      <c r="Z263" s="148"/>
      <c r="AA263" s="148"/>
      <c r="AB263" s="148"/>
      <c r="AC263" s="148"/>
      <c r="AD263" s="148"/>
      <c r="AE263" s="148"/>
      <c r="AF263" s="148"/>
      <c r="AG263" s="148" t="s">
        <v>221</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c r="A264" s="155"/>
      <c r="B264" s="156"/>
      <c r="C264" s="194" t="s">
        <v>429</v>
      </c>
      <c r="D264" s="195"/>
      <c r="E264" s="196">
        <v>4.8000000000000001E-2</v>
      </c>
      <c r="F264" s="157"/>
      <c r="G264" s="157"/>
      <c r="H264" s="157"/>
      <c r="I264" s="157"/>
      <c r="J264" s="157"/>
      <c r="K264" s="157"/>
      <c r="L264" s="157"/>
      <c r="M264" s="157"/>
      <c r="N264" s="157"/>
      <c r="O264" s="157"/>
      <c r="P264" s="157"/>
      <c r="Q264" s="157"/>
      <c r="R264" s="157"/>
      <c r="S264" s="157"/>
      <c r="T264" s="157"/>
      <c r="U264" s="157"/>
      <c r="V264" s="157"/>
      <c r="W264" s="157"/>
      <c r="X264" s="148"/>
      <c r="Y264" s="148"/>
      <c r="Z264" s="148"/>
      <c r="AA264" s="148"/>
      <c r="AB264" s="148"/>
      <c r="AC264" s="148"/>
      <c r="AD264" s="148"/>
      <c r="AE264" s="148"/>
      <c r="AF264" s="148"/>
      <c r="AG264" s="148" t="s">
        <v>227</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1">
      <c r="A265" s="155"/>
      <c r="B265" s="156"/>
      <c r="C265" s="268"/>
      <c r="D265" s="269"/>
      <c r="E265" s="269"/>
      <c r="F265" s="269"/>
      <c r="G265" s="269"/>
      <c r="H265" s="157"/>
      <c r="I265" s="157"/>
      <c r="J265" s="157"/>
      <c r="K265" s="157"/>
      <c r="L265" s="157"/>
      <c r="M265" s="157"/>
      <c r="N265" s="157"/>
      <c r="O265" s="157"/>
      <c r="P265" s="157"/>
      <c r="Q265" s="157"/>
      <c r="R265" s="157"/>
      <c r="S265" s="157"/>
      <c r="T265" s="157"/>
      <c r="U265" s="157"/>
      <c r="V265" s="157"/>
      <c r="W265" s="157"/>
      <c r="X265" s="148"/>
      <c r="Y265" s="148"/>
      <c r="Z265" s="148"/>
      <c r="AA265" s="148"/>
      <c r="AB265" s="148"/>
      <c r="AC265" s="148"/>
      <c r="AD265" s="148"/>
      <c r="AE265" s="148"/>
      <c r="AF265" s="148"/>
      <c r="AG265" s="148" t="s">
        <v>141</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c r="A266" s="166">
        <v>70</v>
      </c>
      <c r="B266" s="167" t="s">
        <v>430</v>
      </c>
      <c r="C266" s="180" t="s">
        <v>431</v>
      </c>
      <c r="D266" s="181" t="s">
        <v>180</v>
      </c>
      <c r="E266" s="171">
        <v>17.71</v>
      </c>
      <c r="F266" s="170"/>
      <c r="G266" s="171">
        <f>ROUND(E266*F266,2)</f>
        <v>0</v>
      </c>
      <c r="H266" s="170"/>
      <c r="I266" s="171">
        <f>ROUND(E266*H266,2)</f>
        <v>0</v>
      </c>
      <c r="J266" s="170"/>
      <c r="K266" s="171">
        <f>ROUND(E266*J266,2)</f>
        <v>0</v>
      </c>
      <c r="L266" s="171">
        <v>21</v>
      </c>
      <c r="M266" s="171">
        <f>G266*(1+L266/100)</f>
        <v>0</v>
      </c>
      <c r="N266" s="171">
        <v>3.1384200000000004</v>
      </c>
      <c r="O266" s="171">
        <f>ROUND(E266*N266,2)</f>
        <v>55.58</v>
      </c>
      <c r="P266" s="171">
        <v>0</v>
      </c>
      <c r="Q266" s="171">
        <f>ROUND(E266*P266,2)</f>
        <v>0</v>
      </c>
      <c r="R266" s="171" t="s">
        <v>181</v>
      </c>
      <c r="S266" s="171" t="s">
        <v>136</v>
      </c>
      <c r="T266" s="172" t="s">
        <v>137</v>
      </c>
      <c r="U266" s="157">
        <v>0</v>
      </c>
      <c r="V266" s="157">
        <f>ROUND(E266*U266,2)</f>
        <v>0</v>
      </c>
      <c r="W266" s="157"/>
      <c r="X266" s="148"/>
      <c r="Y266" s="148"/>
      <c r="Z266" s="148"/>
      <c r="AA266" s="148"/>
      <c r="AB266" s="148"/>
      <c r="AC266" s="148"/>
      <c r="AD266" s="148"/>
      <c r="AE266" s="148"/>
      <c r="AF266" s="148"/>
      <c r="AG266" s="148" t="s">
        <v>183</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c r="A267" s="155"/>
      <c r="B267" s="156"/>
      <c r="C267" s="279" t="s">
        <v>411</v>
      </c>
      <c r="D267" s="280"/>
      <c r="E267" s="280"/>
      <c r="F267" s="280"/>
      <c r="G267" s="280"/>
      <c r="H267" s="157"/>
      <c r="I267" s="157"/>
      <c r="J267" s="157"/>
      <c r="K267" s="157"/>
      <c r="L267" s="157"/>
      <c r="M267" s="157"/>
      <c r="N267" s="157"/>
      <c r="O267" s="157"/>
      <c r="P267" s="157"/>
      <c r="Q267" s="157"/>
      <c r="R267" s="157"/>
      <c r="S267" s="157"/>
      <c r="T267" s="157"/>
      <c r="U267" s="157"/>
      <c r="V267" s="157"/>
      <c r="W267" s="157"/>
      <c r="X267" s="148"/>
      <c r="Y267" s="148"/>
      <c r="Z267" s="148"/>
      <c r="AA267" s="148"/>
      <c r="AB267" s="148"/>
      <c r="AC267" s="148"/>
      <c r="AD267" s="148"/>
      <c r="AE267" s="148"/>
      <c r="AF267" s="148"/>
      <c r="AG267" s="148" t="s">
        <v>185</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1">
      <c r="A268" s="155"/>
      <c r="B268" s="156"/>
      <c r="C268" s="273" t="s">
        <v>432</v>
      </c>
      <c r="D268" s="274"/>
      <c r="E268" s="274"/>
      <c r="F268" s="274"/>
      <c r="G268" s="274"/>
      <c r="H268" s="157"/>
      <c r="I268" s="157"/>
      <c r="J268" s="157"/>
      <c r="K268" s="157"/>
      <c r="L268" s="157"/>
      <c r="M268" s="157"/>
      <c r="N268" s="157"/>
      <c r="O268" s="157"/>
      <c r="P268" s="157"/>
      <c r="Q268" s="157"/>
      <c r="R268" s="157"/>
      <c r="S268" s="157"/>
      <c r="T268" s="157"/>
      <c r="U268" s="157"/>
      <c r="V268" s="157"/>
      <c r="W268" s="157"/>
      <c r="X268" s="148"/>
      <c r="Y268" s="148"/>
      <c r="Z268" s="148"/>
      <c r="AA268" s="148"/>
      <c r="AB268" s="148"/>
      <c r="AC268" s="148"/>
      <c r="AD268" s="148"/>
      <c r="AE268" s="148"/>
      <c r="AF268" s="148"/>
      <c r="AG268" s="148" t="s">
        <v>140</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c r="A269" s="155"/>
      <c r="B269" s="156"/>
      <c r="C269" s="194" t="s">
        <v>433</v>
      </c>
      <c r="D269" s="195"/>
      <c r="E269" s="196">
        <v>6.0600000000000005</v>
      </c>
      <c r="F269" s="157"/>
      <c r="G269" s="157"/>
      <c r="H269" s="157"/>
      <c r="I269" s="157"/>
      <c r="J269" s="157"/>
      <c r="K269" s="157"/>
      <c r="L269" s="157"/>
      <c r="M269" s="157"/>
      <c r="N269" s="157"/>
      <c r="O269" s="157"/>
      <c r="P269" s="157"/>
      <c r="Q269" s="157"/>
      <c r="R269" s="157"/>
      <c r="S269" s="157"/>
      <c r="T269" s="157"/>
      <c r="U269" s="157"/>
      <c r="V269" s="157"/>
      <c r="W269" s="157"/>
      <c r="X269" s="148"/>
      <c r="Y269" s="148"/>
      <c r="Z269" s="148"/>
      <c r="AA269" s="148"/>
      <c r="AB269" s="148"/>
      <c r="AC269" s="148"/>
      <c r="AD269" s="148"/>
      <c r="AE269" s="148"/>
      <c r="AF269" s="148"/>
      <c r="AG269" s="148" t="s">
        <v>227</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1">
      <c r="A270" s="155"/>
      <c r="B270" s="156"/>
      <c r="C270" s="194" t="s">
        <v>434</v>
      </c>
      <c r="D270" s="195"/>
      <c r="E270" s="196">
        <v>11.65</v>
      </c>
      <c r="F270" s="157"/>
      <c r="G270" s="157"/>
      <c r="H270" s="157"/>
      <c r="I270" s="157"/>
      <c r="J270" s="157"/>
      <c r="K270" s="157"/>
      <c r="L270" s="157"/>
      <c r="M270" s="157"/>
      <c r="N270" s="157"/>
      <c r="O270" s="157"/>
      <c r="P270" s="157"/>
      <c r="Q270" s="157"/>
      <c r="R270" s="157"/>
      <c r="S270" s="157"/>
      <c r="T270" s="157"/>
      <c r="U270" s="157"/>
      <c r="V270" s="157"/>
      <c r="W270" s="157"/>
      <c r="X270" s="148"/>
      <c r="Y270" s="148"/>
      <c r="Z270" s="148"/>
      <c r="AA270" s="148"/>
      <c r="AB270" s="148"/>
      <c r="AC270" s="148"/>
      <c r="AD270" s="148"/>
      <c r="AE270" s="148"/>
      <c r="AF270" s="148"/>
      <c r="AG270" s="148" t="s">
        <v>227</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c r="A271" s="155"/>
      <c r="B271" s="156"/>
      <c r="C271" s="268"/>
      <c r="D271" s="269"/>
      <c r="E271" s="269"/>
      <c r="F271" s="269"/>
      <c r="G271" s="269"/>
      <c r="H271" s="157"/>
      <c r="I271" s="157"/>
      <c r="J271" s="157"/>
      <c r="K271" s="157"/>
      <c r="L271" s="157"/>
      <c r="M271" s="157"/>
      <c r="N271" s="157"/>
      <c r="O271" s="157"/>
      <c r="P271" s="157"/>
      <c r="Q271" s="157"/>
      <c r="R271" s="157"/>
      <c r="S271" s="157"/>
      <c r="T271" s="157"/>
      <c r="U271" s="157"/>
      <c r="V271" s="157"/>
      <c r="W271" s="157"/>
      <c r="X271" s="148"/>
      <c r="Y271" s="148"/>
      <c r="Z271" s="148"/>
      <c r="AA271" s="148"/>
      <c r="AB271" s="148"/>
      <c r="AC271" s="148"/>
      <c r="AD271" s="148"/>
      <c r="AE271" s="148"/>
      <c r="AF271" s="148"/>
      <c r="AG271" s="148" t="s">
        <v>141</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ht="24" outlineLevel="1">
      <c r="A272" s="166">
        <v>71</v>
      </c>
      <c r="B272" s="167" t="s">
        <v>435</v>
      </c>
      <c r="C272" s="180" t="s">
        <v>436</v>
      </c>
      <c r="D272" s="181" t="s">
        <v>180</v>
      </c>
      <c r="E272" s="171">
        <v>7.65</v>
      </c>
      <c r="F272" s="170"/>
      <c r="G272" s="171">
        <f>ROUND(E272*F272,2)</f>
        <v>0</v>
      </c>
      <c r="H272" s="170"/>
      <c r="I272" s="171">
        <f>ROUND(E272*H272,2)</f>
        <v>0</v>
      </c>
      <c r="J272" s="170"/>
      <c r="K272" s="171">
        <f>ROUND(E272*J272,2)</f>
        <v>0</v>
      </c>
      <c r="L272" s="171">
        <v>21</v>
      </c>
      <c r="M272" s="171">
        <f>G272*(1+L272/100)</f>
        <v>0</v>
      </c>
      <c r="N272" s="171">
        <v>3.2193200000000002</v>
      </c>
      <c r="O272" s="171">
        <f>ROUND(E272*N272,2)</f>
        <v>24.63</v>
      </c>
      <c r="P272" s="171">
        <v>0</v>
      </c>
      <c r="Q272" s="171">
        <f>ROUND(E272*P272,2)</f>
        <v>0</v>
      </c>
      <c r="R272" s="171" t="s">
        <v>181</v>
      </c>
      <c r="S272" s="171" t="s">
        <v>136</v>
      </c>
      <c r="T272" s="172" t="s">
        <v>137</v>
      </c>
      <c r="U272" s="157">
        <v>0</v>
      </c>
      <c r="V272" s="157">
        <f>ROUND(E272*U272,2)</f>
        <v>0</v>
      </c>
      <c r="W272" s="157"/>
      <c r="X272" s="148"/>
      <c r="Y272" s="148"/>
      <c r="Z272" s="148"/>
      <c r="AA272" s="148"/>
      <c r="AB272" s="148"/>
      <c r="AC272" s="148"/>
      <c r="AD272" s="148"/>
      <c r="AE272" s="148"/>
      <c r="AF272" s="148"/>
      <c r="AG272" s="148" t="s">
        <v>183</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c r="A273" s="155"/>
      <c r="B273" s="156"/>
      <c r="C273" s="279" t="s">
        <v>411</v>
      </c>
      <c r="D273" s="280"/>
      <c r="E273" s="280"/>
      <c r="F273" s="280"/>
      <c r="G273" s="280"/>
      <c r="H273" s="157"/>
      <c r="I273" s="157"/>
      <c r="J273" s="157"/>
      <c r="K273" s="157"/>
      <c r="L273" s="157"/>
      <c r="M273" s="157"/>
      <c r="N273" s="157"/>
      <c r="O273" s="157"/>
      <c r="P273" s="157"/>
      <c r="Q273" s="157"/>
      <c r="R273" s="157"/>
      <c r="S273" s="157"/>
      <c r="T273" s="157"/>
      <c r="U273" s="157"/>
      <c r="V273" s="157"/>
      <c r="W273" s="157"/>
      <c r="X273" s="148"/>
      <c r="Y273" s="148"/>
      <c r="Z273" s="148"/>
      <c r="AA273" s="148"/>
      <c r="AB273" s="148"/>
      <c r="AC273" s="148"/>
      <c r="AD273" s="148"/>
      <c r="AE273" s="148"/>
      <c r="AF273" s="148"/>
      <c r="AG273" s="148" t="s">
        <v>185</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1">
      <c r="A274" s="155"/>
      <c r="B274" s="156"/>
      <c r="C274" s="273" t="s">
        <v>437</v>
      </c>
      <c r="D274" s="274"/>
      <c r="E274" s="274"/>
      <c r="F274" s="274"/>
      <c r="G274" s="274"/>
      <c r="H274" s="157"/>
      <c r="I274" s="157"/>
      <c r="J274" s="157"/>
      <c r="K274" s="157"/>
      <c r="L274" s="157"/>
      <c r="M274" s="157"/>
      <c r="N274" s="157"/>
      <c r="O274" s="157"/>
      <c r="P274" s="157"/>
      <c r="Q274" s="157"/>
      <c r="R274" s="157"/>
      <c r="S274" s="157"/>
      <c r="T274" s="157"/>
      <c r="U274" s="157"/>
      <c r="V274" s="157"/>
      <c r="W274" s="157"/>
      <c r="X274" s="148"/>
      <c r="Y274" s="148"/>
      <c r="Z274" s="148"/>
      <c r="AA274" s="148"/>
      <c r="AB274" s="148"/>
      <c r="AC274" s="148"/>
      <c r="AD274" s="148"/>
      <c r="AE274" s="148"/>
      <c r="AF274" s="148"/>
      <c r="AG274" s="148" t="s">
        <v>140</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1">
      <c r="A275" s="155"/>
      <c r="B275" s="156"/>
      <c r="C275" s="268"/>
      <c r="D275" s="269"/>
      <c r="E275" s="269"/>
      <c r="F275" s="269"/>
      <c r="G275" s="269"/>
      <c r="H275" s="157"/>
      <c r="I275" s="157"/>
      <c r="J275" s="157"/>
      <c r="K275" s="157"/>
      <c r="L275" s="157"/>
      <c r="M275" s="157"/>
      <c r="N275" s="157"/>
      <c r="O275" s="157"/>
      <c r="P275" s="157"/>
      <c r="Q275" s="157"/>
      <c r="R275" s="157"/>
      <c r="S275" s="157"/>
      <c r="T275" s="157"/>
      <c r="U275" s="157"/>
      <c r="V275" s="157"/>
      <c r="W275" s="157"/>
      <c r="X275" s="148"/>
      <c r="Y275" s="148"/>
      <c r="Z275" s="148"/>
      <c r="AA275" s="148"/>
      <c r="AB275" s="148"/>
      <c r="AC275" s="148"/>
      <c r="AD275" s="148"/>
      <c r="AE275" s="148"/>
      <c r="AF275" s="148"/>
      <c r="AG275" s="148" t="s">
        <v>141</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ht="14">
      <c r="A276" s="160" t="s">
        <v>131</v>
      </c>
      <c r="B276" s="161" t="s">
        <v>80</v>
      </c>
      <c r="C276" s="182" t="s">
        <v>81</v>
      </c>
      <c r="D276" s="183"/>
      <c r="E276" s="164"/>
      <c r="F276" s="164"/>
      <c r="G276" s="164">
        <f>SUMIF(AG277:AG296,"&lt;&gt;NOR",G277:G296)</f>
        <v>0</v>
      </c>
      <c r="H276" s="164"/>
      <c r="I276" s="164">
        <f>SUM(I277:I296)</f>
        <v>0</v>
      </c>
      <c r="J276" s="164"/>
      <c r="K276" s="164">
        <f>SUM(K277:K296)</f>
        <v>0</v>
      </c>
      <c r="L276" s="164"/>
      <c r="M276" s="164">
        <f>SUM(M277:M296)</f>
        <v>0</v>
      </c>
      <c r="N276" s="164"/>
      <c r="O276" s="164">
        <f>SUM(O277:O296)</f>
        <v>0.01</v>
      </c>
      <c r="P276" s="164"/>
      <c r="Q276" s="164">
        <f>SUM(Q277:Q296)</f>
        <v>0</v>
      </c>
      <c r="R276" s="164"/>
      <c r="S276" s="164"/>
      <c r="T276" s="165"/>
      <c r="U276" s="159"/>
      <c r="V276" s="159">
        <f>SUM(V277:V296)</f>
        <v>0</v>
      </c>
      <c r="W276" s="159"/>
      <c r="AG276" t="s">
        <v>132</v>
      </c>
    </row>
    <row r="277" spans="1:60" ht="24" outlineLevel="1">
      <c r="A277" s="166">
        <v>72</v>
      </c>
      <c r="B277" s="167" t="s">
        <v>438</v>
      </c>
      <c r="C277" s="180" t="s">
        <v>439</v>
      </c>
      <c r="D277" s="181" t="s">
        <v>194</v>
      </c>
      <c r="E277" s="171">
        <v>1</v>
      </c>
      <c r="F277" s="170"/>
      <c r="G277" s="171">
        <f>ROUND(E277*F277,2)</f>
        <v>0</v>
      </c>
      <c r="H277" s="170"/>
      <c r="I277" s="171">
        <f>ROUND(E277*H277,2)</f>
        <v>0</v>
      </c>
      <c r="J277" s="170"/>
      <c r="K277" s="171">
        <f>ROUND(E277*J277,2)</f>
        <v>0</v>
      </c>
      <c r="L277" s="171">
        <v>21</v>
      </c>
      <c r="M277" s="171">
        <f>G277*(1+L277/100)</f>
        <v>0</v>
      </c>
      <c r="N277" s="171">
        <v>0</v>
      </c>
      <c r="O277" s="171">
        <f>ROUND(E277*N277,2)</f>
        <v>0</v>
      </c>
      <c r="P277" s="171">
        <v>0</v>
      </c>
      <c r="Q277" s="171">
        <f>ROUND(E277*P277,2)</f>
        <v>0</v>
      </c>
      <c r="R277" s="171"/>
      <c r="S277" s="171" t="s">
        <v>167</v>
      </c>
      <c r="T277" s="172" t="s">
        <v>137</v>
      </c>
      <c r="U277" s="157">
        <v>0</v>
      </c>
      <c r="V277" s="157">
        <f>ROUND(E277*U277,2)</f>
        <v>0</v>
      </c>
      <c r="W277" s="157"/>
      <c r="X277" s="148"/>
      <c r="Y277" s="148"/>
      <c r="Z277" s="148"/>
      <c r="AA277" s="148"/>
      <c r="AB277" s="148"/>
      <c r="AC277" s="148"/>
      <c r="AD277" s="148"/>
      <c r="AE277" s="148"/>
      <c r="AF277" s="148"/>
      <c r="AG277" s="148" t="s">
        <v>221</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1">
      <c r="A278" s="155"/>
      <c r="B278" s="156"/>
      <c r="C278" s="275"/>
      <c r="D278" s="276"/>
      <c r="E278" s="276"/>
      <c r="F278" s="276"/>
      <c r="G278" s="276"/>
      <c r="H278" s="157"/>
      <c r="I278" s="157"/>
      <c r="J278" s="157"/>
      <c r="K278" s="157"/>
      <c r="L278" s="157"/>
      <c r="M278" s="157"/>
      <c r="N278" s="157"/>
      <c r="O278" s="157"/>
      <c r="P278" s="157"/>
      <c r="Q278" s="157"/>
      <c r="R278" s="157"/>
      <c r="S278" s="157"/>
      <c r="T278" s="157"/>
      <c r="U278" s="157"/>
      <c r="V278" s="157"/>
      <c r="W278" s="157"/>
      <c r="X278" s="148"/>
      <c r="Y278" s="148"/>
      <c r="Z278" s="148"/>
      <c r="AA278" s="148"/>
      <c r="AB278" s="148"/>
      <c r="AC278" s="148"/>
      <c r="AD278" s="148"/>
      <c r="AE278" s="148"/>
      <c r="AF278" s="148"/>
      <c r="AG278" s="148" t="s">
        <v>141</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ht="22.25" customHeight="1" outlineLevel="1">
      <c r="A279" s="166">
        <v>73</v>
      </c>
      <c r="B279" s="167" t="s">
        <v>440</v>
      </c>
      <c r="C279" s="180" t="s">
        <v>441</v>
      </c>
      <c r="D279" s="181" t="s">
        <v>194</v>
      </c>
      <c r="E279" s="171">
        <v>1</v>
      </c>
      <c r="F279" s="170"/>
      <c r="G279" s="171">
        <f>ROUND(E279*F279,2)</f>
        <v>0</v>
      </c>
      <c r="H279" s="170"/>
      <c r="I279" s="171">
        <f>ROUND(E279*H279,2)</f>
        <v>0</v>
      </c>
      <c r="J279" s="170"/>
      <c r="K279" s="171">
        <f>ROUND(E279*J279,2)</f>
        <v>0</v>
      </c>
      <c r="L279" s="171">
        <v>21</v>
      </c>
      <c r="M279" s="171">
        <f>G279*(1+L279/100)</f>
        <v>0</v>
      </c>
      <c r="N279" s="171">
        <v>1E-3</v>
      </c>
      <c r="O279" s="171">
        <f>ROUND(E279*N279,2)</f>
        <v>0</v>
      </c>
      <c r="P279" s="171">
        <v>0</v>
      </c>
      <c r="Q279" s="171">
        <f>ROUND(E279*P279,2)</f>
        <v>0</v>
      </c>
      <c r="R279" s="171" t="s">
        <v>258</v>
      </c>
      <c r="S279" s="171" t="s">
        <v>136</v>
      </c>
      <c r="T279" s="172" t="s">
        <v>182</v>
      </c>
      <c r="U279" s="157">
        <v>0</v>
      </c>
      <c r="V279" s="157">
        <f>ROUND(E279*U279,2)</f>
        <v>0</v>
      </c>
      <c r="W279" s="157"/>
      <c r="X279" s="148"/>
      <c r="Y279" s="148"/>
      <c r="Z279" s="148"/>
      <c r="AA279" s="148"/>
      <c r="AB279" s="148"/>
      <c r="AC279" s="148"/>
      <c r="AD279" s="148"/>
      <c r="AE279" s="148"/>
      <c r="AF279" s="148"/>
      <c r="AG279" s="148" t="s">
        <v>231</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1">
      <c r="A280" s="155"/>
      <c r="B280" s="156"/>
      <c r="C280" s="275"/>
      <c r="D280" s="276"/>
      <c r="E280" s="276"/>
      <c r="F280" s="276"/>
      <c r="G280" s="276"/>
      <c r="H280" s="157"/>
      <c r="I280" s="157"/>
      <c r="J280" s="157"/>
      <c r="K280" s="157"/>
      <c r="L280" s="157"/>
      <c r="M280" s="157"/>
      <c r="N280" s="157"/>
      <c r="O280" s="157"/>
      <c r="P280" s="157"/>
      <c r="Q280" s="157"/>
      <c r="R280" s="157"/>
      <c r="S280" s="157"/>
      <c r="T280" s="157"/>
      <c r="U280" s="157"/>
      <c r="V280" s="157"/>
      <c r="W280" s="157"/>
      <c r="X280" s="148"/>
      <c r="Y280" s="148"/>
      <c r="Z280" s="148"/>
      <c r="AA280" s="148"/>
      <c r="AB280" s="148"/>
      <c r="AC280" s="148"/>
      <c r="AD280" s="148"/>
      <c r="AE280" s="148"/>
      <c r="AF280" s="148"/>
      <c r="AG280" s="148" t="s">
        <v>141</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1">
      <c r="A281" s="166">
        <v>74</v>
      </c>
      <c r="B281" s="167" t="s">
        <v>442</v>
      </c>
      <c r="C281" s="180" t="s">
        <v>443</v>
      </c>
      <c r="D281" s="181" t="s">
        <v>194</v>
      </c>
      <c r="E281" s="171">
        <v>1</v>
      </c>
      <c r="F281" s="170"/>
      <c r="G281" s="171">
        <f>ROUND(E281*F281,2)</f>
        <v>0</v>
      </c>
      <c r="H281" s="170"/>
      <c r="I281" s="171">
        <f>ROUND(E281*H281,2)</f>
        <v>0</v>
      </c>
      <c r="J281" s="170"/>
      <c r="K281" s="171">
        <f>ROUND(E281*J281,2)</f>
        <v>0</v>
      </c>
      <c r="L281" s="171">
        <v>21</v>
      </c>
      <c r="M281" s="171">
        <f>G281*(1+L281/100)</f>
        <v>0</v>
      </c>
      <c r="N281" s="171">
        <v>3.1000000000000005E-4</v>
      </c>
      <c r="O281" s="171">
        <f>ROUND(E281*N281,2)</f>
        <v>0</v>
      </c>
      <c r="P281" s="171">
        <v>0</v>
      </c>
      <c r="Q281" s="171">
        <f>ROUND(E281*P281,2)</f>
        <v>0</v>
      </c>
      <c r="R281" s="171" t="s">
        <v>258</v>
      </c>
      <c r="S281" s="171" t="s">
        <v>136</v>
      </c>
      <c r="T281" s="172" t="s">
        <v>182</v>
      </c>
      <c r="U281" s="157">
        <v>0</v>
      </c>
      <c r="V281" s="157">
        <f>ROUND(E281*U281,2)</f>
        <v>0</v>
      </c>
      <c r="W281" s="157"/>
      <c r="X281" s="148"/>
      <c r="Y281" s="148"/>
      <c r="Z281" s="148"/>
      <c r="AA281" s="148"/>
      <c r="AB281" s="148"/>
      <c r="AC281" s="148"/>
      <c r="AD281" s="148"/>
      <c r="AE281" s="148"/>
      <c r="AF281" s="148"/>
      <c r="AG281" s="148" t="s">
        <v>231</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1">
      <c r="A282" s="155"/>
      <c r="B282" s="156"/>
      <c r="C282" s="275"/>
      <c r="D282" s="276"/>
      <c r="E282" s="276"/>
      <c r="F282" s="276"/>
      <c r="G282" s="276"/>
      <c r="H282" s="157"/>
      <c r="I282" s="157"/>
      <c r="J282" s="157"/>
      <c r="K282" s="157"/>
      <c r="L282" s="157"/>
      <c r="M282" s="157"/>
      <c r="N282" s="157"/>
      <c r="O282" s="157"/>
      <c r="P282" s="157"/>
      <c r="Q282" s="157"/>
      <c r="R282" s="157"/>
      <c r="S282" s="157"/>
      <c r="T282" s="157"/>
      <c r="U282" s="157"/>
      <c r="V282" s="157"/>
      <c r="W282" s="157"/>
      <c r="X282" s="148"/>
      <c r="Y282" s="148"/>
      <c r="Z282" s="148"/>
      <c r="AA282" s="148"/>
      <c r="AB282" s="148"/>
      <c r="AC282" s="148"/>
      <c r="AD282" s="148"/>
      <c r="AE282" s="148"/>
      <c r="AF282" s="148"/>
      <c r="AG282" s="148" t="s">
        <v>141</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1">
      <c r="A283" s="166">
        <v>75</v>
      </c>
      <c r="B283" s="167" t="s">
        <v>444</v>
      </c>
      <c r="C283" s="180" t="s">
        <v>445</v>
      </c>
      <c r="D283" s="181" t="s">
        <v>194</v>
      </c>
      <c r="E283" s="171">
        <v>1</v>
      </c>
      <c r="F283" s="170"/>
      <c r="G283" s="171">
        <f>ROUND(E283*F283,2)</f>
        <v>0</v>
      </c>
      <c r="H283" s="170"/>
      <c r="I283" s="171">
        <f>ROUND(E283*H283,2)</f>
        <v>0</v>
      </c>
      <c r="J283" s="170"/>
      <c r="K283" s="171">
        <f>ROUND(E283*J283,2)</f>
        <v>0</v>
      </c>
      <c r="L283" s="171">
        <v>21</v>
      </c>
      <c r="M283" s="171">
        <f>G283*(1+L283/100)</f>
        <v>0</v>
      </c>
      <c r="N283" s="171">
        <v>0</v>
      </c>
      <c r="O283" s="171">
        <f>ROUND(E283*N283,2)</f>
        <v>0</v>
      </c>
      <c r="P283" s="171">
        <v>0</v>
      </c>
      <c r="Q283" s="171">
        <f>ROUND(E283*P283,2)</f>
        <v>0</v>
      </c>
      <c r="R283" s="171"/>
      <c r="S283" s="171" t="s">
        <v>167</v>
      </c>
      <c r="T283" s="172" t="s">
        <v>137</v>
      </c>
      <c r="U283" s="157">
        <v>0</v>
      </c>
      <c r="V283" s="157">
        <f>ROUND(E283*U283,2)</f>
        <v>0</v>
      </c>
      <c r="W283" s="157"/>
      <c r="X283" s="148"/>
      <c r="Y283" s="148"/>
      <c r="Z283" s="148"/>
      <c r="AA283" s="148"/>
      <c r="AB283" s="148"/>
      <c r="AC283" s="148"/>
      <c r="AD283" s="148"/>
      <c r="AE283" s="148"/>
      <c r="AF283" s="148"/>
      <c r="AG283" s="148" t="s">
        <v>221</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c r="A284" s="155"/>
      <c r="B284" s="156"/>
      <c r="C284" s="275"/>
      <c r="D284" s="276"/>
      <c r="E284" s="276"/>
      <c r="F284" s="276"/>
      <c r="G284" s="276"/>
      <c r="H284" s="157"/>
      <c r="I284" s="157"/>
      <c r="J284" s="157"/>
      <c r="K284" s="157"/>
      <c r="L284" s="157"/>
      <c r="M284" s="157"/>
      <c r="N284" s="157"/>
      <c r="O284" s="157"/>
      <c r="P284" s="157"/>
      <c r="Q284" s="157"/>
      <c r="R284" s="157"/>
      <c r="S284" s="157"/>
      <c r="T284" s="157"/>
      <c r="U284" s="157"/>
      <c r="V284" s="157"/>
      <c r="W284" s="157"/>
      <c r="X284" s="148"/>
      <c r="Y284" s="148"/>
      <c r="Z284" s="148"/>
      <c r="AA284" s="148"/>
      <c r="AB284" s="148"/>
      <c r="AC284" s="148"/>
      <c r="AD284" s="148"/>
      <c r="AE284" s="148"/>
      <c r="AF284" s="148"/>
      <c r="AG284" s="148" t="s">
        <v>141</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1">
      <c r="A285" s="166">
        <v>76</v>
      </c>
      <c r="B285" s="167" t="s">
        <v>446</v>
      </c>
      <c r="C285" s="180" t="s">
        <v>447</v>
      </c>
      <c r="D285" s="181" t="s">
        <v>194</v>
      </c>
      <c r="E285" s="171">
        <v>1</v>
      </c>
      <c r="F285" s="170"/>
      <c r="G285" s="171">
        <f>ROUND(E285*F285,2)</f>
        <v>0</v>
      </c>
      <c r="H285" s="170"/>
      <c r="I285" s="171">
        <f>ROUND(E285*H285,2)</f>
        <v>0</v>
      </c>
      <c r="J285" s="170"/>
      <c r="K285" s="171">
        <f>ROUND(E285*J285,2)</f>
        <v>0</v>
      </c>
      <c r="L285" s="171">
        <v>21</v>
      </c>
      <c r="M285" s="171">
        <f>G285*(1+L285/100)</f>
        <v>0</v>
      </c>
      <c r="N285" s="171">
        <v>0</v>
      </c>
      <c r="O285" s="171">
        <f>ROUND(E285*N285,2)</f>
        <v>0</v>
      </c>
      <c r="P285" s="171">
        <v>0</v>
      </c>
      <c r="Q285" s="171">
        <f>ROUND(E285*P285,2)</f>
        <v>0</v>
      </c>
      <c r="R285" s="171"/>
      <c r="S285" s="171" t="s">
        <v>167</v>
      </c>
      <c r="T285" s="172" t="s">
        <v>137</v>
      </c>
      <c r="U285" s="157">
        <v>0</v>
      </c>
      <c r="V285" s="157">
        <f>ROUND(E285*U285,2)</f>
        <v>0</v>
      </c>
      <c r="W285" s="157"/>
      <c r="X285" s="148"/>
      <c r="Y285" s="148"/>
      <c r="Z285" s="148"/>
      <c r="AA285" s="148"/>
      <c r="AB285" s="148"/>
      <c r="AC285" s="148"/>
      <c r="AD285" s="148"/>
      <c r="AE285" s="148"/>
      <c r="AF285" s="148"/>
      <c r="AG285" s="148" t="s">
        <v>221</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c r="A286" s="155"/>
      <c r="B286" s="156"/>
      <c r="C286" s="275"/>
      <c r="D286" s="276"/>
      <c r="E286" s="276"/>
      <c r="F286" s="276"/>
      <c r="G286" s="276"/>
      <c r="H286" s="157"/>
      <c r="I286" s="157"/>
      <c r="J286" s="157"/>
      <c r="K286" s="157"/>
      <c r="L286" s="157"/>
      <c r="M286" s="157"/>
      <c r="N286" s="157"/>
      <c r="O286" s="157"/>
      <c r="P286" s="157"/>
      <c r="Q286" s="157"/>
      <c r="R286" s="157"/>
      <c r="S286" s="157"/>
      <c r="T286" s="157"/>
      <c r="U286" s="157"/>
      <c r="V286" s="157"/>
      <c r="W286" s="157"/>
      <c r="X286" s="148"/>
      <c r="Y286" s="148"/>
      <c r="Z286" s="148"/>
      <c r="AA286" s="148"/>
      <c r="AB286" s="148"/>
      <c r="AC286" s="148"/>
      <c r="AD286" s="148"/>
      <c r="AE286" s="148"/>
      <c r="AF286" s="148"/>
      <c r="AG286" s="148" t="s">
        <v>141</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c r="A287" s="166">
        <v>77</v>
      </c>
      <c r="B287" s="167" t="s">
        <v>448</v>
      </c>
      <c r="C287" s="180" t="s">
        <v>449</v>
      </c>
      <c r="D287" s="181" t="s">
        <v>194</v>
      </c>
      <c r="E287" s="171">
        <v>1</v>
      </c>
      <c r="F287" s="170"/>
      <c r="G287" s="171">
        <f>ROUND(E287*F287,2)</f>
        <v>0</v>
      </c>
      <c r="H287" s="170"/>
      <c r="I287" s="171">
        <f>ROUND(E287*H287,2)</f>
        <v>0</v>
      </c>
      <c r="J287" s="170"/>
      <c r="K287" s="171">
        <f>ROUND(E287*J287,2)</f>
        <v>0</v>
      </c>
      <c r="L287" s="171">
        <v>21</v>
      </c>
      <c r="M287" s="171">
        <f>G287*(1+L287/100)</f>
        <v>0</v>
      </c>
      <c r="N287" s="171">
        <v>1.41E-3</v>
      </c>
      <c r="O287" s="171">
        <f>ROUND(E287*N287,2)</f>
        <v>0</v>
      </c>
      <c r="P287" s="171">
        <v>0</v>
      </c>
      <c r="Q287" s="171">
        <f>ROUND(E287*P287,2)</f>
        <v>0</v>
      </c>
      <c r="R287" s="171" t="s">
        <v>189</v>
      </c>
      <c r="S287" s="171" t="s">
        <v>136</v>
      </c>
      <c r="T287" s="172" t="s">
        <v>182</v>
      </c>
      <c r="U287" s="157">
        <v>0</v>
      </c>
      <c r="V287" s="157">
        <f>ROUND(E287*U287,2)</f>
        <v>0</v>
      </c>
      <c r="W287" s="157"/>
      <c r="X287" s="148"/>
      <c r="Y287" s="148"/>
      <c r="Z287" s="148"/>
      <c r="AA287" s="148"/>
      <c r="AB287" s="148"/>
      <c r="AC287" s="148"/>
      <c r="AD287" s="148"/>
      <c r="AE287" s="148"/>
      <c r="AF287" s="148"/>
      <c r="AG287" s="148" t="s">
        <v>183</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1">
      <c r="A288" s="155"/>
      <c r="B288" s="156"/>
      <c r="C288" s="270" t="s">
        <v>450</v>
      </c>
      <c r="D288" s="271"/>
      <c r="E288" s="271"/>
      <c r="F288" s="271"/>
      <c r="G288" s="271"/>
      <c r="H288" s="157"/>
      <c r="I288" s="157"/>
      <c r="J288" s="157"/>
      <c r="K288" s="157"/>
      <c r="L288" s="157"/>
      <c r="M288" s="157"/>
      <c r="N288" s="157"/>
      <c r="O288" s="157"/>
      <c r="P288" s="157"/>
      <c r="Q288" s="157"/>
      <c r="R288" s="157"/>
      <c r="S288" s="157"/>
      <c r="T288" s="157"/>
      <c r="U288" s="157"/>
      <c r="V288" s="157"/>
      <c r="W288" s="157"/>
      <c r="X288" s="148"/>
      <c r="Y288" s="148"/>
      <c r="Z288" s="148"/>
      <c r="AA288" s="148"/>
      <c r="AB288" s="148"/>
      <c r="AC288" s="148"/>
      <c r="AD288" s="148"/>
      <c r="AE288" s="148"/>
      <c r="AF288" s="148"/>
      <c r="AG288" s="148" t="s">
        <v>140</v>
      </c>
      <c r="AH288" s="148"/>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1">
      <c r="A289" s="155"/>
      <c r="B289" s="156"/>
      <c r="C289" s="268"/>
      <c r="D289" s="269"/>
      <c r="E289" s="269"/>
      <c r="F289" s="269"/>
      <c r="G289" s="269"/>
      <c r="H289" s="157"/>
      <c r="I289" s="157"/>
      <c r="J289" s="157"/>
      <c r="K289" s="157"/>
      <c r="L289" s="157"/>
      <c r="M289" s="157"/>
      <c r="N289" s="157"/>
      <c r="O289" s="157"/>
      <c r="P289" s="157"/>
      <c r="Q289" s="157"/>
      <c r="R289" s="157"/>
      <c r="S289" s="157"/>
      <c r="T289" s="157"/>
      <c r="U289" s="157"/>
      <c r="V289" s="157"/>
      <c r="W289" s="157"/>
      <c r="X289" s="148"/>
      <c r="Y289" s="148"/>
      <c r="Z289" s="148"/>
      <c r="AA289" s="148"/>
      <c r="AB289" s="148"/>
      <c r="AC289" s="148"/>
      <c r="AD289" s="148"/>
      <c r="AE289" s="148"/>
      <c r="AF289" s="148"/>
      <c r="AG289" s="148" t="s">
        <v>141</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1">
      <c r="A290" s="166">
        <v>78</v>
      </c>
      <c r="B290" s="167" t="s">
        <v>451</v>
      </c>
      <c r="C290" s="180" t="s">
        <v>452</v>
      </c>
      <c r="D290" s="181" t="s">
        <v>194</v>
      </c>
      <c r="E290" s="171">
        <v>1</v>
      </c>
      <c r="F290" s="170"/>
      <c r="G290" s="171">
        <f>ROUND(E290*F290,2)</f>
        <v>0</v>
      </c>
      <c r="H290" s="170"/>
      <c r="I290" s="171">
        <f>ROUND(E290*H290,2)</f>
        <v>0</v>
      </c>
      <c r="J290" s="170"/>
      <c r="K290" s="171">
        <f>ROUND(E290*J290,2)</f>
        <v>0</v>
      </c>
      <c r="L290" s="171">
        <v>21</v>
      </c>
      <c r="M290" s="171">
        <f>G290*(1+L290/100)</f>
        <v>0</v>
      </c>
      <c r="N290" s="171">
        <v>0</v>
      </c>
      <c r="O290" s="171">
        <f>ROUND(E290*N290,2)</f>
        <v>0</v>
      </c>
      <c r="P290" s="171">
        <v>0</v>
      </c>
      <c r="Q290" s="171">
        <f>ROUND(E290*P290,2)</f>
        <v>0</v>
      </c>
      <c r="R290" s="171"/>
      <c r="S290" s="171" t="s">
        <v>167</v>
      </c>
      <c r="T290" s="172" t="s">
        <v>137</v>
      </c>
      <c r="U290" s="157">
        <v>0</v>
      </c>
      <c r="V290" s="157">
        <f>ROUND(E290*U290,2)</f>
        <v>0</v>
      </c>
      <c r="W290" s="157"/>
      <c r="X290" s="148"/>
      <c r="Y290" s="148"/>
      <c r="Z290" s="148"/>
      <c r="AA290" s="148"/>
      <c r="AB290" s="148"/>
      <c r="AC290" s="148"/>
      <c r="AD290" s="148"/>
      <c r="AE290" s="148"/>
      <c r="AF290" s="148"/>
      <c r="AG290" s="148" t="s">
        <v>221</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1">
      <c r="A291" s="155"/>
      <c r="B291" s="156"/>
      <c r="C291" s="275"/>
      <c r="D291" s="276"/>
      <c r="E291" s="276"/>
      <c r="F291" s="276"/>
      <c r="G291" s="276"/>
      <c r="H291" s="157"/>
      <c r="I291" s="157"/>
      <c r="J291" s="157"/>
      <c r="K291" s="157"/>
      <c r="L291" s="157"/>
      <c r="M291" s="157"/>
      <c r="N291" s="157"/>
      <c r="O291" s="157"/>
      <c r="P291" s="157"/>
      <c r="Q291" s="157"/>
      <c r="R291" s="157"/>
      <c r="S291" s="157"/>
      <c r="T291" s="157"/>
      <c r="U291" s="157"/>
      <c r="V291" s="157"/>
      <c r="W291" s="157"/>
      <c r="X291" s="148"/>
      <c r="Y291" s="148"/>
      <c r="Z291" s="148"/>
      <c r="AA291" s="148"/>
      <c r="AB291" s="148"/>
      <c r="AC291" s="148"/>
      <c r="AD291" s="148"/>
      <c r="AE291" s="148"/>
      <c r="AF291" s="148"/>
      <c r="AG291" s="148" t="s">
        <v>141</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1">
      <c r="A292" s="155">
        <v>79</v>
      </c>
      <c r="B292" s="156" t="s">
        <v>453</v>
      </c>
      <c r="C292" s="197" t="s">
        <v>454</v>
      </c>
      <c r="D292" s="198" t="s">
        <v>0</v>
      </c>
      <c r="E292" s="158"/>
      <c r="F292" s="158"/>
      <c r="G292" s="157">
        <f>ROUND(E292*F292,2)</f>
        <v>0</v>
      </c>
      <c r="H292" s="158"/>
      <c r="I292" s="157">
        <f>ROUND(E292*H292,2)</f>
        <v>0</v>
      </c>
      <c r="J292" s="158"/>
      <c r="K292" s="157">
        <f>ROUND(E292*J292,2)</f>
        <v>0</v>
      </c>
      <c r="L292" s="157">
        <v>21</v>
      </c>
      <c r="M292" s="157">
        <f>G292*(1+L292/100)</f>
        <v>0</v>
      </c>
      <c r="N292" s="157">
        <v>0</v>
      </c>
      <c r="O292" s="157">
        <f>ROUND(E292*N292,2)</f>
        <v>0</v>
      </c>
      <c r="P292" s="157">
        <v>0</v>
      </c>
      <c r="Q292" s="157">
        <f>ROUND(E292*P292,2)</f>
        <v>0</v>
      </c>
      <c r="R292" s="157" t="s">
        <v>455</v>
      </c>
      <c r="S292" s="157" t="s">
        <v>136</v>
      </c>
      <c r="T292" s="157" t="s">
        <v>182</v>
      </c>
      <c r="U292" s="157">
        <v>0</v>
      </c>
      <c r="V292" s="157">
        <f>ROUND(E292*U292,2)</f>
        <v>0</v>
      </c>
      <c r="W292" s="157"/>
      <c r="X292" s="148"/>
      <c r="Y292" s="148"/>
      <c r="Z292" s="148"/>
      <c r="AA292" s="148"/>
      <c r="AB292" s="148"/>
      <c r="AC292" s="148"/>
      <c r="AD292" s="148"/>
      <c r="AE292" s="148"/>
      <c r="AF292" s="148"/>
      <c r="AG292" s="148" t="s">
        <v>237</v>
      </c>
      <c r="AH292" s="148"/>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c r="A293" s="155"/>
      <c r="B293" s="156"/>
      <c r="C293" s="277" t="s">
        <v>456</v>
      </c>
      <c r="D293" s="278"/>
      <c r="E293" s="278"/>
      <c r="F293" s="278"/>
      <c r="G293" s="278"/>
      <c r="H293" s="157"/>
      <c r="I293" s="157"/>
      <c r="J293" s="157"/>
      <c r="K293" s="157"/>
      <c r="L293" s="157"/>
      <c r="M293" s="157"/>
      <c r="N293" s="157"/>
      <c r="O293" s="157"/>
      <c r="P293" s="157"/>
      <c r="Q293" s="157"/>
      <c r="R293" s="157"/>
      <c r="S293" s="157"/>
      <c r="T293" s="157"/>
      <c r="U293" s="157"/>
      <c r="V293" s="157"/>
      <c r="W293" s="157"/>
      <c r="X293" s="148"/>
      <c r="Y293" s="148"/>
      <c r="Z293" s="148"/>
      <c r="AA293" s="148"/>
      <c r="AB293" s="148"/>
      <c r="AC293" s="148"/>
      <c r="AD293" s="148"/>
      <c r="AE293" s="148"/>
      <c r="AF293" s="148"/>
      <c r="AG293" s="148" t="s">
        <v>185</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1">
      <c r="A294" s="155"/>
      <c r="B294" s="156"/>
      <c r="C294" s="268"/>
      <c r="D294" s="269"/>
      <c r="E294" s="269"/>
      <c r="F294" s="269"/>
      <c r="G294" s="269"/>
      <c r="H294" s="157"/>
      <c r="I294" s="157"/>
      <c r="J294" s="157"/>
      <c r="K294" s="157"/>
      <c r="L294" s="157"/>
      <c r="M294" s="157"/>
      <c r="N294" s="157"/>
      <c r="O294" s="157"/>
      <c r="P294" s="157"/>
      <c r="Q294" s="157"/>
      <c r="R294" s="157"/>
      <c r="S294" s="157"/>
      <c r="T294" s="157"/>
      <c r="U294" s="157"/>
      <c r="V294" s="157"/>
      <c r="W294" s="157"/>
      <c r="X294" s="148"/>
      <c r="Y294" s="148"/>
      <c r="Z294" s="148"/>
      <c r="AA294" s="148"/>
      <c r="AB294" s="148"/>
      <c r="AC294" s="148"/>
      <c r="AD294" s="148"/>
      <c r="AE294" s="148"/>
      <c r="AF294" s="148"/>
      <c r="AG294" s="148" t="s">
        <v>141</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c r="A295" s="166">
        <v>80</v>
      </c>
      <c r="B295" s="167" t="s">
        <v>457</v>
      </c>
      <c r="C295" s="180" t="s">
        <v>458</v>
      </c>
      <c r="D295" s="181" t="s">
        <v>194</v>
      </c>
      <c r="E295" s="171">
        <v>1</v>
      </c>
      <c r="F295" s="170"/>
      <c r="G295" s="171">
        <f>ROUND(E295*F295,2)</f>
        <v>0</v>
      </c>
      <c r="H295" s="170"/>
      <c r="I295" s="171">
        <f>ROUND(E295*H295,2)</f>
        <v>0</v>
      </c>
      <c r="J295" s="170"/>
      <c r="K295" s="171">
        <f>ROUND(E295*J295,2)</f>
        <v>0</v>
      </c>
      <c r="L295" s="171">
        <v>21</v>
      </c>
      <c r="M295" s="171">
        <f>G295*(1+L295/100)</f>
        <v>0</v>
      </c>
      <c r="N295" s="171">
        <v>1.2E-2</v>
      </c>
      <c r="O295" s="171">
        <f>ROUND(E295*N295,2)</f>
        <v>0.01</v>
      </c>
      <c r="P295" s="171">
        <v>0</v>
      </c>
      <c r="Q295" s="171">
        <f>ROUND(E295*P295,2)</f>
        <v>0</v>
      </c>
      <c r="R295" s="171" t="s">
        <v>258</v>
      </c>
      <c r="S295" s="171" t="s">
        <v>136</v>
      </c>
      <c r="T295" s="172" t="s">
        <v>182</v>
      </c>
      <c r="U295" s="157">
        <v>0</v>
      </c>
      <c r="V295" s="157">
        <f>ROUND(E295*U295,2)</f>
        <v>0</v>
      </c>
      <c r="W295" s="157"/>
      <c r="X295" s="148"/>
      <c r="Y295" s="148"/>
      <c r="Z295" s="148"/>
      <c r="AA295" s="148"/>
      <c r="AB295" s="148"/>
      <c r="AC295" s="148"/>
      <c r="AD295" s="148"/>
      <c r="AE295" s="148"/>
      <c r="AF295" s="148"/>
      <c r="AG295" s="148" t="s">
        <v>231</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c r="A296" s="155"/>
      <c r="B296" s="156"/>
      <c r="C296" s="275"/>
      <c r="D296" s="276"/>
      <c r="E296" s="276"/>
      <c r="F296" s="276"/>
      <c r="G296" s="276"/>
      <c r="H296" s="157"/>
      <c r="I296" s="157"/>
      <c r="J296" s="157"/>
      <c r="K296" s="157"/>
      <c r="L296" s="157"/>
      <c r="M296" s="157"/>
      <c r="N296" s="157"/>
      <c r="O296" s="157"/>
      <c r="P296" s="157"/>
      <c r="Q296" s="157"/>
      <c r="R296" s="157"/>
      <c r="S296" s="157"/>
      <c r="T296" s="157"/>
      <c r="U296" s="157"/>
      <c r="V296" s="157"/>
      <c r="W296" s="157"/>
      <c r="X296" s="148"/>
      <c r="Y296" s="148"/>
      <c r="Z296" s="148"/>
      <c r="AA296" s="148"/>
      <c r="AB296" s="148"/>
      <c r="AC296" s="148"/>
      <c r="AD296" s="148"/>
      <c r="AE296" s="148"/>
      <c r="AF296" s="148"/>
      <c r="AG296" s="148" t="s">
        <v>141</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14">
      <c r="A297" s="160" t="s">
        <v>131</v>
      </c>
      <c r="B297" s="161" t="s">
        <v>62</v>
      </c>
      <c r="C297" s="182" t="s">
        <v>63</v>
      </c>
      <c r="D297" s="183"/>
      <c r="E297" s="164"/>
      <c r="F297" s="164"/>
      <c r="G297" s="164">
        <f>SUMIF(AG298:AG322,"&lt;&gt;NOR",G298:G322)</f>
        <v>0</v>
      </c>
      <c r="H297" s="164"/>
      <c r="I297" s="164">
        <f>SUM(I298:I322)</f>
        <v>0</v>
      </c>
      <c r="J297" s="164"/>
      <c r="K297" s="164">
        <f>SUM(K298:K322)</f>
        <v>0</v>
      </c>
      <c r="L297" s="164"/>
      <c r="M297" s="164">
        <f>SUM(M298:M322)</f>
        <v>0</v>
      </c>
      <c r="N297" s="164"/>
      <c r="O297" s="164">
        <f>SUM(O298:O322)</f>
        <v>0.3</v>
      </c>
      <c r="P297" s="164"/>
      <c r="Q297" s="164">
        <f>SUM(Q298:Q322)</f>
        <v>0</v>
      </c>
      <c r="R297" s="164"/>
      <c r="S297" s="164"/>
      <c r="T297" s="165"/>
      <c r="U297" s="159"/>
      <c r="V297" s="159">
        <f>SUM(V298:V322)</f>
        <v>411.09000000000003</v>
      </c>
      <c r="W297" s="159"/>
      <c r="AG297" t="s">
        <v>132</v>
      </c>
    </row>
    <row r="298" spans="1:60" outlineLevel="1">
      <c r="A298" s="166">
        <v>81</v>
      </c>
      <c r="B298" s="167" t="s">
        <v>459</v>
      </c>
      <c r="C298" s="180" t="s">
        <v>460</v>
      </c>
      <c r="D298" s="181" t="s">
        <v>188</v>
      </c>
      <c r="E298" s="171">
        <v>28.200000000000003</v>
      </c>
      <c r="F298" s="170"/>
      <c r="G298" s="171">
        <f>ROUND(E298*F298,2)</f>
        <v>0</v>
      </c>
      <c r="H298" s="170"/>
      <c r="I298" s="171">
        <f>ROUND(E298*H298,2)</f>
        <v>0</v>
      </c>
      <c r="J298" s="170"/>
      <c r="K298" s="171">
        <f>ROUND(E298*J298,2)</f>
        <v>0</v>
      </c>
      <c r="L298" s="171">
        <v>21</v>
      </c>
      <c r="M298" s="171">
        <f>G298*(1+L298/100)</f>
        <v>0</v>
      </c>
      <c r="N298" s="171">
        <v>0</v>
      </c>
      <c r="O298" s="171">
        <f>ROUND(E298*N298,2)</f>
        <v>0</v>
      </c>
      <c r="P298" s="171">
        <v>0</v>
      </c>
      <c r="Q298" s="171">
        <f>ROUND(E298*P298,2)</f>
        <v>0</v>
      </c>
      <c r="R298" s="171"/>
      <c r="S298" s="171" t="s">
        <v>136</v>
      </c>
      <c r="T298" s="172" t="s">
        <v>182</v>
      </c>
      <c r="U298" s="157">
        <v>7.9180000000000001</v>
      </c>
      <c r="V298" s="157">
        <f>ROUND(E298*U298,2)</f>
        <v>223.29</v>
      </c>
      <c r="W298" s="157"/>
      <c r="X298" s="148"/>
      <c r="Y298" s="148"/>
      <c r="Z298" s="148"/>
      <c r="AA298" s="148"/>
      <c r="AB298" s="148"/>
      <c r="AC298" s="148"/>
      <c r="AD298" s="148"/>
      <c r="AE298" s="148"/>
      <c r="AF298" s="148"/>
      <c r="AG298" s="148" t="s">
        <v>221</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1">
      <c r="A299" s="155"/>
      <c r="B299" s="156"/>
      <c r="C299" s="270" t="s">
        <v>461</v>
      </c>
      <c r="D299" s="271"/>
      <c r="E299" s="271"/>
      <c r="F299" s="271"/>
      <c r="G299" s="271"/>
      <c r="H299" s="157"/>
      <c r="I299" s="157"/>
      <c r="J299" s="157"/>
      <c r="K299" s="157"/>
      <c r="L299" s="157"/>
      <c r="M299" s="157"/>
      <c r="N299" s="157"/>
      <c r="O299" s="157"/>
      <c r="P299" s="157"/>
      <c r="Q299" s="157"/>
      <c r="R299" s="157"/>
      <c r="S299" s="157"/>
      <c r="T299" s="157"/>
      <c r="U299" s="157"/>
      <c r="V299" s="157"/>
      <c r="W299" s="157"/>
      <c r="X299" s="148"/>
      <c r="Y299" s="148"/>
      <c r="Z299" s="148"/>
      <c r="AA299" s="148"/>
      <c r="AB299" s="148"/>
      <c r="AC299" s="148"/>
      <c r="AD299" s="148"/>
      <c r="AE299" s="148"/>
      <c r="AF299" s="148"/>
      <c r="AG299" s="148" t="s">
        <v>140</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1">
      <c r="A300" s="155"/>
      <c r="B300" s="156"/>
      <c r="C300" s="268"/>
      <c r="D300" s="269"/>
      <c r="E300" s="269"/>
      <c r="F300" s="269"/>
      <c r="G300" s="269"/>
      <c r="H300" s="157"/>
      <c r="I300" s="157"/>
      <c r="J300" s="157"/>
      <c r="K300" s="157"/>
      <c r="L300" s="157"/>
      <c r="M300" s="157"/>
      <c r="N300" s="157"/>
      <c r="O300" s="157"/>
      <c r="P300" s="157"/>
      <c r="Q300" s="157"/>
      <c r="R300" s="157"/>
      <c r="S300" s="157"/>
      <c r="T300" s="157"/>
      <c r="U300" s="157"/>
      <c r="V300" s="157"/>
      <c r="W300" s="157"/>
      <c r="X300" s="148"/>
      <c r="Y300" s="148"/>
      <c r="Z300" s="148"/>
      <c r="AA300" s="148"/>
      <c r="AB300" s="148"/>
      <c r="AC300" s="148"/>
      <c r="AD300" s="148"/>
      <c r="AE300" s="148"/>
      <c r="AF300" s="148"/>
      <c r="AG300" s="148" t="s">
        <v>141</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1">
      <c r="A301" s="166">
        <v>82</v>
      </c>
      <c r="B301" s="167" t="s">
        <v>462</v>
      </c>
      <c r="C301" s="180" t="s">
        <v>463</v>
      </c>
      <c r="D301" s="181" t="s">
        <v>188</v>
      </c>
      <c r="E301" s="171">
        <v>42</v>
      </c>
      <c r="F301" s="170"/>
      <c r="G301" s="171">
        <f>ROUND(E301*F301,2)</f>
        <v>0</v>
      </c>
      <c r="H301" s="170"/>
      <c r="I301" s="171">
        <f>ROUND(E301*H301,2)</f>
        <v>0</v>
      </c>
      <c r="J301" s="170"/>
      <c r="K301" s="171">
        <f>ROUND(E301*J301,2)</f>
        <v>0</v>
      </c>
      <c r="L301" s="171">
        <v>21</v>
      </c>
      <c r="M301" s="171">
        <f>G301*(1+L301/100)</f>
        <v>0</v>
      </c>
      <c r="N301" s="171">
        <v>5.0000000000000002E-5</v>
      </c>
      <c r="O301" s="171">
        <f>ROUND(E301*N301,2)</f>
        <v>0</v>
      </c>
      <c r="P301" s="171">
        <v>0</v>
      </c>
      <c r="Q301" s="171">
        <f>ROUND(E301*P301,2)</f>
        <v>0</v>
      </c>
      <c r="R301" s="171" t="s">
        <v>181</v>
      </c>
      <c r="S301" s="171" t="s">
        <v>136</v>
      </c>
      <c r="T301" s="172" t="s">
        <v>182</v>
      </c>
      <c r="U301" s="157">
        <v>0</v>
      </c>
      <c r="V301" s="157">
        <f>ROUND(E301*U301,2)</f>
        <v>0</v>
      </c>
      <c r="W301" s="157"/>
      <c r="X301" s="148"/>
      <c r="Y301" s="148"/>
      <c r="Z301" s="148"/>
      <c r="AA301" s="148"/>
      <c r="AB301" s="148"/>
      <c r="AC301" s="148"/>
      <c r="AD301" s="148"/>
      <c r="AE301" s="148"/>
      <c r="AF301" s="148"/>
      <c r="AG301" s="148" t="s">
        <v>183</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1">
      <c r="A302" s="155"/>
      <c r="B302" s="156"/>
      <c r="C302" s="279" t="s">
        <v>464</v>
      </c>
      <c r="D302" s="280"/>
      <c r="E302" s="280"/>
      <c r="F302" s="280"/>
      <c r="G302" s="280"/>
      <c r="H302" s="157"/>
      <c r="I302" s="157"/>
      <c r="J302" s="157"/>
      <c r="K302" s="157"/>
      <c r="L302" s="157"/>
      <c r="M302" s="157"/>
      <c r="N302" s="157"/>
      <c r="O302" s="157"/>
      <c r="P302" s="157"/>
      <c r="Q302" s="157"/>
      <c r="R302" s="157"/>
      <c r="S302" s="157"/>
      <c r="T302" s="157"/>
      <c r="U302" s="157"/>
      <c r="V302" s="157"/>
      <c r="W302" s="157"/>
      <c r="X302" s="148"/>
      <c r="Y302" s="148"/>
      <c r="Z302" s="148"/>
      <c r="AA302" s="148"/>
      <c r="AB302" s="148"/>
      <c r="AC302" s="148"/>
      <c r="AD302" s="148"/>
      <c r="AE302" s="148"/>
      <c r="AF302" s="148"/>
      <c r="AG302" s="148" t="s">
        <v>185</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73" t="str">
        <f>C302</f>
        <v>a stromů o průměru kmene do 100 mm, s odstraněním kořenů, s odklizením křovin a stromů na vzdálenost do 50 m a jejich spálením.</v>
      </c>
      <c r="BB302" s="148"/>
      <c r="BC302" s="148"/>
      <c r="BD302" s="148"/>
      <c r="BE302" s="148"/>
      <c r="BF302" s="148"/>
      <c r="BG302" s="148"/>
      <c r="BH302" s="148"/>
    </row>
    <row r="303" spans="1:60" outlineLevel="1">
      <c r="A303" s="155"/>
      <c r="B303" s="156"/>
      <c r="C303" s="273" t="s">
        <v>465</v>
      </c>
      <c r="D303" s="274"/>
      <c r="E303" s="274"/>
      <c r="F303" s="274"/>
      <c r="G303" s="274"/>
      <c r="H303" s="157"/>
      <c r="I303" s="157"/>
      <c r="J303" s="157"/>
      <c r="K303" s="157"/>
      <c r="L303" s="157"/>
      <c r="M303" s="157"/>
      <c r="N303" s="157"/>
      <c r="O303" s="157"/>
      <c r="P303" s="157"/>
      <c r="Q303" s="157"/>
      <c r="R303" s="157"/>
      <c r="S303" s="157"/>
      <c r="T303" s="157"/>
      <c r="U303" s="157"/>
      <c r="V303" s="157"/>
      <c r="W303" s="157"/>
      <c r="X303" s="148"/>
      <c r="Y303" s="148"/>
      <c r="Z303" s="148"/>
      <c r="AA303" s="148"/>
      <c r="AB303" s="148"/>
      <c r="AC303" s="148"/>
      <c r="AD303" s="148"/>
      <c r="AE303" s="148"/>
      <c r="AF303" s="148"/>
      <c r="AG303" s="148" t="s">
        <v>140</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1">
      <c r="A304" s="155"/>
      <c r="B304" s="156"/>
      <c r="C304" s="268"/>
      <c r="D304" s="269"/>
      <c r="E304" s="269"/>
      <c r="F304" s="269"/>
      <c r="G304" s="269"/>
      <c r="H304" s="157"/>
      <c r="I304" s="157"/>
      <c r="J304" s="157"/>
      <c r="K304" s="157"/>
      <c r="L304" s="157"/>
      <c r="M304" s="157"/>
      <c r="N304" s="157"/>
      <c r="O304" s="157"/>
      <c r="P304" s="157"/>
      <c r="Q304" s="157"/>
      <c r="R304" s="157"/>
      <c r="S304" s="157"/>
      <c r="T304" s="157"/>
      <c r="U304" s="157"/>
      <c r="V304" s="157"/>
      <c r="W304" s="157"/>
      <c r="X304" s="148"/>
      <c r="Y304" s="148"/>
      <c r="Z304" s="148"/>
      <c r="AA304" s="148"/>
      <c r="AB304" s="148"/>
      <c r="AC304" s="148"/>
      <c r="AD304" s="148"/>
      <c r="AE304" s="148"/>
      <c r="AF304" s="148"/>
      <c r="AG304" s="148" t="s">
        <v>141</v>
      </c>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1">
      <c r="A305" s="166">
        <v>83</v>
      </c>
      <c r="B305" s="167" t="s">
        <v>466</v>
      </c>
      <c r="C305" s="180" t="s">
        <v>467</v>
      </c>
      <c r="D305" s="181" t="s">
        <v>188</v>
      </c>
      <c r="E305" s="171">
        <v>154</v>
      </c>
      <c r="F305" s="170"/>
      <c r="G305" s="171">
        <f>ROUND(E305*F305,2)</f>
        <v>0</v>
      </c>
      <c r="H305" s="170"/>
      <c r="I305" s="171">
        <f>ROUND(E305*H305,2)</f>
        <v>0</v>
      </c>
      <c r="J305" s="170"/>
      <c r="K305" s="171">
        <f>ROUND(E305*J305,2)</f>
        <v>0</v>
      </c>
      <c r="L305" s="171">
        <v>21</v>
      </c>
      <c r="M305" s="171">
        <f>G305*(1+L305/100)</f>
        <v>0</v>
      </c>
      <c r="N305" s="171">
        <v>0</v>
      </c>
      <c r="O305" s="171">
        <f>ROUND(E305*N305,2)</f>
        <v>0</v>
      </c>
      <c r="P305" s="171">
        <v>0</v>
      </c>
      <c r="Q305" s="171">
        <f>ROUND(E305*P305,2)</f>
        <v>0</v>
      </c>
      <c r="R305" s="171" t="s">
        <v>468</v>
      </c>
      <c r="S305" s="171" t="s">
        <v>136</v>
      </c>
      <c r="T305" s="172" t="s">
        <v>182</v>
      </c>
      <c r="U305" s="157">
        <v>8.6000000000000007E-2</v>
      </c>
      <c r="V305" s="157">
        <f>ROUND(E305*U305,2)</f>
        <v>13.24</v>
      </c>
      <c r="W305" s="157"/>
      <c r="X305" s="148"/>
      <c r="Y305" s="148"/>
      <c r="Z305" s="148"/>
      <c r="AA305" s="148"/>
      <c r="AB305" s="148"/>
      <c r="AC305" s="148"/>
      <c r="AD305" s="148"/>
      <c r="AE305" s="148"/>
      <c r="AF305" s="148"/>
      <c r="AG305" s="148" t="s">
        <v>221</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c r="A306" s="155"/>
      <c r="B306" s="156"/>
      <c r="C306" s="279" t="s">
        <v>469</v>
      </c>
      <c r="D306" s="280"/>
      <c r="E306" s="280"/>
      <c r="F306" s="280"/>
      <c r="G306" s="280"/>
      <c r="H306" s="157"/>
      <c r="I306" s="157"/>
      <c r="J306" s="157"/>
      <c r="K306" s="157"/>
      <c r="L306" s="157"/>
      <c r="M306" s="157"/>
      <c r="N306" s="157"/>
      <c r="O306" s="157"/>
      <c r="P306" s="157"/>
      <c r="Q306" s="157"/>
      <c r="R306" s="157"/>
      <c r="S306" s="157"/>
      <c r="T306" s="157"/>
      <c r="U306" s="157"/>
      <c r="V306" s="157"/>
      <c r="W306" s="157"/>
      <c r="X306" s="148"/>
      <c r="Y306" s="148"/>
      <c r="Z306" s="148"/>
      <c r="AA306" s="148"/>
      <c r="AB306" s="148"/>
      <c r="AC306" s="148"/>
      <c r="AD306" s="148"/>
      <c r="AE306" s="148"/>
      <c r="AF306" s="148"/>
      <c r="AG306" s="148" t="s">
        <v>185</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1">
      <c r="A307" s="155"/>
      <c r="B307" s="156"/>
      <c r="C307" s="273" t="s">
        <v>470</v>
      </c>
      <c r="D307" s="274"/>
      <c r="E307" s="274"/>
      <c r="F307" s="274"/>
      <c r="G307" s="274"/>
      <c r="H307" s="157"/>
      <c r="I307" s="157"/>
      <c r="J307" s="157"/>
      <c r="K307" s="157"/>
      <c r="L307" s="157"/>
      <c r="M307" s="157"/>
      <c r="N307" s="157"/>
      <c r="O307" s="157"/>
      <c r="P307" s="157"/>
      <c r="Q307" s="157"/>
      <c r="R307" s="157"/>
      <c r="S307" s="157"/>
      <c r="T307" s="157"/>
      <c r="U307" s="157"/>
      <c r="V307" s="157"/>
      <c r="W307" s="157"/>
      <c r="X307" s="148"/>
      <c r="Y307" s="148"/>
      <c r="Z307" s="148"/>
      <c r="AA307" s="148"/>
      <c r="AB307" s="148"/>
      <c r="AC307" s="148"/>
      <c r="AD307" s="148"/>
      <c r="AE307" s="148"/>
      <c r="AF307" s="148"/>
      <c r="AG307" s="148" t="s">
        <v>140</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1">
      <c r="A308" s="155"/>
      <c r="B308" s="156"/>
      <c r="C308" s="268"/>
      <c r="D308" s="269"/>
      <c r="E308" s="269"/>
      <c r="F308" s="269"/>
      <c r="G308" s="269"/>
      <c r="H308" s="157"/>
      <c r="I308" s="157"/>
      <c r="J308" s="157"/>
      <c r="K308" s="157"/>
      <c r="L308" s="157"/>
      <c r="M308" s="157"/>
      <c r="N308" s="157"/>
      <c r="O308" s="157"/>
      <c r="P308" s="157"/>
      <c r="Q308" s="157"/>
      <c r="R308" s="157"/>
      <c r="S308" s="157"/>
      <c r="T308" s="157"/>
      <c r="U308" s="157"/>
      <c r="V308" s="157"/>
      <c r="W308" s="157"/>
      <c r="X308" s="148"/>
      <c r="Y308" s="148"/>
      <c r="Z308" s="148"/>
      <c r="AA308" s="148"/>
      <c r="AB308" s="148"/>
      <c r="AC308" s="148"/>
      <c r="AD308" s="148"/>
      <c r="AE308" s="148"/>
      <c r="AF308" s="148"/>
      <c r="AG308" s="148" t="s">
        <v>141</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1">
      <c r="A309" s="166">
        <v>84</v>
      </c>
      <c r="B309" s="167" t="s">
        <v>471</v>
      </c>
      <c r="C309" s="180" t="s">
        <v>472</v>
      </c>
      <c r="D309" s="181" t="s">
        <v>180</v>
      </c>
      <c r="E309" s="171">
        <v>42.877000000000002</v>
      </c>
      <c r="F309" s="170"/>
      <c r="G309" s="171">
        <f>ROUND(E309*F309,2)</f>
        <v>0</v>
      </c>
      <c r="H309" s="170"/>
      <c r="I309" s="171">
        <f>ROUND(E309*H309,2)</f>
        <v>0</v>
      </c>
      <c r="J309" s="170"/>
      <c r="K309" s="171">
        <f>ROUND(E309*J309,2)</f>
        <v>0</v>
      </c>
      <c r="L309" s="171">
        <v>21</v>
      </c>
      <c r="M309" s="171">
        <f>G309*(1+L309/100)</f>
        <v>0</v>
      </c>
      <c r="N309" s="171">
        <v>0</v>
      </c>
      <c r="O309" s="171">
        <f>ROUND(E309*N309,2)</f>
        <v>0</v>
      </c>
      <c r="P309" s="171">
        <v>0</v>
      </c>
      <c r="Q309" s="171">
        <f>ROUND(E309*P309,2)</f>
        <v>0</v>
      </c>
      <c r="R309" s="171" t="s">
        <v>473</v>
      </c>
      <c r="S309" s="171" t="s">
        <v>136</v>
      </c>
      <c r="T309" s="172" t="s">
        <v>137</v>
      </c>
      <c r="U309" s="157">
        <v>0</v>
      </c>
      <c r="V309" s="157">
        <f>ROUND(E309*U309,2)</f>
        <v>0</v>
      </c>
      <c r="W309" s="157"/>
      <c r="X309" s="148"/>
      <c r="Y309" s="148"/>
      <c r="Z309" s="148"/>
      <c r="AA309" s="148"/>
      <c r="AB309" s="148"/>
      <c r="AC309" s="148"/>
      <c r="AD309" s="148"/>
      <c r="AE309" s="148"/>
      <c r="AF309" s="148"/>
      <c r="AG309" s="148" t="s">
        <v>221</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1">
      <c r="A310" s="155"/>
      <c r="B310" s="156"/>
      <c r="C310" s="194" t="s">
        <v>474</v>
      </c>
      <c r="D310" s="195"/>
      <c r="E310" s="196">
        <v>42.877000000000002</v>
      </c>
      <c r="F310" s="157"/>
      <c r="G310" s="157"/>
      <c r="H310" s="157"/>
      <c r="I310" s="157"/>
      <c r="J310" s="157"/>
      <c r="K310" s="157"/>
      <c r="L310" s="157"/>
      <c r="M310" s="157"/>
      <c r="N310" s="157"/>
      <c r="O310" s="157"/>
      <c r="P310" s="157"/>
      <c r="Q310" s="157"/>
      <c r="R310" s="157"/>
      <c r="S310" s="157"/>
      <c r="T310" s="157"/>
      <c r="U310" s="157"/>
      <c r="V310" s="157"/>
      <c r="W310" s="157"/>
      <c r="X310" s="148"/>
      <c r="Y310" s="148"/>
      <c r="Z310" s="148"/>
      <c r="AA310" s="148"/>
      <c r="AB310" s="148"/>
      <c r="AC310" s="148"/>
      <c r="AD310" s="148"/>
      <c r="AE310" s="148"/>
      <c r="AF310" s="148"/>
      <c r="AG310" s="148" t="s">
        <v>227</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1">
      <c r="A311" s="155"/>
      <c r="B311" s="156"/>
      <c r="C311" s="268"/>
      <c r="D311" s="269"/>
      <c r="E311" s="269"/>
      <c r="F311" s="269"/>
      <c r="G311" s="269"/>
      <c r="H311" s="157"/>
      <c r="I311" s="157"/>
      <c r="J311" s="157"/>
      <c r="K311" s="157"/>
      <c r="L311" s="157"/>
      <c r="M311" s="157"/>
      <c r="N311" s="157"/>
      <c r="O311" s="157"/>
      <c r="P311" s="157"/>
      <c r="Q311" s="157"/>
      <c r="R311" s="157"/>
      <c r="S311" s="157"/>
      <c r="T311" s="157"/>
      <c r="U311" s="157"/>
      <c r="V311" s="157"/>
      <c r="W311" s="157"/>
      <c r="X311" s="148"/>
      <c r="Y311" s="148"/>
      <c r="Z311" s="148"/>
      <c r="AA311" s="148"/>
      <c r="AB311" s="148"/>
      <c r="AC311" s="148"/>
      <c r="AD311" s="148"/>
      <c r="AE311" s="148"/>
      <c r="AF311" s="148"/>
      <c r="AG311" s="148" t="s">
        <v>141</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c r="A312" s="202">
        <v>85</v>
      </c>
      <c r="B312" s="167" t="s">
        <v>395</v>
      </c>
      <c r="C312" s="180" t="s">
        <v>396</v>
      </c>
      <c r="D312" s="181" t="s">
        <v>180</v>
      </c>
      <c r="E312" s="171">
        <v>50.35</v>
      </c>
      <c r="F312" s="170"/>
      <c r="G312" s="171">
        <f>ROUND(E312*F312,2)</f>
        <v>0</v>
      </c>
      <c r="H312" s="170"/>
      <c r="I312" s="171">
        <f>ROUND(E312*H312,2)</f>
        <v>0</v>
      </c>
      <c r="J312" s="170"/>
      <c r="K312" s="171">
        <f>ROUND(E312*J312,2)</f>
        <v>0</v>
      </c>
      <c r="L312" s="171">
        <v>21</v>
      </c>
      <c r="M312" s="171">
        <f>G312*(1+L312/100)</f>
        <v>0</v>
      </c>
      <c r="N312" s="171">
        <v>6.0500000000000007E-3</v>
      </c>
      <c r="O312" s="171">
        <f>ROUND(E312*N312,2)</f>
        <v>0.3</v>
      </c>
      <c r="P312" s="171">
        <v>0</v>
      </c>
      <c r="Q312" s="171">
        <f>ROUND(E312*P312,2)</f>
        <v>0</v>
      </c>
      <c r="R312" s="171"/>
      <c r="S312" s="171" t="s">
        <v>136</v>
      </c>
      <c r="T312" s="172" t="s">
        <v>182</v>
      </c>
      <c r="U312" s="157">
        <v>3.4670000000000001</v>
      </c>
      <c r="V312" s="157">
        <f>ROUND(E312*U312,2)</f>
        <v>174.56</v>
      </c>
      <c r="W312" s="157"/>
      <c r="X312" s="148"/>
      <c r="Y312" s="148"/>
      <c r="Z312" s="148"/>
      <c r="AA312" s="148"/>
      <c r="AB312" s="148"/>
      <c r="AC312" s="148"/>
      <c r="AD312" s="148"/>
      <c r="AE312" s="148"/>
      <c r="AF312" s="148"/>
      <c r="AG312" s="148" t="s">
        <v>221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1">
      <c r="A313" s="155"/>
      <c r="B313" s="156"/>
      <c r="C313" s="285" t="s">
        <v>475</v>
      </c>
      <c r="D313" s="286"/>
      <c r="E313" s="286"/>
      <c r="F313" s="286"/>
      <c r="G313" s="286"/>
      <c r="H313" s="157"/>
      <c r="I313" s="157"/>
      <c r="J313" s="157"/>
      <c r="K313" s="157"/>
      <c r="L313" s="157"/>
      <c r="M313" s="157"/>
      <c r="N313" s="157"/>
      <c r="O313" s="157"/>
      <c r="P313" s="157"/>
      <c r="Q313" s="157"/>
      <c r="R313" s="157"/>
      <c r="S313" s="157"/>
      <c r="T313" s="157"/>
      <c r="U313" s="157"/>
      <c r="V313" s="157"/>
      <c r="W313" s="157"/>
      <c r="X313" s="148"/>
      <c r="Y313" s="148"/>
      <c r="Z313" s="148"/>
      <c r="AA313" s="148"/>
      <c r="AB313" s="148"/>
      <c r="AC313" s="148"/>
      <c r="AD313" s="148"/>
      <c r="AE313" s="148"/>
      <c r="AF313" s="148"/>
      <c r="AG313" s="148" t="s">
        <v>140</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73" t="str">
        <f>C313</f>
        <v>Část výrubu bude použit na stavbě při stavbě nového opěrného zdiva a zbytek bude odvezen na mezideponii obce</v>
      </c>
      <c r="BB313" s="148"/>
      <c r="BC313" s="148"/>
      <c r="BD313" s="148"/>
      <c r="BE313" s="148"/>
      <c r="BF313" s="148"/>
      <c r="BG313" s="148"/>
      <c r="BH313" s="148"/>
    </row>
    <row r="314" spans="1:60" outlineLevel="1">
      <c r="A314" s="155"/>
      <c r="B314" s="156"/>
      <c r="C314" s="194" t="s">
        <v>476</v>
      </c>
      <c r="D314" s="195"/>
      <c r="E314" s="196">
        <v>25.35</v>
      </c>
      <c r="F314" s="157"/>
      <c r="G314" s="157"/>
      <c r="H314" s="157"/>
      <c r="I314" s="157"/>
      <c r="J314" s="157"/>
      <c r="K314" s="157"/>
      <c r="L314" s="157"/>
      <c r="M314" s="157"/>
      <c r="N314" s="157"/>
      <c r="O314" s="157"/>
      <c r="P314" s="157"/>
      <c r="Q314" s="157"/>
      <c r="R314" s="157"/>
      <c r="S314" s="157"/>
      <c r="T314" s="157"/>
      <c r="U314" s="157"/>
      <c r="V314" s="157"/>
      <c r="W314" s="157"/>
      <c r="X314" s="148"/>
      <c r="Y314" s="148"/>
      <c r="Z314" s="148"/>
      <c r="AA314" s="148"/>
      <c r="AB314" s="148"/>
      <c r="AC314" s="148"/>
      <c r="AD314" s="148"/>
      <c r="AE314" s="148"/>
      <c r="AF314" s="148"/>
      <c r="AG314" s="148" t="s">
        <v>227</v>
      </c>
      <c r="AH314" s="148">
        <v>0</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c r="A315" s="155"/>
      <c r="B315" s="156"/>
      <c r="C315" s="194" t="s">
        <v>477</v>
      </c>
      <c r="D315" s="195"/>
      <c r="E315" s="196">
        <v>25</v>
      </c>
      <c r="F315" s="157"/>
      <c r="G315" s="157"/>
      <c r="H315" s="157"/>
      <c r="I315" s="157"/>
      <c r="J315" s="157"/>
      <c r="K315" s="157"/>
      <c r="L315" s="157"/>
      <c r="M315" s="157"/>
      <c r="N315" s="157"/>
      <c r="O315" s="157"/>
      <c r="P315" s="157"/>
      <c r="Q315" s="157"/>
      <c r="R315" s="157"/>
      <c r="S315" s="157"/>
      <c r="T315" s="157"/>
      <c r="U315" s="157"/>
      <c r="V315" s="157"/>
      <c r="W315" s="157"/>
      <c r="X315" s="148"/>
      <c r="Y315" s="148"/>
      <c r="Z315" s="148"/>
      <c r="AA315" s="148"/>
      <c r="AB315" s="148"/>
      <c r="AC315" s="148"/>
      <c r="AD315" s="148"/>
      <c r="AE315" s="148"/>
      <c r="AF315" s="148"/>
      <c r="AG315" s="148" t="s">
        <v>227</v>
      </c>
      <c r="AH315" s="148">
        <v>0</v>
      </c>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1">
      <c r="A316" s="155"/>
      <c r="B316" s="156"/>
      <c r="C316" s="268"/>
      <c r="D316" s="269"/>
      <c r="E316" s="269"/>
      <c r="F316" s="269"/>
      <c r="G316" s="269"/>
      <c r="H316" s="157"/>
      <c r="I316" s="157"/>
      <c r="J316" s="157"/>
      <c r="K316" s="157"/>
      <c r="L316" s="157"/>
      <c r="M316" s="157"/>
      <c r="N316" s="157"/>
      <c r="O316" s="157"/>
      <c r="P316" s="157"/>
      <c r="Q316" s="157"/>
      <c r="R316" s="157"/>
      <c r="S316" s="157"/>
      <c r="T316" s="157"/>
      <c r="U316" s="157"/>
      <c r="V316" s="157"/>
      <c r="W316" s="157"/>
      <c r="X316" s="148"/>
      <c r="Y316" s="148"/>
      <c r="Z316" s="148"/>
      <c r="AA316" s="148"/>
      <c r="AB316" s="148"/>
      <c r="AC316" s="148"/>
      <c r="AD316" s="148"/>
      <c r="AE316" s="148"/>
      <c r="AF316" s="148"/>
      <c r="AG316" s="148" t="s">
        <v>141</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24" outlineLevel="1">
      <c r="A317" s="166">
        <v>86</v>
      </c>
      <c r="B317" s="167" t="s">
        <v>478</v>
      </c>
      <c r="C317" s="180" t="s">
        <v>479</v>
      </c>
      <c r="D317" s="181" t="s">
        <v>180</v>
      </c>
      <c r="E317" s="171">
        <v>11.308710000000001</v>
      </c>
      <c r="F317" s="170"/>
      <c r="G317" s="171">
        <f>ROUND(E317*F317,2)</f>
        <v>0</v>
      </c>
      <c r="H317" s="170"/>
      <c r="I317" s="171">
        <f>ROUND(E317*H317,2)</f>
        <v>0</v>
      </c>
      <c r="J317" s="170"/>
      <c r="K317" s="171">
        <f>ROUND(E317*J317,2)</f>
        <v>0</v>
      </c>
      <c r="L317" s="171">
        <v>21</v>
      </c>
      <c r="M317" s="171">
        <f>G317*(1+L317/100)</f>
        <v>0</v>
      </c>
      <c r="N317" s="171">
        <v>0</v>
      </c>
      <c r="O317" s="171">
        <f>ROUND(E317*N317,2)</f>
        <v>0</v>
      </c>
      <c r="P317" s="171">
        <v>0</v>
      </c>
      <c r="Q317" s="171">
        <f>ROUND(E317*P317,2)</f>
        <v>0</v>
      </c>
      <c r="R317" s="171" t="s">
        <v>181</v>
      </c>
      <c r="S317" s="171" t="s">
        <v>136</v>
      </c>
      <c r="T317" s="172" t="s">
        <v>137</v>
      </c>
      <c r="U317" s="157">
        <v>0</v>
      </c>
      <c r="V317" s="157">
        <f>ROUND(E317*U317,2)</f>
        <v>0</v>
      </c>
      <c r="W317" s="157"/>
      <c r="X317" s="148"/>
      <c r="Y317" s="148"/>
      <c r="Z317" s="148"/>
      <c r="AA317" s="148"/>
      <c r="AB317" s="148"/>
      <c r="AC317" s="148"/>
      <c r="AD317" s="148"/>
      <c r="AE317" s="148"/>
      <c r="AF317" s="148"/>
      <c r="AG317" s="148" t="s">
        <v>183</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c r="A318" s="155"/>
      <c r="B318" s="156"/>
      <c r="C318" s="279" t="s">
        <v>480</v>
      </c>
      <c r="D318" s="280"/>
      <c r="E318" s="280"/>
      <c r="F318" s="280"/>
      <c r="G318" s="280"/>
      <c r="H318" s="157"/>
      <c r="I318" s="157"/>
      <c r="J318" s="157"/>
      <c r="K318" s="157"/>
      <c r="L318" s="157"/>
      <c r="M318" s="157"/>
      <c r="N318" s="157"/>
      <c r="O318" s="157"/>
      <c r="P318" s="157"/>
      <c r="Q318" s="157"/>
      <c r="R318" s="157"/>
      <c r="S318" s="157"/>
      <c r="T318" s="157"/>
      <c r="U318" s="157"/>
      <c r="V318" s="157"/>
      <c r="W318" s="157"/>
      <c r="X318" s="148"/>
      <c r="Y318" s="148"/>
      <c r="Z318" s="148"/>
      <c r="AA318" s="148"/>
      <c r="AB318" s="148"/>
      <c r="AC318" s="148"/>
      <c r="AD318" s="148"/>
      <c r="AE318" s="148"/>
      <c r="AF318" s="148"/>
      <c r="AG318" s="148" t="s">
        <v>185</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73" t="str">
        <f>C318</f>
        <v>popř. lesní půdy s naložením, vodorovným přemístěním a složením na hromady nebo se zpětným přemístěním a rozprostřením.</v>
      </c>
      <c r="BB318" s="148"/>
      <c r="BC318" s="148"/>
      <c r="BD318" s="148"/>
      <c r="BE318" s="148"/>
      <c r="BF318" s="148"/>
      <c r="BG318" s="148"/>
      <c r="BH318" s="148"/>
    </row>
    <row r="319" spans="1:60" outlineLevel="1">
      <c r="A319" s="155"/>
      <c r="B319" s="156"/>
      <c r="C319" s="194" t="s">
        <v>481</v>
      </c>
      <c r="D319" s="195"/>
      <c r="E319" s="196">
        <v>3.0807100000000003</v>
      </c>
      <c r="F319" s="157"/>
      <c r="G319" s="157"/>
      <c r="H319" s="157"/>
      <c r="I319" s="157"/>
      <c r="J319" s="157"/>
      <c r="K319" s="157"/>
      <c r="L319" s="157"/>
      <c r="M319" s="157"/>
      <c r="N319" s="157"/>
      <c r="O319" s="157"/>
      <c r="P319" s="157"/>
      <c r="Q319" s="157"/>
      <c r="R319" s="157"/>
      <c r="S319" s="157"/>
      <c r="T319" s="157"/>
      <c r="U319" s="157"/>
      <c r="V319" s="157"/>
      <c r="W319" s="157"/>
      <c r="X319" s="148"/>
      <c r="Y319" s="148"/>
      <c r="Z319" s="148"/>
      <c r="AA319" s="148"/>
      <c r="AB319" s="148"/>
      <c r="AC319" s="148"/>
      <c r="AD319" s="148"/>
      <c r="AE319" s="148"/>
      <c r="AF319" s="148"/>
      <c r="AG319" s="148" t="s">
        <v>227</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c r="A320" s="155"/>
      <c r="B320" s="156"/>
      <c r="C320" s="194" t="s">
        <v>482</v>
      </c>
      <c r="D320" s="195"/>
      <c r="E320" s="196">
        <v>4.4030000000000005</v>
      </c>
      <c r="F320" s="157"/>
      <c r="G320" s="157"/>
      <c r="H320" s="157"/>
      <c r="I320" s="157"/>
      <c r="J320" s="157"/>
      <c r="K320" s="157"/>
      <c r="L320" s="157"/>
      <c r="M320" s="157"/>
      <c r="N320" s="157"/>
      <c r="O320" s="157"/>
      <c r="P320" s="157"/>
      <c r="Q320" s="157"/>
      <c r="R320" s="157"/>
      <c r="S320" s="157"/>
      <c r="T320" s="157"/>
      <c r="U320" s="157"/>
      <c r="V320" s="157"/>
      <c r="W320" s="157"/>
      <c r="X320" s="148"/>
      <c r="Y320" s="148"/>
      <c r="Z320" s="148"/>
      <c r="AA320" s="148"/>
      <c r="AB320" s="148"/>
      <c r="AC320" s="148"/>
      <c r="AD320" s="148"/>
      <c r="AE320" s="148"/>
      <c r="AF320" s="148"/>
      <c r="AG320" s="148" t="s">
        <v>227</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1">
      <c r="A321" s="155"/>
      <c r="B321" s="156"/>
      <c r="C321" s="194" t="s">
        <v>483</v>
      </c>
      <c r="D321" s="195"/>
      <c r="E321" s="196">
        <v>3.8250000000000002</v>
      </c>
      <c r="F321" s="157"/>
      <c r="G321" s="157"/>
      <c r="H321" s="157"/>
      <c r="I321" s="157"/>
      <c r="J321" s="157"/>
      <c r="K321" s="157"/>
      <c r="L321" s="157"/>
      <c r="M321" s="157"/>
      <c r="N321" s="157"/>
      <c r="O321" s="157"/>
      <c r="P321" s="157"/>
      <c r="Q321" s="157"/>
      <c r="R321" s="157"/>
      <c r="S321" s="157"/>
      <c r="T321" s="157"/>
      <c r="U321" s="157"/>
      <c r="V321" s="157"/>
      <c r="W321" s="157"/>
      <c r="X321" s="148"/>
      <c r="Y321" s="148"/>
      <c r="Z321" s="148"/>
      <c r="AA321" s="148"/>
      <c r="AB321" s="148"/>
      <c r="AC321" s="148"/>
      <c r="AD321" s="148"/>
      <c r="AE321" s="148"/>
      <c r="AF321" s="148"/>
      <c r="AG321" s="148" t="s">
        <v>227</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1">
      <c r="A322" s="155"/>
      <c r="B322" s="156"/>
      <c r="C322" s="268"/>
      <c r="D322" s="269"/>
      <c r="E322" s="269"/>
      <c r="F322" s="269"/>
      <c r="G322" s="269"/>
      <c r="H322" s="157"/>
      <c r="I322" s="157"/>
      <c r="J322" s="157"/>
      <c r="K322" s="157"/>
      <c r="L322" s="157"/>
      <c r="M322" s="157"/>
      <c r="N322" s="157"/>
      <c r="O322" s="157"/>
      <c r="P322" s="157"/>
      <c r="Q322" s="157"/>
      <c r="R322" s="157"/>
      <c r="S322" s="157"/>
      <c r="T322" s="157"/>
      <c r="U322" s="157"/>
      <c r="V322" s="157"/>
      <c r="W322" s="157"/>
      <c r="X322" s="148"/>
      <c r="Y322" s="148"/>
      <c r="Z322" s="148"/>
      <c r="AA322" s="148"/>
      <c r="AB322" s="148"/>
      <c r="AC322" s="148"/>
      <c r="AD322" s="148"/>
      <c r="AE322" s="148"/>
      <c r="AF322" s="148"/>
      <c r="AG322" s="148" t="s">
        <v>141</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c r="A323" s="5"/>
      <c r="B323" s="6"/>
      <c r="C323" s="184"/>
      <c r="D323" s="185"/>
      <c r="E323" s="150"/>
      <c r="F323" s="150"/>
      <c r="G323" s="150"/>
      <c r="H323" s="5"/>
      <c r="I323" s="5"/>
      <c r="J323" s="5"/>
      <c r="K323" s="5"/>
      <c r="L323" s="5"/>
      <c r="M323" s="5"/>
      <c r="N323" s="5"/>
      <c r="O323" s="5"/>
      <c r="P323" s="5"/>
      <c r="Q323" s="5"/>
      <c r="R323" s="5"/>
      <c r="S323" s="5"/>
      <c r="T323" s="5"/>
      <c r="U323" s="5"/>
      <c r="V323" s="5"/>
      <c r="W323" s="5"/>
      <c r="AE323">
        <v>15</v>
      </c>
      <c r="AF323">
        <v>21</v>
      </c>
    </row>
    <row r="324" spans="1:60">
      <c r="A324" s="151"/>
      <c r="B324" s="152" t="s">
        <v>29</v>
      </c>
      <c r="C324" s="186"/>
      <c r="D324" s="187"/>
      <c r="E324" s="188"/>
      <c r="F324" s="188"/>
      <c r="G324" s="174">
        <f>G8+G16+G45+G59+G68+G86+G89+G95+G109+G112+G132+G153+G161+G177+G196+G211+G246+G276+G297</f>
        <v>0</v>
      </c>
      <c r="H324" s="5"/>
      <c r="I324" s="5"/>
      <c r="J324" s="5"/>
      <c r="K324" s="5"/>
      <c r="L324" s="5"/>
      <c r="M324" s="5"/>
      <c r="N324" s="5"/>
      <c r="O324" s="5"/>
      <c r="P324" s="5"/>
      <c r="Q324" s="5"/>
      <c r="R324" s="5"/>
      <c r="S324" s="5"/>
      <c r="T324" s="5"/>
      <c r="U324" s="5"/>
      <c r="V324" s="5"/>
      <c r="W324" s="5"/>
      <c r="AE324">
        <f>SUMIF(L7:L322,AE323,G7:G322)</f>
        <v>0</v>
      </c>
      <c r="AF324">
        <f>SUMIF(L7:L322,AF323,G7:G322)</f>
        <v>0</v>
      </c>
      <c r="AG324" t="s">
        <v>175</v>
      </c>
    </row>
    <row r="325" spans="1:60">
      <c r="A325" s="272" t="s">
        <v>484</v>
      </c>
      <c r="B325" s="272"/>
      <c r="C325" s="184"/>
      <c r="D325" s="185"/>
      <c r="E325" s="150"/>
      <c r="F325" s="150"/>
      <c r="G325" s="150"/>
      <c r="H325" s="5"/>
      <c r="I325" s="5"/>
      <c r="J325" s="5"/>
      <c r="K325" s="5"/>
      <c r="L325" s="5"/>
      <c r="M325" s="5"/>
      <c r="N325" s="5"/>
      <c r="O325" s="5"/>
      <c r="P325" s="5"/>
      <c r="Q325" s="5"/>
      <c r="R325" s="5"/>
      <c r="S325" s="5"/>
      <c r="T325" s="5"/>
      <c r="U325" s="5"/>
      <c r="V325" s="5"/>
      <c r="W325" s="5"/>
    </row>
    <row r="326" spans="1:60" ht="14">
      <c r="A326" s="5"/>
      <c r="B326" s="6" t="s">
        <v>485</v>
      </c>
      <c r="C326" s="184" t="s">
        <v>486</v>
      </c>
      <c r="D326" s="185"/>
      <c r="E326" s="150"/>
      <c r="F326" s="150"/>
      <c r="G326" s="150"/>
      <c r="H326" s="5"/>
      <c r="I326" s="5"/>
      <c r="J326" s="5"/>
      <c r="K326" s="5"/>
      <c r="L326" s="5"/>
      <c r="M326" s="5"/>
      <c r="N326" s="5"/>
      <c r="O326" s="5"/>
      <c r="P326" s="5"/>
      <c r="Q326" s="5"/>
      <c r="R326" s="5"/>
      <c r="S326" s="5"/>
      <c r="T326" s="5"/>
      <c r="U326" s="5"/>
      <c r="V326" s="5"/>
      <c r="W326" s="5"/>
      <c r="AG326" t="s">
        <v>487</v>
      </c>
    </row>
    <row r="327" spans="1:60" ht="14">
      <c r="A327" s="5"/>
      <c r="B327" s="6" t="s">
        <v>488</v>
      </c>
      <c r="C327" s="184" t="s">
        <v>489</v>
      </c>
      <c r="D327" s="185"/>
      <c r="E327" s="150"/>
      <c r="F327" s="150"/>
      <c r="G327" s="150"/>
      <c r="H327" s="5"/>
      <c r="I327" s="5"/>
      <c r="J327" s="5"/>
      <c r="K327" s="5"/>
      <c r="L327" s="5"/>
      <c r="M327" s="5"/>
      <c r="N327" s="5"/>
      <c r="O327" s="5"/>
      <c r="P327" s="5"/>
      <c r="Q327" s="5"/>
      <c r="R327" s="5"/>
      <c r="S327" s="5"/>
      <c r="T327" s="5"/>
      <c r="U327" s="5"/>
      <c r="V327" s="5"/>
      <c r="W327" s="5"/>
      <c r="AG327" t="s">
        <v>490</v>
      </c>
    </row>
    <row r="328" spans="1:60" ht="14">
      <c r="A328" s="5"/>
      <c r="B328" s="6"/>
      <c r="C328" s="184" t="s">
        <v>491</v>
      </c>
      <c r="D328" s="185"/>
      <c r="E328" s="150"/>
      <c r="F328" s="150"/>
      <c r="G328" s="150"/>
      <c r="H328" s="5"/>
      <c r="I328" s="5"/>
      <c r="J328" s="5"/>
      <c r="K328" s="5"/>
      <c r="L328" s="5"/>
      <c r="M328" s="5"/>
      <c r="N328" s="5"/>
      <c r="O328" s="5"/>
      <c r="P328" s="5"/>
      <c r="Q328" s="5"/>
      <c r="R328" s="5"/>
      <c r="S328" s="5"/>
      <c r="T328" s="5"/>
      <c r="U328" s="5"/>
      <c r="V328" s="5"/>
      <c r="W328" s="5"/>
      <c r="AG328" t="s">
        <v>492</v>
      </c>
    </row>
    <row r="329" spans="1:60">
      <c r="A329" s="5"/>
      <c r="B329" s="6"/>
      <c r="C329" s="184"/>
      <c r="D329" s="185"/>
      <c r="E329" s="150"/>
      <c r="F329" s="150"/>
      <c r="G329" s="150"/>
      <c r="H329" s="5"/>
      <c r="I329" s="5"/>
      <c r="J329" s="5"/>
      <c r="K329" s="5"/>
      <c r="L329" s="5"/>
      <c r="M329" s="5"/>
      <c r="N329" s="5"/>
      <c r="O329" s="5"/>
      <c r="P329" s="5"/>
      <c r="Q329" s="5"/>
      <c r="R329" s="5"/>
      <c r="S329" s="5"/>
      <c r="T329" s="5"/>
      <c r="U329" s="5"/>
      <c r="V329" s="5"/>
      <c r="W329" s="5"/>
    </row>
    <row r="330" spans="1:60">
      <c r="C330" s="189"/>
      <c r="D330" s="190"/>
      <c r="E330" s="89"/>
      <c r="F330" s="89"/>
      <c r="G330" s="89"/>
      <c r="AG330" t="s">
        <v>176</v>
      </c>
    </row>
    <row r="331" spans="1:60">
      <c r="C331" s="89"/>
      <c r="D331" s="190"/>
      <c r="E331" s="89"/>
      <c r="F331" s="89"/>
      <c r="G331" s="89"/>
    </row>
    <row r="332" spans="1:60">
      <c r="C332" s="89"/>
      <c r="D332" s="190"/>
      <c r="E332" s="89"/>
      <c r="F332" s="89"/>
      <c r="G332" s="89"/>
    </row>
    <row r="333" spans="1:60">
      <c r="C333" s="89"/>
      <c r="D333" s="190"/>
      <c r="E333" s="89"/>
      <c r="F333" s="89"/>
      <c r="G333" s="89"/>
    </row>
    <row r="334" spans="1:60">
      <c r="C334" s="89"/>
      <c r="D334" s="190"/>
      <c r="E334" s="89"/>
      <c r="F334" s="89"/>
      <c r="G334" s="89"/>
    </row>
    <row r="335" spans="1:60">
      <c r="C335" s="89"/>
      <c r="D335" s="190"/>
      <c r="E335" s="89"/>
      <c r="F335" s="89"/>
      <c r="G335" s="89"/>
    </row>
    <row r="336" spans="1:60">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mergeCells count="179">
    <mergeCell ref="C322:G322"/>
    <mergeCell ref="C307:G307"/>
    <mergeCell ref="C308:G308"/>
    <mergeCell ref="C311:G311"/>
    <mergeCell ref="C313:G313"/>
    <mergeCell ref="C316:G316"/>
    <mergeCell ref="C286:G286"/>
    <mergeCell ref="C289:G289"/>
    <mergeCell ref="C245:G245"/>
    <mergeCell ref="C248:G248"/>
    <mergeCell ref="C268:G268"/>
    <mergeCell ref="C271:G271"/>
    <mergeCell ref="C318:G318"/>
    <mergeCell ref="C299:G299"/>
    <mergeCell ref="C306:G306"/>
    <mergeCell ref="C300:G300"/>
    <mergeCell ref="C302:G302"/>
    <mergeCell ref="C291:G291"/>
    <mergeCell ref="C293:G293"/>
    <mergeCell ref="C273:G273"/>
    <mergeCell ref="C274:G274"/>
    <mergeCell ref="C275:G275"/>
    <mergeCell ref="C278:G278"/>
    <mergeCell ref="C280:G280"/>
    <mergeCell ref="C294:G294"/>
    <mergeCell ref="C296:G296"/>
    <mergeCell ref="C265:G265"/>
    <mergeCell ref="C267:G267"/>
    <mergeCell ref="C259:G259"/>
    <mergeCell ref="C262:G262"/>
    <mergeCell ref="C303:G303"/>
    <mergeCell ref="C304:G304"/>
    <mergeCell ref="C258:G258"/>
    <mergeCell ref="C282:G282"/>
    <mergeCell ref="C284:G284"/>
    <mergeCell ref="C288:G288"/>
    <mergeCell ref="C256:G256"/>
    <mergeCell ref="C232:G232"/>
    <mergeCell ref="C251:G251"/>
    <mergeCell ref="C234:G234"/>
    <mergeCell ref="C236:G236"/>
    <mergeCell ref="C239:G239"/>
    <mergeCell ref="C241:G241"/>
    <mergeCell ref="C207:G207"/>
    <mergeCell ref="C209:G209"/>
    <mergeCell ref="C210:G210"/>
    <mergeCell ref="C213:G213"/>
    <mergeCell ref="C214:G214"/>
    <mergeCell ref="C216:G216"/>
    <mergeCell ref="C223:G223"/>
    <mergeCell ref="C228:G228"/>
    <mergeCell ref="C230:G230"/>
    <mergeCell ref="C238:G238"/>
    <mergeCell ref="C225:G225"/>
    <mergeCell ref="C226:G226"/>
    <mergeCell ref="C243:G243"/>
    <mergeCell ref="C202:G202"/>
    <mergeCell ref="C203:G203"/>
    <mergeCell ref="C204:G204"/>
    <mergeCell ref="C206:G206"/>
    <mergeCell ref="C200:G200"/>
    <mergeCell ref="C219:G219"/>
    <mergeCell ref="C221:G221"/>
    <mergeCell ref="C253:G253"/>
    <mergeCell ref="C198:G198"/>
    <mergeCell ref="C199:G199"/>
    <mergeCell ref="C176:G176"/>
    <mergeCell ref="C179:G179"/>
    <mergeCell ref="C181:G181"/>
    <mergeCell ref="C182:G182"/>
    <mergeCell ref="C192:G192"/>
    <mergeCell ref="C194:G194"/>
    <mergeCell ref="C184:G184"/>
    <mergeCell ref="C185:G185"/>
    <mergeCell ref="C188:G188"/>
    <mergeCell ref="C189:G189"/>
    <mergeCell ref="C191:G191"/>
    <mergeCell ref="C186:G186"/>
    <mergeCell ref="C172:G172"/>
    <mergeCell ref="C147:G147"/>
    <mergeCell ref="C134:G134"/>
    <mergeCell ref="C138:G138"/>
    <mergeCell ref="C140:G140"/>
    <mergeCell ref="C166:G166"/>
    <mergeCell ref="C167:G167"/>
    <mergeCell ref="C173:G173"/>
    <mergeCell ref="C195:G195"/>
    <mergeCell ref="C170:G170"/>
    <mergeCell ref="C164:G164"/>
    <mergeCell ref="C160:G160"/>
    <mergeCell ref="C163:G163"/>
    <mergeCell ref="C143:G143"/>
    <mergeCell ref="C144:G144"/>
    <mergeCell ref="C145:G145"/>
    <mergeCell ref="C150:G150"/>
    <mergeCell ref="C151:G151"/>
    <mergeCell ref="C152:G152"/>
    <mergeCell ref="C148:G148"/>
    <mergeCell ref="C149:G149"/>
    <mergeCell ref="C157:G157"/>
    <mergeCell ref="C146:G146"/>
    <mergeCell ref="C111:G111"/>
    <mergeCell ref="C114:G114"/>
    <mergeCell ref="C117:G117"/>
    <mergeCell ref="C119:G119"/>
    <mergeCell ref="C121:G121"/>
    <mergeCell ref="C123:G123"/>
    <mergeCell ref="C125:G125"/>
    <mergeCell ref="C127:G127"/>
    <mergeCell ref="C141:G141"/>
    <mergeCell ref="C97:G97"/>
    <mergeCell ref="C99:G99"/>
    <mergeCell ref="C101:G101"/>
    <mergeCell ref="C102:G102"/>
    <mergeCell ref="C104:G104"/>
    <mergeCell ref="C128:G128"/>
    <mergeCell ref="C130:G130"/>
    <mergeCell ref="C135:G135"/>
    <mergeCell ref="C137:G137"/>
    <mergeCell ref="C131:G131"/>
    <mergeCell ref="C106:G106"/>
    <mergeCell ref="C108:G108"/>
    <mergeCell ref="C91:G91"/>
    <mergeCell ref="C93:G93"/>
    <mergeCell ref="C74:G74"/>
    <mergeCell ref="C76:G76"/>
    <mergeCell ref="C77:G77"/>
    <mergeCell ref="C82:G82"/>
    <mergeCell ref="C84:G84"/>
    <mergeCell ref="C79:G79"/>
    <mergeCell ref="C94:G94"/>
    <mergeCell ref="C19:G19"/>
    <mergeCell ref="C20:G20"/>
    <mergeCell ref="A1:G1"/>
    <mergeCell ref="C2:G2"/>
    <mergeCell ref="C3:G3"/>
    <mergeCell ref="C4:G4"/>
    <mergeCell ref="C66:G66"/>
    <mergeCell ref="C55:G55"/>
    <mergeCell ref="C18:G18"/>
    <mergeCell ref="C24:G24"/>
    <mergeCell ref="C23:G23"/>
    <mergeCell ref="C10:G10"/>
    <mergeCell ref="C11:G11"/>
    <mergeCell ref="C13:G13"/>
    <mergeCell ref="C14:G14"/>
    <mergeCell ref="C15:G15"/>
    <mergeCell ref="C44:G44"/>
    <mergeCell ref="C64:G64"/>
    <mergeCell ref="C47:G47"/>
    <mergeCell ref="C21:G21"/>
    <mergeCell ref="C36:G36"/>
    <mergeCell ref="C28:G28"/>
    <mergeCell ref="C29:G29"/>
    <mergeCell ref="C42:G42"/>
    <mergeCell ref="C25:G25"/>
    <mergeCell ref="C27:G27"/>
    <mergeCell ref="A325:B325"/>
    <mergeCell ref="C41:G41"/>
    <mergeCell ref="C61:G61"/>
    <mergeCell ref="C33:G33"/>
    <mergeCell ref="C35:G35"/>
    <mergeCell ref="C57:G57"/>
    <mergeCell ref="C67:G67"/>
    <mergeCell ref="C40:G40"/>
    <mergeCell ref="C78:G78"/>
    <mergeCell ref="C70:G70"/>
    <mergeCell ref="C48:G48"/>
    <mergeCell ref="C51:G51"/>
    <mergeCell ref="C58:G58"/>
    <mergeCell ref="C71:G71"/>
    <mergeCell ref="C63:G63"/>
    <mergeCell ref="C31:G31"/>
    <mergeCell ref="C32:G32"/>
    <mergeCell ref="C37:G37"/>
    <mergeCell ref="C38:G38"/>
    <mergeCell ref="C39:G39"/>
    <mergeCell ref="C85:G85"/>
    <mergeCell ref="C88:G88"/>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147" activePane="bottomLeft" state="frozen"/>
      <selection pane="bottomLeft" activeCell="L6" sqref="L6"/>
    </sheetView>
  </sheetViews>
  <sheetFormatPr baseColWidth="10" defaultColWidth="8.83203125" defaultRowHeight="13" outlineLevelRow="1"/>
  <cols>
    <col min="1" max="1" width="3.5" customWidth="1"/>
    <col min="2" max="2" width="12.6640625" style="87" customWidth="1"/>
    <col min="3" max="3" width="50.6640625" style="87" customWidth="1"/>
    <col min="4" max="4" width="4.83203125" customWidth="1"/>
    <col min="5" max="5" width="7.83203125" customWidth="1"/>
    <col min="6" max="6" width="9.83203125" customWidth="1"/>
    <col min="7" max="7" width="12.6640625" customWidth="1"/>
    <col min="8" max="11" width="0" hidden="1" customWidth="1"/>
    <col min="12" max="12" width="4.83203125" customWidth="1"/>
    <col min="14" max="17" width="0" hidden="1" customWidth="1"/>
    <col min="18" max="18" width="6.83203125" customWidth="1"/>
    <col min="20" max="23" width="0" hidden="1" customWidth="1"/>
    <col min="29" max="29" width="0" hidden="1" customWidth="1"/>
    <col min="31" max="41" width="0" hidden="1" customWidth="1"/>
  </cols>
  <sheetData>
    <row r="1" spans="1:60" ht="15.75" customHeight="1">
      <c r="A1" s="259" t="s">
        <v>177</v>
      </c>
      <c r="B1" s="259"/>
      <c r="C1" s="259"/>
      <c r="D1" s="259"/>
      <c r="E1" s="259"/>
      <c r="F1" s="259"/>
      <c r="G1" s="259"/>
      <c r="AG1" t="s">
        <v>106</v>
      </c>
    </row>
    <row r="2" spans="1:60" ht="25.25" customHeight="1">
      <c r="A2" s="140" t="s">
        <v>7</v>
      </c>
      <c r="B2" s="74" t="s">
        <v>43</v>
      </c>
      <c r="C2" s="260" t="s">
        <v>44</v>
      </c>
      <c r="D2" s="261"/>
      <c r="E2" s="261"/>
      <c r="F2" s="261"/>
      <c r="G2" s="262"/>
      <c r="AG2" t="s">
        <v>107</v>
      </c>
    </row>
    <row r="3" spans="1:60" ht="25.25" customHeight="1">
      <c r="A3" s="140" t="s">
        <v>8</v>
      </c>
      <c r="B3" s="74" t="s">
        <v>46</v>
      </c>
      <c r="C3" s="260" t="s">
        <v>47</v>
      </c>
      <c r="D3" s="261"/>
      <c r="E3" s="261"/>
      <c r="F3" s="261"/>
      <c r="G3" s="262"/>
      <c r="AC3" s="87" t="s">
        <v>107</v>
      </c>
      <c r="AG3" t="s">
        <v>109</v>
      </c>
    </row>
    <row r="4" spans="1:60" ht="25.25" customHeight="1">
      <c r="A4" s="141" t="s">
        <v>9</v>
      </c>
      <c r="B4" s="142" t="s">
        <v>48</v>
      </c>
      <c r="C4" s="263" t="s">
        <v>49</v>
      </c>
      <c r="D4" s="264"/>
      <c r="E4" s="264"/>
      <c r="F4" s="264"/>
      <c r="G4" s="265"/>
      <c r="AG4" t="s">
        <v>110</v>
      </c>
    </row>
    <row r="5" spans="1:60">
      <c r="D5" s="139"/>
    </row>
    <row r="6" spans="1:60" ht="42">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ht="14">
      <c r="A8" s="160" t="s">
        <v>131</v>
      </c>
      <c r="B8" s="161" t="s">
        <v>104</v>
      </c>
      <c r="C8" s="182" t="s">
        <v>28</v>
      </c>
      <c r="D8" s="183"/>
      <c r="E8" s="164"/>
      <c r="F8" s="164"/>
      <c r="G8" s="164">
        <f>SUMIF(AG9:AG20,"&lt;&gt;NOR",G9:G20)</f>
        <v>0</v>
      </c>
      <c r="H8" s="164"/>
      <c r="I8" s="164">
        <f>SUM(I9:I20)</f>
        <v>0</v>
      </c>
      <c r="J8" s="164"/>
      <c r="K8" s="164">
        <f>SUM(K9:K20)</f>
        <v>0</v>
      </c>
      <c r="L8" s="164"/>
      <c r="M8" s="164">
        <f>SUM(M9:M20)</f>
        <v>0</v>
      </c>
      <c r="N8" s="164"/>
      <c r="O8" s="164">
        <f>SUM(O9:O20)</f>
        <v>0</v>
      </c>
      <c r="P8" s="164"/>
      <c r="Q8" s="164">
        <f>SUM(Q9:Q20)</f>
        <v>0</v>
      </c>
      <c r="R8" s="164"/>
      <c r="S8" s="164"/>
      <c r="T8" s="165"/>
      <c r="U8" s="159"/>
      <c r="V8" s="159">
        <f>SUM(V9:V20)</f>
        <v>0</v>
      </c>
      <c r="W8" s="159"/>
      <c r="AG8" t="s">
        <v>132</v>
      </c>
    </row>
    <row r="9" spans="1:60" outlineLevel="1">
      <c r="A9" s="166">
        <v>1</v>
      </c>
      <c r="B9" s="167" t="s">
        <v>500</v>
      </c>
      <c r="C9" s="180" t="s">
        <v>501</v>
      </c>
      <c r="D9" s="181" t="s">
        <v>502</v>
      </c>
      <c r="E9" s="171">
        <v>1</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167</v>
      </c>
      <c r="T9" s="172" t="s">
        <v>137</v>
      </c>
      <c r="U9" s="157">
        <v>0</v>
      </c>
      <c r="V9" s="157">
        <f>ROUND(E9*U9,2)</f>
        <v>0</v>
      </c>
      <c r="W9" s="157"/>
      <c r="X9" s="148"/>
      <c r="Y9" s="148"/>
      <c r="Z9" s="148"/>
      <c r="AA9" s="148"/>
      <c r="AB9" s="148"/>
      <c r="AC9" s="148"/>
      <c r="AD9" s="148"/>
      <c r="AE9" s="148"/>
      <c r="AF9" s="148"/>
      <c r="AG9" s="148" t="s">
        <v>168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75"/>
      <c r="D10" s="276"/>
      <c r="E10" s="276"/>
      <c r="F10" s="276"/>
      <c r="G10" s="276"/>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66">
        <v>2</v>
      </c>
      <c r="B11" s="167" t="s">
        <v>503</v>
      </c>
      <c r="C11" s="180" t="s">
        <v>504</v>
      </c>
      <c r="D11" s="181" t="s">
        <v>502</v>
      </c>
      <c r="E11" s="171">
        <v>1</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167</v>
      </c>
      <c r="T11" s="172" t="s">
        <v>137</v>
      </c>
      <c r="U11" s="157">
        <v>0</v>
      </c>
      <c r="V11" s="157">
        <f>ROUND(E11*U11,2)</f>
        <v>0</v>
      </c>
      <c r="W11" s="157"/>
      <c r="X11" s="148"/>
      <c r="Y11" s="148"/>
      <c r="Z11" s="148"/>
      <c r="AA11" s="148"/>
      <c r="AB11" s="148"/>
      <c r="AC11" s="148"/>
      <c r="AD11" s="148"/>
      <c r="AE11" s="148"/>
      <c r="AF11" s="148"/>
      <c r="AG11" s="148" t="s">
        <v>505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55"/>
      <c r="B12" s="156"/>
      <c r="C12" s="275"/>
      <c r="D12" s="276"/>
      <c r="E12" s="276"/>
      <c r="F12" s="276"/>
      <c r="G12" s="276"/>
      <c r="H12" s="157"/>
      <c r="I12" s="157"/>
      <c r="J12" s="157"/>
      <c r="K12" s="157"/>
      <c r="L12" s="157"/>
      <c r="M12" s="157"/>
      <c r="N12" s="157"/>
      <c r="O12" s="157"/>
      <c r="P12" s="157"/>
      <c r="Q12" s="157"/>
      <c r="R12" s="157"/>
      <c r="S12" s="157"/>
      <c r="T12" s="157"/>
      <c r="U12" s="157"/>
      <c r="V12" s="157"/>
      <c r="W12" s="157"/>
      <c r="X12" s="148"/>
      <c r="Y12" s="148"/>
      <c r="Z12" s="148"/>
      <c r="AA12" s="148"/>
      <c r="AB12" s="148"/>
      <c r="AC12" s="148"/>
      <c r="AD12" s="148"/>
      <c r="AE12" s="148"/>
      <c r="AF12" s="148"/>
      <c r="AG12" s="148" t="s">
        <v>141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66">
        <v>3</v>
      </c>
      <c r="B13" s="167" t="s">
        <v>506</v>
      </c>
      <c r="C13" s="180" t="s">
        <v>507</v>
      </c>
      <c r="D13" s="181" t="s">
        <v>502</v>
      </c>
      <c r="E13" s="171">
        <v>1</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167</v>
      </c>
      <c r="T13" s="172" t="s">
        <v>137</v>
      </c>
      <c r="U13" s="157">
        <v>0</v>
      </c>
      <c r="V13" s="157">
        <f>ROUND(E13*U13,2)</f>
        <v>0</v>
      </c>
      <c r="W13" s="157"/>
      <c r="X13" s="148"/>
      <c r="Y13" s="148"/>
      <c r="Z13" s="148"/>
      <c r="AA13" s="148"/>
      <c r="AB13" s="148"/>
      <c r="AC13" s="148"/>
      <c r="AD13" s="148"/>
      <c r="AE13" s="148"/>
      <c r="AF13" s="148"/>
      <c r="AG13" s="148" t="s">
        <v>168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75"/>
      <c r="D14" s="276"/>
      <c r="E14" s="276"/>
      <c r="F14" s="276"/>
      <c r="G14" s="276"/>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4</v>
      </c>
      <c r="B15" s="167" t="s">
        <v>508</v>
      </c>
      <c r="C15" s="180" t="s">
        <v>509</v>
      </c>
      <c r="D15" s="181" t="s">
        <v>502</v>
      </c>
      <c r="E15" s="171">
        <v>1</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167</v>
      </c>
      <c r="T15" s="172" t="s">
        <v>137</v>
      </c>
      <c r="U15" s="157">
        <v>0</v>
      </c>
      <c r="V15" s="157">
        <f>ROUND(E15*U15,2)</f>
        <v>0</v>
      </c>
      <c r="W15" s="157"/>
      <c r="X15" s="148"/>
      <c r="Y15" s="148"/>
      <c r="Z15" s="148"/>
      <c r="AA15" s="148"/>
      <c r="AB15" s="148"/>
      <c r="AC15" s="148"/>
      <c r="AD15" s="148"/>
      <c r="AE15" s="148"/>
      <c r="AF15" s="148"/>
      <c r="AG15" s="148" t="s">
        <v>168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c r="A16" s="155"/>
      <c r="B16" s="156"/>
      <c r="C16" s="275"/>
      <c r="D16" s="276"/>
      <c r="E16" s="276"/>
      <c r="F16" s="276"/>
      <c r="G16" s="276"/>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c r="A17" s="166">
        <v>5</v>
      </c>
      <c r="B17" s="167" t="s">
        <v>510</v>
      </c>
      <c r="C17" s="180" t="s">
        <v>511</v>
      </c>
      <c r="D17" s="181" t="s">
        <v>502</v>
      </c>
      <c r="E17" s="171">
        <v>1</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168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75"/>
      <c r="D18" s="276"/>
      <c r="E18" s="276"/>
      <c r="F18" s="276"/>
      <c r="G18" s="276"/>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66">
        <v>6</v>
      </c>
      <c r="B19" s="167" t="s">
        <v>512</v>
      </c>
      <c r="C19" s="180" t="s">
        <v>513</v>
      </c>
      <c r="D19" s="181" t="s">
        <v>502</v>
      </c>
      <c r="E19" s="171">
        <v>1</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167</v>
      </c>
      <c r="T19" s="172" t="s">
        <v>137</v>
      </c>
      <c r="U19" s="157">
        <v>0</v>
      </c>
      <c r="V19" s="157">
        <f>ROUND(E19*U19,2)</f>
        <v>0</v>
      </c>
      <c r="W19" s="157"/>
      <c r="X19" s="148"/>
      <c r="Y19" s="148"/>
      <c r="Z19" s="148"/>
      <c r="AA19" s="148"/>
      <c r="AB19" s="148"/>
      <c r="AC19" s="148"/>
      <c r="AD19" s="148"/>
      <c r="AE19" s="148"/>
      <c r="AF19" s="148"/>
      <c r="AG19" s="148" t="s">
        <v>168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75"/>
      <c r="D20" s="276"/>
      <c r="E20" s="276"/>
      <c r="F20" s="276"/>
      <c r="G20" s="276"/>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14">
      <c r="A21" s="160" t="s">
        <v>131</v>
      </c>
      <c r="B21" s="161" t="s">
        <v>94</v>
      </c>
      <c r="C21" s="182" t="s">
        <v>96</v>
      </c>
      <c r="D21" s="183"/>
      <c r="E21" s="164"/>
      <c r="F21" s="164"/>
      <c r="G21" s="164">
        <f>SUMIF(AG22:AG73,"&lt;&gt;NOR",G22:G73)</f>
        <v>0</v>
      </c>
      <c r="H21" s="164"/>
      <c r="I21" s="164">
        <f>SUM(I22:I73)</f>
        <v>0</v>
      </c>
      <c r="J21" s="164"/>
      <c r="K21" s="164">
        <f>SUM(K22:K73)</f>
        <v>0</v>
      </c>
      <c r="L21" s="164"/>
      <c r="M21" s="164">
        <f>SUM(M22:M73)</f>
        <v>0</v>
      </c>
      <c r="N21" s="164"/>
      <c r="O21" s="164">
        <f>SUM(O22:O73)</f>
        <v>0</v>
      </c>
      <c r="P21" s="164"/>
      <c r="Q21" s="164">
        <f>SUM(Q22:Q73)</f>
        <v>0</v>
      </c>
      <c r="R21" s="164"/>
      <c r="S21" s="164"/>
      <c r="T21" s="165"/>
      <c r="U21" s="159"/>
      <c r="V21" s="159">
        <f>SUM(V22:V73)</f>
        <v>0</v>
      </c>
      <c r="W21" s="159"/>
      <c r="AG21" t="s">
        <v>132</v>
      </c>
    </row>
    <row r="22" spans="1:60" outlineLevel="1">
      <c r="A22" s="166">
        <v>7</v>
      </c>
      <c r="B22" s="167" t="s">
        <v>514</v>
      </c>
      <c r="C22" s="180" t="s">
        <v>515</v>
      </c>
      <c r="D22" s="181" t="s">
        <v>502</v>
      </c>
      <c r="E22" s="171">
        <v>1</v>
      </c>
      <c r="F22" s="170"/>
      <c r="G22" s="171">
        <f>ROUND(E22*F22,2)</f>
        <v>0</v>
      </c>
      <c r="H22" s="170"/>
      <c r="I22" s="171">
        <f>ROUND(E22*H22,2)</f>
        <v>0</v>
      </c>
      <c r="J22" s="170"/>
      <c r="K22" s="171">
        <f>ROUND(E22*J22,2)</f>
        <v>0</v>
      </c>
      <c r="L22" s="171">
        <v>21</v>
      </c>
      <c r="M22" s="171">
        <f>G22*(1+L22/100)</f>
        <v>0</v>
      </c>
      <c r="N22" s="171">
        <v>0</v>
      </c>
      <c r="O22" s="171">
        <f>ROUND(E22*N22,2)</f>
        <v>0</v>
      </c>
      <c r="P22" s="171">
        <v>0</v>
      </c>
      <c r="Q22" s="171">
        <f>ROUND(E22*P22,2)</f>
        <v>0</v>
      </c>
      <c r="R22" s="171"/>
      <c r="S22" s="171" t="s">
        <v>167</v>
      </c>
      <c r="T22" s="172" t="s">
        <v>137</v>
      </c>
      <c r="U22" s="157">
        <v>0</v>
      </c>
      <c r="V22" s="157">
        <f>ROUND(E22*U22,2)</f>
        <v>0</v>
      </c>
      <c r="W22" s="157"/>
      <c r="X22" s="148"/>
      <c r="Y22" s="148"/>
      <c r="Z22" s="148"/>
      <c r="AA22" s="148"/>
      <c r="AB22" s="148"/>
      <c r="AC22" s="148"/>
      <c r="AD22" s="148"/>
      <c r="AE22" s="148"/>
      <c r="AF22" s="148"/>
      <c r="AG22" s="148" t="s">
        <v>183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c r="A23" s="155"/>
      <c r="B23" s="156"/>
      <c r="C23" s="275"/>
      <c r="D23" s="276"/>
      <c r="E23" s="276"/>
      <c r="F23" s="276"/>
      <c r="G23" s="276"/>
      <c r="H23" s="157"/>
      <c r="I23" s="157"/>
      <c r="J23" s="157"/>
      <c r="K23" s="157"/>
      <c r="L23" s="157"/>
      <c r="M23" s="157"/>
      <c r="N23" s="157"/>
      <c r="O23" s="157"/>
      <c r="P23" s="157"/>
      <c r="Q23" s="157"/>
      <c r="R23" s="157"/>
      <c r="S23" s="157"/>
      <c r="T23" s="157"/>
      <c r="U23" s="157"/>
      <c r="V23" s="157"/>
      <c r="W23" s="157"/>
      <c r="X23" s="148"/>
      <c r="Y23" s="148"/>
      <c r="Z23" s="148"/>
      <c r="AA23" s="148"/>
      <c r="AB23" s="148"/>
      <c r="AC23" s="148"/>
      <c r="AD23" s="148"/>
      <c r="AE23" s="148"/>
      <c r="AF23" s="148"/>
      <c r="AG23" s="148" t="s">
        <v>141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c r="A24" s="166">
        <v>8</v>
      </c>
      <c r="B24" s="167" t="s">
        <v>516</v>
      </c>
      <c r="C24" s="180" t="s">
        <v>517</v>
      </c>
      <c r="D24" s="181" t="s">
        <v>502</v>
      </c>
      <c r="E24" s="171">
        <v>1</v>
      </c>
      <c r="F24" s="170"/>
      <c r="G24" s="171">
        <f>ROUND(E24*F24,2)</f>
        <v>0</v>
      </c>
      <c r="H24" s="170"/>
      <c r="I24" s="171">
        <f>ROUND(E24*H24,2)</f>
        <v>0</v>
      </c>
      <c r="J24" s="170"/>
      <c r="K24" s="171">
        <f>ROUND(E24*J24,2)</f>
        <v>0</v>
      </c>
      <c r="L24" s="171">
        <v>21</v>
      </c>
      <c r="M24" s="171">
        <f>G24*(1+L24/100)</f>
        <v>0</v>
      </c>
      <c r="N24" s="171">
        <v>0</v>
      </c>
      <c r="O24" s="171">
        <f>ROUND(E24*N24,2)</f>
        <v>0</v>
      </c>
      <c r="P24" s="171">
        <v>0</v>
      </c>
      <c r="Q24" s="171">
        <f>ROUND(E24*P24,2)</f>
        <v>0</v>
      </c>
      <c r="R24" s="171"/>
      <c r="S24" s="171" t="s">
        <v>167</v>
      </c>
      <c r="T24" s="172" t="s">
        <v>137</v>
      </c>
      <c r="U24" s="157">
        <v>0</v>
      </c>
      <c r="V24" s="157">
        <f>ROUND(E24*U24,2)</f>
        <v>0</v>
      </c>
      <c r="W24" s="157"/>
      <c r="X24" s="148"/>
      <c r="Y24" s="148"/>
      <c r="Z24" s="148"/>
      <c r="AA24" s="148"/>
      <c r="AB24" s="148"/>
      <c r="AC24" s="148"/>
      <c r="AD24" s="148"/>
      <c r="AE24" s="148"/>
      <c r="AF24" s="148"/>
      <c r="AG24" s="148" t="s">
        <v>518</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55"/>
      <c r="B25" s="156"/>
      <c r="C25" s="275"/>
      <c r="D25" s="276"/>
      <c r="E25" s="276"/>
      <c r="F25" s="276"/>
      <c r="G25" s="276"/>
      <c r="H25" s="157"/>
      <c r="I25" s="157"/>
      <c r="J25" s="157"/>
      <c r="K25" s="157"/>
      <c r="L25" s="157"/>
      <c r="M25" s="157"/>
      <c r="N25" s="157"/>
      <c r="O25" s="157"/>
      <c r="P25" s="157"/>
      <c r="Q25" s="157"/>
      <c r="R25" s="157"/>
      <c r="S25" s="157"/>
      <c r="T25" s="157"/>
      <c r="U25" s="157"/>
      <c r="V25" s="157"/>
      <c r="W25" s="157"/>
      <c r="X25" s="148"/>
      <c r="Y25" s="148"/>
      <c r="Z25" s="148"/>
      <c r="AA25" s="148"/>
      <c r="AB25" s="148"/>
      <c r="AC25" s="148"/>
      <c r="AD25" s="148"/>
      <c r="AE25" s="148"/>
      <c r="AF25" s="148"/>
      <c r="AG25" s="148" t="s">
        <v>141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66">
        <v>9</v>
      </c>
      <c r="B26" s="167" t="s">
        <v>519</v>
      </c>
      <c r="C26" s="180" t="s">
        <v>520</v>
      </c>
      <c r="D26" s="181" t="s">
        <v>521</v>
      </c>
      <c r="E26" s="171">
        <v>1</v>
      </c>
      <c r="F26" s="170"/>
      <c r="G26" s="171">
        <f>ROUND(E26*F26,2)</f>
        <v>0</v>
      </c>
      <c r="H26" s="170"/>
      <c r="I26" s="171">
        <f>ROUND(E26*H26,2)</f>
        <v>0</v>
      </c>
      <c r="J26" s="170"/>
      <c r="K26" s="171">
        <f>ROUND(E26*J26,2)</f>
        <v>0</v>
      </c>
      <c r="L26" s="171">
        <v>21</v>
      </c>
      <c r="M26" s="171">
        <f>G26*(1+L26/100)</f>
        <v>0</v>
      </c>
      <c r="N26" s="171">
        <v>0</v>
      </c>
      <c r="O26" s="171">
        <f>ROUND(E26*N26,2)</f>
        <v>0</v>
      </c>
      <c r="P26" s="171">
        <v>0</v>
      </c>
      <c r="Q26" s="171">
        <f>ROUND(E26*P26,2)</f>
        <v>0</v>
      </c>
      <c r="R26" s="171"/>
      <c r="S26" s="171" t="s">
        <v>167</v>
      </c>
      <c r="T26" s="172" t="s">
        <v>137</v>
      </c>
      <c r="U26" s="157">
        <v>0</v>
      </c>
      <c r="V26" s="157">
        <f>ROUND(E26*U26,2)</f>
        <v>0</v>
      </c>
      <c r="W26" s="157"/>
      <c r="X26" s="148"/>
      <c r="Y26" s="148"/>
      <c r="Z26" s="148"/>
      <c r="AA26" s="148"/>
      <c r="AB26" s="148"/>
      <c r="AC26" s="148"/>
      <c r="AD26" s="148"/>
      <c r="AE26" s="148"/>
      <c r="AF26" s="148"/>
      <c r="AG26" s="148" t="s">
        <v>518</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55"/>
      <c r="B27" s="156"/>
      <c r="C27" s="275"/>
      <c r="D27" s="276"/>
      <c r="E27" s="276"/>
      <c r="F27" s="276"/>
      <c r="G27" s="276"/>
      <c r="H27" s="157"/>
      <c r="I27" s="157"/>
      <c r="J27" s="157"/>
      <c r="K27" s="157"/>
      <c r="L27" s="157"/>
      <c r="M27" s="157"/>
      <c r="N27" s="157"/>
      <c r="O27" s="157"/>
      <c r="P27" s="157"/>
      <c r="Q27" s="157"/>
      <c r="R27" s="157"/>
      <c r="S27" s="157"/>
      <c r="T27" s="157"/>
      <c r="U27" s="157"/>
      <c r="V27" s="157"/>
      <c r="W27" s="157"/>
      <c r="X27" s="148"/>
      <c r="Y27" s="148"/>
      <c r="Z27" s="148"/>
      <c r="AA27" s="148"/>
      <c r="AB27" s="148"/>
      <c r="AC27" s="148"/>
      <c r="AD27" s="148"/>
      <c r="AE27" s="148"/>
      <c r="AF27" s="148"/>
      <c r="AG27" s="148" t="s">
        <v>141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66">
        <v>10</v>
      </c>
      <c r="B28" s="167" t="s">
        <v>522</v>
      </c>
      <c r="C28" s="180" t="s">
        <v>523</v>
      </c>
      <c r="D28" s="181" t="s">
        <v>521</v>
      </c>
      <c r="E28" s="171">
        <v>1</v>
      </c>
      <c r="F28" s="170"/>
      <c r="G28" s="171">
        <f>ROUND(E28*F28,2)</f>
        <v>0</v>
      </c>
      <c r="H28" s="170"/>
      <c r="I28" s="171">
        <f>ROUND(E28*H28,2)</f>
        <v>0</v>
      </c>
      <c r="J28" s="170"/>
      <c r="K28" s="171">
        <f>ROUND(E28*J28,2)</f>
        <v>0</v>
      </c>
      <c r="L28" s="171">
        <v>21</v>
      </c>
      <c r="M28" s="171">
        <f>G28*(1+L28/100)</f>
        <v>0</v>
      </c>
      <c r="N28" s="171">
        <v>0</v>
      </c>
      <c r="O28" s="171">
        <f>ROUND(E28*N28,2)</f>
        <v>0</v>
      </c>
      <c r="P28" s="171">
        <v>0</v>
      </c>
      <c r="Q28" s="171">
        <f>ROUND(E28*P28,2)</f>
        <v>0</v>
      </c>
      <c r="R28" s="171"/>
      <c r="S28" s="171" t="s">
        <v>167</v>
      </c>
      <c r="T28" s="172" t="s">
        <v>137</v>
      </c>
      <c r="U28" s="157">
        <v>0</v>
      </c>
      <c r="V28" s="157">
        <f>ROUND(E28*U28,2)</f>
        <v>0</v>
      </c>
      <c r="W28" s="157"/>
      <c r="X28" s="148"/>
      <c r="Y28" s="148"/>
      <c r="Z28" s="148"/>
      <c r="AA28" s="148"/>
      <c r="AB28" s="148"/>
      <c r="AC28" s="148"/>
      <c r="AD28" s="148"/>
      <c r="AE28" s="148"/>
      <c r="AF28" s="148"/>
      <c r="AG28" s="148" t="s">
        <v>518</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c r="A29" s="155"/>
      <c r="B29" s="156"/>
      <c r="C29" s="275"/>
      <c r="D29" s="276"/>
      <c r="E29" s="276"/>
      <c r="F29" s="276"/>
      <c r="G29" s="276"/>
      <c r="H29" s="157"/>
      <c r="I29" s="157"/>
      <c r="J29" s="157"/>
      <c r="K29" s="157"/>
      <c r="L29" s="157"/>
      <c r="M29" s="157"/>
      <c r="N29" s="157"/>
      <c r="O29" s="157"/>
      <c r="P29" s="157"/>
      <c r="Q29" s="157"/>
      <c r="R29" s="157"/>
      <c r="S29" s="157"/>
      <c r="T29" s="157"/>
      <c r="U29" s="157"/>
      <c r="V29" s="157"/>
      <c r="W29" s="157"/>
      <c r="X29" s="148"/>
      <c r="Y29" s="148"/>
      <c r="Z29" s="148"/>
      <c r="AA29" s="148"/>
      <c r="AB29" s="148"/>
      <c r="AC29" s="148"/>
      <c r="AD29" s="148"/>
      <c r="AE29" s="148"/>
      <c r="AF29" s="148"/>
      <c r="AG29" s="148" t="s">
        <v>141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c r="A30" s="166">
        <v>11</v>
      </c>
      <c r="B30" s="167" t="s">
        <v>524</v>
      </c>
      <c r="C30" s="180" t="s">
        <v>525</v>
      </c>
      <c r="D30" s="181" t="s">
        <v>244</v>
      </c>
      <c r="E30" s="171">
        <v>184</v>
      </c>
      <c r="F30" s="170"/>
      <c r="G30" s="171">
        <f>ROUND(E30*F30,2)</f>
        <v>0</v>
      </c>
      <c r="H30" s="170"/>
      <c r="I30" s="171">
        <f>ROUND(E30*H30,2)</f>
        <v>0</v>
      </c>
      <c r="J30" s="170"/>
      <c r="K30" s="171">
        <f>ROUND(E30*J30,2)</f>
        <v>0</v>
      </c>
      <c r="L30" s="171">
        <v>21</v>
      </c>
      <c r="M30" s="171">
        <f>G30*(1+L30/100)</f>
        <v>0</v>
      </c>
      <c r="N30" s="171">
        <v>0</v>
      </c>
      <c r="O30" s="171">
        <f>ROUND(E30*N30,2)</f>
        <v>0</v>
      </c>
      <c r="P30" s="171">
        <v>0</v>
      </c>
      <c r="Q30" s="171">
        <f>ROUND(E30*P30,2)</f>
        <v>0</v>
      </c>
      <c r="R30" s="171"/>
      <c r="S30" s="171" t="s">
        <v>167</v>
      </c>
      <c r="T30" s="172" t="s">
        <v>137</v>
      </c>
      <c r="U30" s="157">
        <v>0</v>
      </c>
      <c r="V30" s="157">
        <f>ROUND(E30*U30,2)</f>
        <v>0</v>
      </c>
      <c r="W30" s="157"/>
      <c r="X30" s="148"/>
      <c r="Y30" s="148"/>
      <c r="Z30" s="148"/>
      <c r="AA30" s="148"/>
      <c r="AB30" s="148"/>
      <c r="AC30" s="148"/>
      <c r="AD30" s="148"/>
      <c r="AE30" s="148"/>
      <c r="AF30" s="148"/>
      <c r="AG30" s="148" t="s">
        <v>518</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55"/>
      <c r="B31" s="156"/>
      <c r="C31" s="275"/>
      <c r="D31" s="276"/>
      <c r="E31" s="276"/>
      <c r="F31" s="276"/>
      <c r="G31" s="276"/>
      <c r="H31" s="157"/>
      <c r="I31" s="157"/>
      <c r="J31" s="157"/>
      <c r="K31" s="157"/>
      <c r="L31" s="157"/>
      <c r="M31" s="157"/>
      <c r="N31" s="157"/>
      <c r="O31" s="157"/>
      <c r="P31" s="157"/>
      <c r="Q31" s="157"/>
      <c r="R31" s="157"/>
      <c r="S31" s="157"/>
      <c r="T31" s="157"/>
      <c r="U31" s="157"/>
      <c r="V31" s="157"/>
      <c r="W31" s="157"/>
      <c r="X31" s="148"/>
      <c r="Y31" s="148"/>
      <c r="Z31" s="148"/>
      <c r="AA31" s="148"/>
      <c r="AB31" s="148"/>
      <c r="AC31" s="148"/>
      <c r="AD31" s="148"/>
      <c r="AE31" s="148"/>
      <c r="AF31" s="148"/>
      <c r="AG31" s="148" t="s">
        <v>141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c r="A32" s="166">
        <v>12</v>
      </c>
      <c r="B32" s="167" t="s">
        <v>526</v>
      </c>
      <c r="C32" s="180" t="s">
        <v>527</v>
      </c>
      <c r="D32" s="181" t="s">
        <v>244</v>
      </c>
      <c r="E32" s="171">
        <v>162</v>
      </c>
      <c r="F32" s="170"/>
      <c r="G32" s="171">
        <f>ROUND(E32*F32,2)</f>
        <v>0</v>
      </c>
      <c r="H32" s="170"/>
      <c r="I32" s="171">
        <f>ROUND(E32*H32,2)</f>
        <v>0</v>
      </c>
      <c r="J32" s="170"/>
      <c r="K32" s="171">
        <f>ROUND(E32*J32,2)</f>
        <v>0</v>
      </c>
      <c r="L32" s="171">
        <v>21</v>
      </c>
      <c r="M32" s="171">
        <f>G32*(1+L32/100)</f>
        <v>0</v>
      </c>
      <c r="N32" s="171">
        <v>0</v>
      </c>
      <c r="O32" s="171">
        <f>ROUND(E32*N32,2)</f>
        <v>0</v>
      </c>
      <c r="P32" s="171">
        <v>0</v>
      </c>
      <c r="Q32" s="171">
        <f>ROUND(E32*P32,2)</f>
        <v>0</v>
      </c>
      <c r="R32" s="171"/>
      <c r="S32" s="171" t="s">
        <v>167</v>
      </c>
      <c r="T32" s="172" t="s">
        <v>137</v>
      </c>
      <c r="U32" s="157">
        <v>0</v>
      </c>
      <c r="V32" s="157">
        <f>ROUND(E32*U32,2)</f>
        <v>0</v>
      </c>
      <c r="W32" s="157"/>
      <c r="X32" s="148"/>
      <c r="Y32" s="148"/>
      <c r="Z32" s="148"/>
      <c r="AA32" s="148"/>
      <c r="AB32" s="148"/>
      <c r="AC32" s="148"/>
      <c r="AD32" s="148"/>
      <c r="AE32" s="148"/>
      <c r="AF32" s="148"/>
      <c r="AG32" s="148" t="s">
        <v>518</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c r="A33" s="155"/>
      <c r="B33" s="156"/>
      <c r="C33" s="275"/>
      <c r="D33" s="276"/>
      <c r="E33" s="276"/>
      <c r="F33" s="276"/>
      <c r="G33" s="276"/>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c r="A34" s="166">
        <v>13</v>
      </c>
      <c r="B34" s="167" t="s">
        <v>528</v>
      </c>
      <c r="C34" s="180" t="s">
        <v>529</v>
      </c>
      <c r="D34" s="181" t="s">
        <v>244</v>
      </c>
      <c r="E34" s="171">
        <v>24</v>
      </c>
      <c r="F34" s="170"/>
      <c r="G34" s="171">
        <f>ROUND(E34*F34,2)</f>
        <v>0</v>
      </c>
      <c r="H34" s="170"/>
      <c r="I34" s="171">
        <f>ROUND(E34*H34,2)</f>
        <v>0</v>
      </c>
      <c r="J34" s="170"/>
      <c r="K34" s="171">
        <f>ROUND(E34*J34,2)</f>
        <v>0</v>
      </c>
      <c r="L34" s="171">
        <v>21</v>
      </c>
      <c r="M34" s="171">
        <f>G34*(1+L34/100)</f>
        <v>0</v>
      </c>
      <c r="N34" s="171">
        <v>0</v>
      </c>
      <c r="O34" s="171">
        <f>ROUND(E34*N34,2)</f>
        <v>0</v>
      </c>
      <c r="P34" s="171">
        <v>0</v>
      </c>
      <c r="Q34" s="171">
        <f>ROUND(E34*P34,2)</f>
        <v>0</v>
      </c>
      <c r="R34" s="171"/>
      <c r="S34" s="171" t="s">
        <v>167</v>
      </c>
      <c r="T34" s="172" t="s">
        <v>137</v>
      </c>
      <c r="U34" s="157">
        <v>0</v>
      </c>
      <c r="V34" s="157">
        <f>ROUND(E34*U34,2)</f>
        <v>0</v>
      </c>
      <c r="W34" s="157"/>
      <c r="X34" s="148"/>
      <c r="Y34" s="148"/>
      <c r="Z34" s="148"/>
      <c r="AA34" s="148"/>
      <c r="AB34" s="148"/>
      <c r="AC34" s="148"/>
      <c r="AD34" s="148"/>
      <c r="AE34" s="148"/>
      <c r="AF34" s="148"/>
      <c r="AG34" s="148" t="s">
        <v>518</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c r="A35" s="155"/>
      <c r="B35" s="156"/>
      <c r="C35" s="275"/>
      <c r="D35" s="276"/>
      <c r="E35" s="276"/>
      <c r="F35" s="276"/>
      <c r="G35" s="276"/>
      <c r="H35" s="157"/>
      <c r="I35" s="157"/>
      <c r="J35" s="157"/>
      <c r="K35" s="157"/>
      <c r="L35" s="157"/>
      <c r="M35" s="157"/>
      <c r="N35" s="157"/>
      <c r="O35" s="157"/>
      <c r="P35" s="157"/>
      <c r="Q35" s="157"/>
      <c r="R35" s="157"/>
      <c r="S35" s="157"/>
      <c r="T35" s="157"/>
      <c r="U35" s="157"/>
      <c r="V35" s="157"/>
      <c r="W35" s="157"/>
      <c r="X35" s="148"/>
      <c r="Y35" s="148"/>
      <c r="Z35" s="148"/>
      <c r="AA35" s="148"/>
      <c r="AB35" s="148"/>
      <c r="AC35" s="148"/>
      <c r="AD35" s="148"/>
      <c r="AE35" s="148"/>
      <c r="AF35" s="148"/>
      <c r="AG35" s="148" t="s">
        <v>141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c r="A36" s="166">
        <v>14</v>
      </c>
      <c r="B36" s="167" t="s">
        <v>530</v>
      </c>
      <c r="C36" s="180" t="s">
        <v>531</v>
      </c>
      <c r="D36" s="181" t="s">
        <v>244</v>
      </c>
      <c r="E36" s="171">
        <v>18</v>
      </c>
      <c r="F36" s="170"/>
      <c r="G36" s="171">
        <f>ROUND(E36*F36,2)</f>
        <v>0</v>
      </c>
      <c r="H36" s="170"/>
      <c r="I36" s="171">
        <f>ROUND(E36*H36,2)</f>
        <v>0</v>
      </c>
      <c r="J36" s="170"/>
      <c r="K36" s="171">
        <f>ROUND(E36*J36,2)</f>
        <v>0</v>
      </c>
      <c r="L36" s="171">
        <v>21</v>
      </c>
      <c r="M36" s="171">
        <f>G36*(1+L36/100)</f>
        <v>0</v>
      </c>
      <c r="N36" s="171">
        <v>0</v>
      </c>
      <c r="O36" s="171">
        <f>ROUND(E36*N36,2)</f>
        <v>0</v>
      </c>
      <c r="P36" s="171">
        <v>0</v>
      </c>
      <c r="Q36" s="171">
        <f>ROUND(E36*P36,2)</f>
        <v>0</v>
      </c>
      <c r="R36" s="171"/>
      <c r="S36" s="171" t="s">
        <v>167</v>
      </c>
      <c r="T36" s="172" t="s">
        <v>137</v>
      </c>
      <c r="U36" s="157">
        <v>0</v>
      </c>
      <c r="V36" s="157">
        <f>ROUND(E36*U36,2)</f>
        <v>0</v>
      </c>
      <c r="W36" s="157"/>
      <c r="X36" s="148"/>
      <c r="Y36" s="148"/>
      <c r="Z36" s="148"/>
      <c r="AA36" s="148"/>
      <c r="AB36" s="148"/>
      <c r="AC36" s="148"/>
      <c r="AD36" s="148"/>
      <c r="AE36" s="148"/>
      <c r="AF36" s="148"/>
      <c r="AG36" s="148" t="s">
        <v>518</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c r="A37" s="155"/>
      <c r="B37" s="156"/>
      <c r="C37" s="275"/>
      <c r="D37" s="276"/>
      <c r="E37" s="276"/>
      <c r="F37" s="276"/>
      <c r="G37" s="276"/>
      <c r="H37" s="157"/>
      <c r="I37" s="157"/>
      <c r="J37" s="157"/>
      <c r="K37" s="157"/>
      <c r="L37" s="157"/>
      <c r="M37" s="157"/>
      <c r="N37" s="157"/>
      <c r="O37" s="157"/>
      <c r="P37" s="157"/>
      <c r="Q37" s="157"/>
      <c r="R37" s="157"/>
      <c r="S37" s="157"/>
      <c r="T37" s="157"/>
      <c r="U37" s="157"/>
      <c r="V37" s="157"/>
      <c r="W37" s="157"/>
      <c r="X37" s="148"/>
      <c r="Y37" s="148"/>
      <c r="Z37" s="148"/>
      <c r="AA37" s="148"/>
      <c r="AB37" s="148"/>
      <c r="AC37" s="148"/>
      <c r="AD37" s="148"/>
      <c r="AE37" s="148"/>
      <c r="AF37" s="148"/>
      <c r="AG37" s="148" t="s">
        <v>141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66">
        <v>15</v>
      </c>
      <c r="B38" s="167" t="s">
        <v>532</v>
      </c>
      <c r="C38" s="180" t="s">
        <v>533</v>
      </c>
      <c r="D38" s="181" t="s">
        <v>521</v>
      </c>
      <c r="E38" s="171">
        <v>3</v>
      </c>
      <c r="F38" s="170"/>
      <c r="G38" s="171">
        <f>ROUND(E38*F38,2)</f>
        <v>0</v>
      </c>
      <c r="H38" s="170"/>
      <c r="I38" s="171">
        <f>ROUND(E38*H38,2)</f>
        <v>0</v>
      </c>
      <c r="J38" s="170"/>
      <c r="K38" s="171">
        <f>ROUND(E38*J38,2)</f>
        <v>0</v>
      </c>
      <c r="L38" s="171">
        <v>21</v>
      </c>
      <c r="M38" s="171">
        <f>G38*(1+L38/100)</f>
        <v>0</v>
      </c>
      <c r="N38" s="171">
        <v>0</v>
      </c>
      <c r="O38" s="171">
        <f>ROUND(E38*N38,2)</f>
        <v>0</v>
      </c>
      <c r="P38" s="171">
        <v>0</v>
      </c>
      <c r="Q38" s="171">
        <f>ROUND(E38*P38,2)</f>
        <v>0</v>
      </c>
      <c r="R38" s="171"/>
      <c r="S38" s="171" t="s">
        <v>167</v>
      </c>
      <c r="T38" s="172" t="s">
        <v>137</v>
      </c>
      <c r="U38" s="157">
        <v>0</v>
      </c>
      <c r="V38" s="157">
        <f>ROUND(E38*U38,2)</f>
        <v>0</v>
      </c>
      <c r="W38" s="157"/>
      <c r="X38" s="148"/>
      <c r="Y38" s="148"/>
      <c r="Z38" s="148"/>
      <c r="AA38" s="148"/>
      <c r="AB38" s="148"/>
      <c r="AC38" s="148"/>
      <c r="AD38" s="148"/>
      <c r="AE38" s="148"/>
      <c r="AF38" s="148"/>
      <c r="AG38" s="148" t="s">
        <v>518</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55"/>
      <c r="B39" s="156"/>
      <c r="C39" s="275"/>
      <c r="D39" s="276"/>
      <c r="E39" s="276"/>
      <c r="F39" s="276"/>
      <c r="G39" s="276"/>
      <c r="H39" s="157"/>
      <c r="I39" s="157"/>
      <c r="J39" s="157"/>
      <c r="K39" s="157"/>
      <c r="L39" s="157"/>
      <c r="M39" s="157"/>
      <c r="N39" s="157"/>
      <c r="O39" s="157"/>
      <c r="P39" s="157"/>
      <c r="Q39" s="157"/>
      <c r="R39" s="157"/>
      <c r="S39" s="157"/>
      <c r="T39" s="157"/>
      <c r="U39" s="157"/>
      <c r="V39" s="157"/>
      <c r="W39" s="157"/>
      <c r="X39" s="148"/>
      <c r="Y39" s="148"/>
      <c r="Z39" s="148"/>
      <c r="AA39" s="148"/>
      <c r="AB39" s="148"/>
      <c r="AC39" s="148"/>
      <c r="AD39" s="148"/>
      <c r="AE39" s="148"/>
      <c r="AF39" s="148"/>
      <c r="AG39" s="148" t="s">
        <v>141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66">
        <v>16</v>
      </c>
      <c r="B40" s="167" t="s">
        <v>534</v>
      </c>
      <c r="C40" s="180" t="s">
        <v>535</v>
      </c>
      <c r="D40" s="181" t="s">
        <v>521</v>
      </c>
      <c r="E40" s="171">
        <v>21</v>
      </c>
      <c r="F40" s="170"/>
      <c r="G40" s="171">
        <f>ROUND(E40*F40,2)</f>
        <v>0</v>
      </c>
      <c r="H40" s="170"/>
      <c r="I40" s="171">
        <f>ROUND(E40*H40,2)</f>
        <v>0</v>
      </c>
      <c r="J40" s="170"/>
      <c r="K40" s="171">
        <f>ROUND(E40*J40,2)</f>
        <v>0</v>
      </c>
      <c r="L40" s="171">
        <v>21</v>
      </c>
      <c r="M40" s="171">
        <f>G40*(1+L40/100)</f>
        <v>0</v>
      </c>
      <c r="N40" s="171">
        <v>0</v>
      </c>
      <c r="O40" s="171">
        <f>ROUND(E40*N40,2)</f>
        <v>0</v>
      </c>
      <c r="P40" s="171">
        <v>0</v>
      </c>
      <c r="Q40" s="171">
        <f>ROUND(E40*P40,2)</f>
        <v>0</v>
      </c>
      <c r="R40" s="171"/>
      <c r="S40" s="171" t="s">
        <v>167</v>
      </c>
      <c r="T40" s="172" t="s">
        <v>137</v>
      </c>
      <c r="U40" s="157">
        <v>0</v>
      </c>
      <c r="V40" s="157">
        <f>ROUND(E40*U40,2)</f>
        <v>0</v>
      </c>
      <c r="W40" s="157"/>
      <c r="X40" s="148"/>
      <c r="Y40" s="148"/>
      <c r="Z40" s="148"/>
      <c r="AA40" s="148"/>
      <c r="AB40" s="148"/>
      <c r="AC40" s="148"/>
      <c r="AD40" s="148"/>
      <c r="AE40" s="148"/>
      <c r="AF40" s="148"/>
      <c r="AG40" s="148" t="s">
        <v>518</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c r="A41" s="155"/>
      <c r="B41" s="156"/>
      <c r="C41" s="275"/>
      <c r="D41" s="276"/>
      <c r="E41" s="276"/>
      <c r="F41" s="276"/>
      <c r="G41" s="276"/>
      <c r="H41" s="157"/>
      <c r="I41" s="157"/>
      <c r="J41" s="157"/>
      <c r="K41" s="157"/>
      <c r="L41" s="157"/>
      <c r="M41" s="157"/>
      <c r="N41" s="157"/>
      <c r="O41" s="157"/>
      <c r="P41" s="157"/>
      <c r="Q41" s="157"/>
      <c r="R41" s="157"/>
      <c r="S41" s="157"/>
      <c r="T41" s="157"/>
      <c r="U41" s="157"/>
      <c r="V41" s="157"/>
      <c r="W41" s="157"/>
      <c r="X41" s="148"/>
      <c r="Y41" s="148"/>
      <c r="Z41" s="148"/>
      <c r="AA41" s="148"/>
      <c r="AB41" s="148"/>
      <c r="AC41" s="148"/>
      <c r="AD41" s="148"/>
      <c r="AE41" s="148"/>
      <c r="AF41" s="148"/>
      <c r="AG41" s="148" t="s">
        <v>141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c r="A42" s="166">
        <v>17</v>
      </c>
      <c r="B42" s="167" t="s">
        <v>536</v>
      </c>
      <c r="C42" s="180" t="s">
        <v>537</v>
      </c>
      <c r="D42" s="181" t="s">
        <v>521</v>
      </c>
      <c r="E42" s="171">
        <v>8</v>
      </c>
      <c r="F42" s="170"/>
      <c r="G42" s="171">
        <f>ROUND(E42*F42,2)</f>
        <v>0</v>
      </c>
      <c r="H42" s="170"/>
      <c r="I42" s="171">
        <f>ROUND(E42*H42,2)</f>
        <v>0</v>
      </c>
      <c r="J42" s="170"/>
      <c r="K42" s="171">
        <f>ROUND(E42*J42,2)</f>
        <v>0</v>
      </c>
      <c r="L42" s="171">
        <v>21</v>
      </c>
      <c r="M42" s="171">
        <f>G42*(1+L42/100)</f>
        <v>0</v>
      </c>
      <c r="N42" s="171">
        <v>0</v>
      </c>
      <c r="O42" s="171">
        <f>ROUND(E42*N42,2)</f>
        <v>0</v>
      </c>
      <c r="P42" s="171">
        <v>0</v>
      </c>
      <c r="Q42" s="171">
        <f>ROUND(E42*P42,2)</f>
        <v>0</v>
      </c>
      <c r="R42" s="171"/>
      <c r="S42" s="171" t="s">
        <v>167</v>
      </c>
      <c r="T42" s="172" t="s">
        <v>137</v>
      </c>
      <c r="U42" s="157">
        <v>0</v>
      </c>
      <c r="V42" s="157">
        <f>ROUND(E42*U42,2)</f>
        <v>0</v>
      </c>
      <c r="W42" s="157"/>
      <c r="X42" s="148"/>
      <c r="Y42" s="148"/>
      <c r="Z42" s="148"/>
      <c r="AA42" s="148"/>
      <c r="AB42" s="148"/>
      <c r="AC42" s="148"/>
      <c r="AD42" s="148"/>
      <c r="AE42" s="148"/>
      <c r="AF42" s="148"/>
      <c r="AG42" s="148" t="s">
        <v>518</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55"/>
      <c r="B43" s="156"/>
      <c r="C43" s="275"/>
      <c r="D43" s="276"/>
      <c r="E43" s="276"/>
      <c r="F43" s="276"/>
      <c r="G43" s="276"/>
      <c r="H43" s="157"/>
      <c r="I43" s="157"/>
      <c r="J43" s="157"/>
      <c r="K43" s="157"/>
      <c r="L43" s="157"/>
      <c r="M43" s="157"/>
      <c r="N43" s="157"/>
      <c r="O43" s="157"/>
      <c r="P43" s="157"/>
      <c r="Q43" s="157"/>
      <c r="R43" s="157"/>
      <c r="S43" s="157"/>
      <c r="T43" s="157"/>
      <c r="U43" s="157"/>
      <c r="V43" s="157"/>
      <c r="W43" s="157"/>
      <c r="X43" s="148"/>
      <c r="Y43" s="148"/>
      <c r="Z43" s="148"/>
      <c r="AA43" s="148"/>
      <c r="AB43" s="148"/>
      <c r="AC43" s="148"/>
      <c r="AD43" s="148"/>
      <c r="AE43" s="148"/>
      <c r="AF43" s="148"/>
      <c r="AG43" s="148" t="s">
        <v>141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c r="A44" s="166">
        <v>18</v>
      </c>
      <c r="B44" s="167" t="s">
        <v>538</v>
      </c>
      <c r="C44" s="180" t="s">
        <v>539</v>
      </c>
      <c r="D44" s="181" t="s">
        <v>502</v>
      </c>
      <c r="E44" s="171">
        <v>1</v>
      </c>
      <c r="F44" s="170"/>
      <c r="G44" s="171">
        <f>ROUND(E44*F44,2)</f>
        <v>0</v>
      </c>
      <c r="H44" s="170"/>
      <c r="I44" s="171">
        <f>ROUND(E44*H44,2)</f>
        <v>0</v>
      </c>
      <c r="J44" s="170"/>
      <c r="K44" s="171">
        <f>ROUND(E44*J44,2)</f>
        <v>0</v>
      </c>
      <c r="L44" s="171">
        <v>21</v>
      </c>
      <c r="M44" s="171">
        <f>G44*(1+L44/100)</f>
        <v>0</v>
      </c>
      <c r="N44" s="171">
        <v>0</v>
      </c>
      <c r="O44" s="171">
        <f>ROUND(E44*N44,2)</f>
        <v>0</v>
      </c>
      <c r="P44" s="171">
        <v>0</v>
      </c>
      <c r="Q44" s="171">
        <f>ROUND(E44*P44,2)</f>
        <v>0</v>
      </c>
      <c r="R44" s="171"/>
      <c r="S44" s="171" t="s">
        <v>167</v>
      </c>
      <c r="T44" s="172" t="s">
        <v>137</v>
      </c>
      <c r="U44" s="157">
        <v>0</v>
      </c>
      <c r="V44" s="157">
        <f>ROUND(E44*U44,2)</f>
        <v>0</v>
      </c>
      <c r="W44" s="157"/>
      <c r="X44" s="148"/>
      <c r="Y44" s="148"/>
      <c r="Z44" s="148"/>
      <c r="AA44" s="148"/>
      <c r="AB44" s="148"/>
      <c r="AC44" s="148"/>
      <c r="AD44" s="148"/>
      <c r="AE44" s="148"/>
      <c r="AF44" s="148"/>
      <c r="AG44" s="148" t="s">
        <v>221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c r="A45" s="155"/>
      <c r="B45" s="156"/>
      <c r="C45" s="275"/>
      <c r="D45" s="276"/>
      <c r="E45" s="276"/>
      <c r="F45" s="276"/>
      <c r="G45" s="276"/>
      <c r="H45" s="157"/>
      <c r="I45" s="157"/>
      <c r="J45" s="157"/>
      <c r="K45" s="157"/>
      <c r="L45" s="157"/>
      <c r="M45" s="157"/>
      <c r="N45" s="157"/>
      <c r="O45" s="157"/>
      <c r="P45" s="157"/>
      <c r="Q45" s="157"/>
      <c r="R45" s="157"/>
      <c r="S45" s="157"/>
      <c r="T45" s="157"/>
      <c r="U45" s="157"/>
      <c r="V45" s="157"/>
      <c r="W45" s="157"/>
      <c r="X45" s="148"/>
      <c r="Y45" s="148"/>
      <c r="Z45" s="148"/>
      <c r="AA45" s="148"/>
      <c r="AB45" s="148"/>
      <c r="AC45" s="148"/>
      <c r="AD45" s="148"/>
      <c r="AE45" s="148"/>
      <c r="AF45" s="148"/>
      <c r="AG45" s="148" t="s">
        <v>141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c r="A46" s="166">
        <v>19</v>
      </c>
      <c r="B46" s="167" t="s">
        <v>540</v>
      </c>
      <c r="C46" s="180" t="s">
        <v>541</v>
      </c>
      <c r="D46" s="181" t="s">
        <v>521</v>
      </c>
      <c r="E46" s="171">
        <v>4</v>
      </c>
      <c r="F46" s="170"/>
      <c r="G46" s="171">
        <f>ROUND(E46*F46,2)</f>
        <v>0</v>
      </c>
      <c r="H46" s="170"/>
      <c r="I46" s="171">
        <f>ROUND(E46*H46,2)</f>
        <v>0</v>
      </c>
      <c r="J46" s="170"/>
      <c r="K46" s="171">
        <f>ROUND(E46*J46,2)</f>
        <v>0</v>
      </c>
      <c r="L46" s="171">
        <v>21</v>
      </c>
      <c r="M46" s="171">
        <f>G46*(1+L46/100)</f>
        <v>0</v>
      </c>
      <c r="N46" s="171">
        <v>0</v>
      </c>
      <c r="O46" s="171">
        <f>ROUND(E46*N46,2)</f>
        <v>0</v>
      </c>
      <c r="P46" s="171">
        <v>0</v>
      </c>
      <c r="Q46" s="171">
        <f>ROUND(E46*P46,2)</f>
        <v>0</v>
      </c>
      <c r="R46" s="171"/>
      <c r="S46" s="171" t="s">
        <v>167</v>
      </c>
      <c r="T46" s="172" t="s">
        <v>137</v>
      </c>
      <c r="U46" s="157">
        <v>0</v>
      </c>
      <c r="V46" s="157">
        <f>ROUND(E46*U46,2)</f>
        <v>0</v>
      </c>
      <c r="W46" s="157"/>
      <c r="X46" s="148"/>
      <c r="Y46" s="148"/>
      <c r="Z46" s="148"/>
      <c r="AA46" s="148"/>
      <c r="AB46" s="148"/>
      <c r="AC46" s="148"/>
      <c r="AD46" s="148"/>
      <c r="AE46" s="148"/>
      <c r="AF46" s="148"/>
      <c r="AG46" s="148" t="s">
        <v>505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c r="A47" s="155"/>
      <c r="B47" s="156"/>
      <c r="C47" s="275"/>
      <c r="D47" s="276"/>
      <c r="E47" s="276"/>
      <c r="F47" s="276"/>
      <c r="G47" s="276"/>
      <c r="H47" s="157"/>
      <c r="I47" s="157"/>
      <c r="J47" s="157"/>
      <c r="K47" s="157"/>
      <c r="L47" s="157"/>
      <c r="M47" s="157"/>
      <c r="N47" s="157"/>
      <c r="O47" s="157"/>
      <c r="P47" s="157"/>
      <c r="Q47" s="157"/>
      <c r="R47" s="157"/>
      <c r="S47" s="157"/>
      <c r="T47" s="157"/>
      <c r="U47" s="157"/>
      <c r="V47" s="157"/>
      <c r="W47" s="157"/>
      <c r="X47" s="148"/>
      <c r="Y47" s="148"/>
      <c r="Z47" s="148"/>
      <c r="AA47" s="148"/>
      <c r="AB47" s="148"/>
      <c r="AC47" s="148"/>
      <c r="AD47" s="148"/>
      <c r="AE47" s="148"/>
      <c r="AF47" s="148"/>
      <c r="AG47" s="148" t="s">
        <v>141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c r="A48" s="166">
        <v>20</v>
      </c>
      <c r="B48" s="167" t="s">
        <v>542</v>
      </c>
      <c r="C48" s="180" t="s">
        <v>543</v>
      </c>
      <c r="D48" s="181" t="s">
        <v>244</v>
      </c>
      <c r="E48" s="171">
        <v>25</v>
      </c>
      <c r="F48" s="170"/>
      <c r="G48" s="171">
        <f>ROUND(E48*F48,2)</f>
        <v>0</v>
      </c>
      <c r="H48" s="170"/>
      <c r="I48" s="171">
        <f>ROUND(E48*H48,2)</f>
        <v>0</v>
      </c>
      <c r="J48" s="170"/>
      <c r="K48" s="171">
        <f>ROUND(E48*J48,2)</f>
        <v>0</v>
      </c>
      <c r="L48" s="171">
        <v>21</v>
      </c>
      <c r="M48" s="171">
        <f>G48*(1+L48/100)</f>
        <v>0</v>
      </c>
      <c r="N48" s="171">
        <v>0</v>
      </c>
      <c r="O48" s="171">
        <f>ROUND(E48*N48,2)</f>
        <v>0</v>
      </c>
      <c r="P48" s="171">
        <v>0</v>
      </c>
      <c r="Q48" s="171">
        <f>ROUND(E48*P48,2)</f>
        <v>0</v>
      </c>
      <c r="R48" s="171"/>
      <c r="S48" s="171" t="s">
        <v>167</v>
      </c>
      <c r="T48" s="172" t="s">
        <v>137</v>
      </c>
      <c r="U48" s="157">
        <v>0</v>
      </c>
      <c r="V48" s="157">
        <f>ROUND(E48*U48,2)</f>
        <v>0</v>
      </c>
      <c r="W48" s="157"/>
      <c r="X48" s="148"/>
      <c r="Y48" s="148"/>
      <c r="Z48" s="148"/>
      <c r="AA48" s="148"/>
      <c r="AB48" s="148"/>
      <c r="AC48" s="148"/>
      <c r="AD48" s="148"/>
      <c r="AE48" s="148"/>
      <c r="AF48" s="148"/>
      <c r="AG48" s="148" t="s">
        <v>518</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c r="A49" s="155"/>
      <c r="B49" s="156"/>
      <c r="C49" s="275"/>
      <c r="D49" s="276"/>
      <c r="E49" s="276"/>
      <c r="F49" s="276"/>
      <c r="G49" s="276"/>
      <c r="H49" s="157"/>
      <c r="I49" s="157"/>
      <c r="J49" s="157"/>
      <c r="K49" s="157"/>
      <c r="L49" s="157"/>
      <c r="M49" s="157"/>
      <c r="N49" s="157"/>
      <c r="O49" s="157"/>
      <c r="P49" s="157"/>
      <c r="Q49" s="157"/>
      <c r="R49" s="157"/>
      <c r="S49" s="157"/>
      <c r="T49" s="157"/>
      <c r="U49" s="157"/>
      <c r="V49" s="157"/>
      <c r="W49" s="157"/>
      <c r="X49" s="148"/>
      <c r="Y49" s="148"/>
      <c r="Z49" s="148"/>
      <c r="AA49" s="148"/>
      <c r="AB49" s="148"/>
      <c r="AC49" s="148"/>
      <c r="AD49" s="148"/>
      <c r="AE49" s="148"/>
      <c r="AF49" s="148"/>
      <c r="AG49" s="148" t="s">
        <v>141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c r="A50" s="166">
        <v>21</v>
      </c>
      <c r="B50" s="167" t="s">
        <v>544</v>
      </c>
      <c r="C50" s="180" t="s">
        <v>545</v>
      </c>
      <c r="D50" s="181" t="s">
        <v>502</v>
      </c>
      <c r="E50" s="171">
        <v>1</v>
      </c>
      <c r="F50" s="170"/>
      <c r="G50" s="171">
        <f>ROUND(E50*F50,2)</f>
        <v>0</v>
      </c>
      <c r="H50" s="170"/>
      <c r="I50" s="171">
        <f>ROUND(E50*H50,2)</f>
        <v>0</v>
      </c>
      <c r="J50" s="170"/>
      <c r="K50" s="171">
        <f>ROUND(E50*J50,2)</f>
        <v>0</v>
      </c>
      <c r="L50" s="171">
        <v>21</v>
      </c>
      <c r="M50" s="171">
        <f>G50*(1+L50/100)</f>
        <v>0</v>
      </c>
      <c r="N50" s="171">
        <v>0</v>
      </c>
      <c r="O50" s="171">
        <f>ROUND(E50*N50,2)</f>
        <v>0</v>
      </c>
      <c r="P50" s="171">
        <v>0</v>
      </c>
      <c r="Q50" s="171">
        <f>ROUND(E50*P50,2)</f>
        <v>0</v>
      </c>
      <c r="R50" s="171"/>
      <c r="S50" s="171" t="s">
        <v>167</v>
      </c>
      <c r="T50" s="172" t="s">
        <v>137</v>
      </c>
      <c r="U50" s="157">
        <v>0</v>
      </c>
      <c r="V50" s="157">
        <f>ROUND(E50*U50,2)</f>
        <v>0</v>
      </c>
      <c r="W50" s="157"/>
      <c r="X50" s="148"/>
      <c r="Y50" s="148"/>
      <c r="Z50" s="148"/>
      <c r="AA50" s="148"/>
      <c r="AB50" s="148"/>
      <c r="AC50" s="148"/>
      <c r="AD50" s="148"/>
      <c r="AE50" s="148"/>
      <c r="AF50" s="148"/>
      <c r="AG50" s="148" t="s">
        <v>221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c r="A51" s="155"/>
      <c r="B51" s="156"/>
      <c r="C51" s="275"/>
      <c r="D51" s="276"/>
      <c r="E51" s="276"/>
      <c r="F51" s="276"/>
      <c r="G51" s="276"/>
      <c r="H51" s="157"/>
      <c r="I51" s="157"/>
      <c r="J51" s="157"/>
      <c r="K51" s="157"/>
      <c r="L51" s="157"/>
      <c r="M51" s="157"/>
      <c r="N51" s="157"/>
      <c r="O51" s="157"/>
      <c r="P51" s="157"/>
      <c r="Q51" s="157"/>
      <c r="R51" s="157"/>
      <c r="S51" s="157"/>
      <c r="T51" s="157"/>
      <c r="U51" s="157"/>
      <c r="V51" s="157"/>
      <c r="W51" s="157"/>
      <c r="X51" s="148"/>
      <c r="Y51" s="148"/>
      <c r="Z51" s="148"/>
      <c r="AA51" s="148"/>
      <c r="AB51" s="148"/>
      <c r="AC51" s="148"/>
      <c r="AD51" s="148"/>
      <c r="AE51" s="148"/>
      <c r="AF51" s="148"/>
      <c r="AG51" s="148" t="s">
        <v>141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c r="A52" s="166">
        <v>22</v>
      </c>
      <c r="B52" s="167" t="s">
        <v>546</v>
      </c>
      <c r="C52" s="180" t="s">
        <v>547</v>
      </c>
      <c r="D52" s="181" t="s">
        <v>502</v>
      </c>
      <c r="E52" s="171">
        <v>1</v>
      </c>
      <c r="F52" s="170"/>
      <c r="G52" s="171">
        <f>ROUND(E52*F52,2)</f>
        <v>0</v>
      </c>
      <c r="H52" s="170"/>
      <c r="I52" s="171">
        <f>ROUND(E52*H52,2)</f>
        <v>0</v>
      </c>
      <c r="J52" s="170"/>
      <c r="K52" s="171">
        <f>ROUND(E52*J52,2)</f>
        <v>0</v>
      </c>
      <c r="L52" s="171">
        <v>21</v>
      </c>
      <c r="M52" s="171">
        <f>G52*(1+L52/100)</f>
        <v>0</v>
      </c>
      <c r="N52" s="171">
        <v>0</v>
      </c>
      <c r="O52" s="171">
        <f>ROUND(E52*N52,2)</f>
        <v>0</v>
      </c>
      <c r="P52" s="171">
        <v>0</v>
      </c>
      <c r="Q52" s="171">
        <f>ROUND(E52*P52,2)</f>
        <v>0</v>
      </c>
      <c r="R52" s="171"/>
      <c r="S52" s="171" t="s">
        <v>167</v>
      </c>
      <c r="T52" s="172" t="s">
        <v>137</v>
      </c>
      <c r="U52" s="157">
        <v>0</v>
      </c>
      <c r="V52" s="157">
        <f>ROUND(E52*U52,2)</f>
        <v>0</v>
      </c>
      <c r="W52" s="157"/>
      <c r="X52" s="148"/>
      <c r="Y52" s="148"/>
      <c r="Z52" s="148"/>
      <c r="AA52" s="148"/>
      <c r="AB52" s="148"/>
      <c r="AC52" s="148"/>
      <c r="AD52" s="148"/>
      <c r="AE52" s="148"/>
      <c r="AF52" s="148"/>
      <c r="AG52" s="148" t="s">
        <v>518</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c r="A53" s="155"/>
      <c r="B53" s="156"/>
      <c r="C53" s="275"/>
      <c r="D53" s="276"/>
      <c r="E53" s="276"/>
      <c r="F53" s="276"/>
      <c r="G53" s="276"/>
      <c r="H53" s="157"/>
      <c r="I53" s="157"/>
      <c r="J53" s="157"/>
      <c r="K53" s="157"/>
      <c r="L53" s="157"/>
      <c r="M53" s="157"/>
      <c r="N53" s="157"/>
      <c r="O53" s="157"/>
      <c r="P53" s="157"/>
      <c r="Q53" s="157"/>
      <c r="R53" s="157"/>
      <c r="S53" s="157"/>
      <c r="T53" s="157"/>
      <c r="U53" s="157"/>
      <c r="V53" s="157"/>
      <c r="W53" s="157"/>
      <c r="X53" s="148"/>
      <c r="Y53" s="148"/>
      <c r="Z53" s="148"/>
      <c r="AA53" s="148"/>
      <c r="AB53" s="148"/>
      <c r="AC53" s="148"/>
      <c r="AD53" s="148"/>
      <c r="AE53" s="148"/>
      <c r="AF53" s="148"/>
      <c r="AG53" s="148" t="s">
        <v>141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c r="A54" s="166">
        <v>23</v>
      </c>
      <c r="B54" s="167" t="s">
        <v>548</v>
      </c>
      <c r="C54" s="180" t="s">
        <v>549</v>
      </c>
      <c r="D54" s="181" t="s">
        <v>502</v>
      </c>
      <c r="E54" s="171">
        <v>1</v>
      </c>
      <c r="F54" s="170"/>
      <c r="G54" s="171">
        <f>ROUND(E54*F54,2)</f>
        <v>0</v>
      </c>
      <c r="H54" s="170"/>
      <c r="I54" s="171">
        <f>ROUND(E54*H54,2)</f>
        <v>0</v>
      </c>
      <c r="J54" s="170"/>
      <c r="K54" s="171">
        <f>ROUND(E54*J54,2)</f>
        <v>0</v>
      </c>
      <c r="L54" s="171">
        <v>21</v>
      </c>
      <c r="M54" s="171">
        <f>G54*(1+L54/100)</f>
        <v>0</v>
      </c>
      <c r="N54" s="171">
        <v>0</v>
      </c>
      <c r="O54" s="171">
        <f>ROUND(E54*N54,2)</f>
        <v>0</v>
      </c>
      <c r="P54" s="171">
        <v>0</v>
      </c>
      <c r="Q54" s="171">
        <f>ROUND(E54*P54,2)</f>
        <v>0</v>
      </c>
      <c r="R54" s="171"/>
      <c r="S54" s="171" t="s">
        <v>167</v>
      </c>
      <c r="T54" s="172" t="s">
        <v>137</v>
      </c>
      <c r="U54" s="157">
        <v>0</v>
      </c>
      <c r="V54" s="157">
        <f>ROUND(E54*U54,2)</f>
        <v>0</v>
      </c>
      <c r="W54" s="157"/>
      <c r="X54" s="148"/>
      <c r="Y54" s="148"/>
      <c r="Z54" s="148"/>
      <c r="AA54" s="148"/>
      <c r="AB54" s="148"/>
      <c r="AC54" s="148"/>
      <c r="AD54" s="148"/>
      <c r="AE54" s="148"/>
      <c r="AF54" s="148"/>
      <c r="AG54" s="148" t="s">
        <v>518</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c r="A55" s="155"/>
      <c r="B55" s="156"/>
      <c r="C55" s="275"/>
      <c r="D55" s="276"/>
      <c r="E55" s="276"/>
      <c r="F55" s="276"/>
      <c r="G55" s="276"/>
      <c r="H55" s="157"/>
      <c r="I55" s="157"/>
      <c r="J55" s="157"/>
      <c r="K55" s="157"/>
      <c r="L55" s="157"/>
      <c r="M55" s="157"/>
      <c r="N55" s="157"/>
      <c r="O55" s="157"/>
      <c r="P55" s="157"/>
      <c r="Q55" s="157"/>
      <c r="R55" s="157"/>
      <c r="S55" s="157"/>
      <c r="T55" s="157"/>
      <c r="U55" s="157"/>
      <c r="V55" s="157"/>
      <c r="W55" s="157"/>
      <c r="X55" s="148"/>
      <c r="Y55" s="148"/>
      <c r="Z55" s="148"/>
      <c r="AA55" s="148"/>
      <c r="AB55" s="148"/>
      <c r="AC55" s="148"/>
      <c r="AD55" s="148"/>
      <c r="AE55" s="148"/>
      <c r="AF55" s="148"/>
      <c r="AG55" s="148" t="s">
        <v>141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c r="A56" s="166">
        <v>24</v>
      </c>
      <c r="B56" s="167" t="s">
        <v>550</v>
      </c>
      <c r="C56" s="180" t="s">
        <v>551</v>
      </c>
      <c r="D56" s="181" t="s">
        <v>502</v>
      </c>
      <c r="E56" s="171">
        <v>1</v>
      </c>
      <c r="F56" s="170"/>
      <c r="G56" s="171">
        <f>ROUND(E56*F56,2)</f>
        <v>0</v>
      </c>
      <c r="H56" s="170"/>
      <c r="I56" s="171">
        <f>ROUND(E56*H56,2)</f>
        <v>0</v>
      </c>
      <c r="J56" s="170"/>
      <c r="K56" s="171">
        <f>ROUND(E56*J56,2)</f>
        <v>0</v>
      </c>
      <c r="L56" s="171">
        <v>21</v>
      </c>
      <c r="M56" s="171">
        <f>G56*(1+L56/100)</f>
        <v>0</v>
      </c>
      <c r="N56" s="171">
        <v>0</v>
      </c>
      <c r="O56" s="171">
        <f>ROUND(E56*N56,2)</f>
        <v>0</v>
      </c>
      <c r="P56" s="171">
        <v>0</v>
      </c>
      <c r="Q56" s="171">
        <f>ROUND(E56*P56,2)</f>
        <v>0</v>
      </c>
      <c r="R56" s="171"/>
      <c r="S56" s="171" t="s">
        <v>167</v>
      </c>
      <c r="T56" s="172" t="s">
        <v>137</v>
      </c>
      <c r="U56" s="157">
        <v>0</v>
      </c>
      <c r="V56" s="157">
        <f>ROUND(E56*U56,2)</f>
        <v>0</v>
      </c>
      <c r="W56" s="157"/>
      <c r="X56" s="148"/>
      <c r="Y56" s="148"/>
      <c r="Z56" s="148"/>
      <c r="AA56" s="148"/>
      <c r="AB56" s="148"/>
      <c r="AC56" s="148"/>
      <c r="AD56" s="148"/>
      <c r="AE56" s="148"/>
      <c r="AF56" s="148"/>
      <c r="AG56" s="148" t="s">
        <v>518</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c r="A57" s="155"/>
      <c r="B57" s="156"/>
      <c r="C57" s="275"/>
      <c r="D57" s="276"/>
      <c r="E57" s="276"/>
      <c r="F57" s="276"/>
      <c r="G57" s="276"/>
      <c r="H57" s="157"/>
      <c r="I57" s="157"/>
      <c r="J57" s="157"/>
      <c r="K57" s="157"/>
      <c r="L57" s="157"/>
      <c r="M57" s="157"/>
      <c r="N57" s="157"/>
      <c r="O57" s="157"/>
      <c r="P57" s="157"/>
      <c r="Q57" s="157"/>
      <c r="R57" s="157"/>
      <c r="S57" s="157"/>
      <c r="T57" s="157"/>
      <c r="U57" s="157"/>
      <c r="V57" s="157"/>
      <c r="W57" s="157"/>
      <c r="X57" s="148"/>
      <c r="Y57" s="148"/>
      <c r="Z57" s="148"/>
      <c r="AA57" s="148"/>
      <c r="AB57" s="148"/>
      <c r="AC57" s="148"/>
      <c r="AD57" s="148"/>
      <c r="AE57" s="148"/>
      <c r="AF57" s="148"/>
      <c r="AG57" s="148" t="s">
        <v>141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c r="A58" s="166">
        <v>25</v>
      </c>
      <c r="B58" s="167" t="s">
        <v>552</v>
      </c>
      <c r="C58" s="180" t="s">
        <v>553</v>
      </c>
      <c r="D58" s="181" t="s">
        <v>521</v>
      </c>
      <c r="E58" s="171">
        <v>7</v>
      </c>
      <c r="F58" s="170"/>
      <c r="G58" s="171">
        <f>ROUND(E58*F58,2)</f>
        <v>0</v>
      </c>
      <c r="H58" s="170"/>
      <c r="I58" s="171">
        <f>ROUND(E58*H58,2)</f>
        <v>0</v>
      </c>
      <c r="J58" s="170"/>
      <c r="K58" s="171">
        <f>ROUND(E58*J58,2)</f>
        <v>0</v>
      </c>
      <c r="L58" s="171">
        <v>21</v>
      </c>
      <c r="M58" s="171">
        <f>G58*(1+L58/100)</f>
        <v>0</v>
      </c>
      <c r="N58" s="171">
        <v>0</v>
      </c>
      <c r="O58" s="171">
        <f>ROUND(E58*N58,2)</f>
        <v>0</v>
      </c>
      <c r="P58" s="171">
        <v>0</v>
      </c>
      <c r="Q58" s="171">
        <f>ROUND(E58*P58,2)</f>
        <v>0</v>
      </c>
      <c r="R58" s="171"/>
      <c r="S58" s="171" t="s">
        <v>167</v>
      </c>
      <c r="T58" s="172" t="s">
        <v>137</v>
      </c>
      <c r="U58" s="157">
        <v>0</v>
      </c>
      <c r="V58" s="157">
        <f>ROUND(E58*U58,2)</f>
        <v>0</v>
      </c>
      <c r="W58" s="157"/>
      <c r="X58" s="148"/>
      <c r="Y58" s="148"/>
      <c r="Z58" s="148"/>
      <c r="AA58" s="148"/>
      <c r="AB58" s="148"/>
      <c r="AC58" s="148"/>
      <c r="AD58" s="148"/>
      <c r="AE58" s="148"/>
      <c r="AF58" s="148"/>
      <c r="AG58" s="148" t="s">
        <v>518</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c r="A59" s="155"/>
      <c r="B59" s="156"/>
      <c r="C59" s="275"/>
      <c r="D59" s="276"/>
      <c r="E59" s="276"/>
      <c r="F59" s="276"/>
      <c r="G59" s="276"/>
      <c r="H59" s="157"/>
      <c r="I59" s="157"/>
      <c r="J59" s="157"/>
      <c r="K59" s="157"/>
      <c r="L59" s="157"/>
      <c r="M59" s="157"/>
      <c r="N59" s="157"/>
      <c r="O59" s="157"/>
      <c r="P59" s="157"/>
      <c r="Q59" s="157"/>
      <c r="R59" s="157"/>
      <c r="S59" s="157"/>
      <c r="T59" s="157"/>
      <c r="U59" s="157"/>
      <c r="V59" s="157"/>
      <c r="W59" s="157"/>
      <c r="X59" s="148"/>
      <c r="Y59" s="148"/>
      <c r="Z59" s="148"/>
      <c r="AA59" s="148"/>
      <c r="AB59" s="148"/>
      <c r="AC59" s="148"/>
      <c r="AD59" s="148"/>
      <c r="AE59" s="148"/>
      <c r="AF59" s="148"/>
      <c r="AG59" s="148" t="s">
        <v>141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c r="A60" s="166">
        <v>26</v>
      </c>
      <c r="B60" s="167" t="s">
        <v>554</v>
      </c>
      <c r="C60" s="180" t="s">
        <v>555</v>
      </c>
      <c r="D60" s="181" t="s">
        <v>244</v>
      </c>
      <c r="E60" s="171">
        <v>80</v>
      </c>
      <c r="F60" s="170"/>
      <c r="G60" s="171">
        <f>ROUND(E60*F60,2)</f>
        <v>0</v>
      </c>
      <c r="H60" s="170"/>
      <c r="I60" s="171">
        <f>ROUND(E60*H60,2)</f>
        <v>0</v>
      </c>
      <c r="J60" s="170"/>
      <c r="K60" s="171">
        <f>ROUND(E60*J60,2)</f>
        <v>0</v>
      </c>
      <c r="L60" s="171">
        <v>21</v>
      </c>
      <c r="M60" s="171">
        <f>G60*(1+L60/100)</f>
        <v>0</v>
      </c>
      <c r="N60" s="171">
        <v>0</v>
      </c>
      <c r="O60" s="171">
        <f>ROUND(E60*N60,2)</f>
        <v>0</v>
      </c>
      <c r="P60" s="171">
        <v>0</v>
      </c>
      <c r="Q60" s="171">
        <f>ROUND(E60*P60,2)</f>
        <v>0</v>
      </c>
      <c r="R60" s="171"/>
      <c r="S60" s="171" t="s">
        <v>167</v>
      </c>
      <c r="T60" s="172" t="s">
        <v>137</v>
      </c>
      <c r="U60" s="157">
        <v>0</v>
      </c>
      <c r="V60" s="157">
        <f>ROUND(E60*U60,2)</f>
        <v>0</v>
      </c>
      <c r="W60" s="157"/>
      <c r="X60" s="148"/>
      <c r="Y60" s="148"/>
      <c r="Z60" s="148"/>
      <c r="AA60" s="148"/>
      <c r="AB60" s="148"/>
      <c r="AC60" s="148"/>
      <c r="AD60" s="148"/>
      <c r="AE60" s="148"/>
      <c r="AF60" s="148"/>
      <c r="AG60" s="148" t="s">
        <v>518</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c r="A61" s="155"/>
      <c r="B61" s="156"/>
      <c r="C61" s="275"/>
      <c r="D61" s="276"/>
      <c r="E61" s="276"/>
      <c r="F61" s="276"/>
      <c r="G61" s="276"/>
      <c r="H61" s="157"/>
      <c r="I61" s="157"/>
      <c r="J61" s="157"/>
      <c r="K61" s="157"/>
      <c r="L61" s="157"/>
      <c r="M61" s="157"/>
      <c r="N61" s="157"/>
      <c r="O61" s="157"/>
      <c r="P61" s="157"/>
      <c r="Q61" s="157"/>
      <c r="R61" s="157"/>
      <c r="S61" s="157"/>
      <c r="T61" s="157"/>
      <c r="U61" s="157"/>
      <c r="V61" s="157"/>
      <c r="W61" s="157"/>
      <c r="X61" s="148"/>
      <c r="Y61" s="148"/>
      <c r="Z61" s="148"/>
      <c r="AA61" s="148"/>
      <c r="AB61" s="148"/>
      <c r="AC61" s="148"/>
      <c r="AD61" s="148"/>
      <c r="AE61" s="148"/>
      <c r="AF61" s="148"/>
      <c r="AG61" s="148" t="s">
        <v>141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c r="A62" s="166">
        <v>27</v>
      </c>
      <c r="B62" s="167" t="s">
        <v>556</v>
      </c>
      <c r="C62" s="180" t="s">
        <v>557</v>
      </c>
      <c r="D62" s="181" t="s">
        <v>244</v>
      </c>
      <c r="E62" s="171">
        <v>50</v>
      </c>
      <c r="F62" s="170"/>
      <c r="G62" s="171">
        <f>ROUND(E62*F62,2)</f>
        <v>0</v>
      </c>
      <c r="H62" s="170"/>
      <c r="I62" s="171">
        <f>ROUND(E62*H62,2)</f>
        <v>0</v>
      </c>
      <c r="J62" s="170"/>
      <c r="K62" s="171">
        <f>ROUND(E62*J62,2)</f>
        <v>0</v>
      </c>
      <c r="L62" s="171">
        <v>21</v>
      </c>
      <c r="M62" s="171">
        <f>G62*(1+L62/100)</f>
        <v>0</v>
      </c>
      <c r="N62" s="171">
        <v>0</v>
      </c>
      <c r="O62" s="171">
        <f>ROUND(E62*N62,2)</f>
        <v>0</v>
      </c>
      <c r="P62" s="171">
        <v>0</v>
      </c>
      <c r="Q62" s="171">
        <f>ROUND(E62*P62,2)</f>
        <v>0</v>
      </c>
      <c r="R62" s="171"/>
      <c r="S62" s="171" t="s">
        <v>167</v>
      </c>
      <c r="T62" s="172" t="s">
        <v>137</v>
      </c>
      <c r="U62" s="157">
        <v>0</v>
      </c>
      <c r="V62" s="157">
        <f>ROUND(E62*U62,2)</f>
        <v>0</v>
      </c>
      <c r="W62" s="157"/>
      <c r="X62" s="148"/>
      <c r="Y62" s="148"/>
      <c r="Z62" s="148"/>
      <c r="AA62" s="148"/>
      <c r="AB62" s="148"/>
      <c r="AC62" s="148"/>
      <c r="AD62" s="148"/>
      <c r="AE62" s="148"/>
      <c r="AF62" s="148"/>
      <c r="AG62" s="148" t="s">
        <v>518</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c r="A63" s="155"/>
      <c r="B63" s="156"/>
      <c r="C63" s="275"/>
      <c r="D63" s="276"/>
      <c r="E63" s="276"/>
      <c r="F63" s="276"/>
      <c r="G63" s="276"/>
      <c r="H63" s="157"/>
      <c r="I63" s="157"/>
      <c r="J63" s="157"/>
      <c r="K63" s="157"/>
      <c r="L63" s="157"/>
      <c r="M63" s="157"/>
      <c r="N63" s="157"/>
      <c r="O63" s="157"/>
      <c r="P63" s="157"/>
      <c r="Q63" s="157"/>
      <c r="R63" s="157"/>
      <c r="S63" s="157"/>
      <c r="T63" s="157"/>
      <c r="U63" s="157"/>
      <c r="V63" s="157"/>
      <c r="W63" s="157"/>
      <c r="X63" s="148"/>
      <c r="Y63" s="148"/>
      <c r="Z63" s="148"/>
      <c r="AA63" s="148"/>
      <c r="AB63" s="148"/>
      <c r="AC63" s="148"/>
      <c r="AD63" s="148"/>
      <c r="AE63" s="148"/>
      <c r="AF63" s="148"/>
      <c r="AG63" s="148" t="s">
        <v>141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c r="A64" s="166">
        <v>28</v>
      </c>
      <c r="B64" s="167" t="s">
        <v>558</v>
      </c>
      <c r="C64" s="180" t="s">
        <v>559</v>
      </c>
      <c r="D64" s="181" t="s">
        <v>502</v>
      </c>
      <c r="E64" s="171">
        <v>1</v>
      </c>
      <c r="F64" s="170"/>
      <c r="G64" s="171">
        <f>ROUND(E64*F64,2)</f>
        <v>0</v>
      </c>
      <c r="H64" s="170"/>
      <c r="I64" s="171">
        <f>ROUND(E64*H64,2)</f>
        <v>0</v>
      </c>
      <c r="J64" s="170"/>
      <c r="K64" s="171">
        <f>ROUND(E64*J64,2)</f>
        <v>0</v>
      </c>
      <c r="L64" s="171">
        <v>21</v>
      </c>
      <c r="M64" s="171">
        <f>G64*(1+L64/100)</f>
        <v>0</v>
      </c>
      <c r="N64" s="171">
        <v>0</v>
      </c>
      <c r="O64" s="171">
        <f>ROUND(E64*N64,2)</f>
        <v>0</v>
      </c>
      <c r="P64" s="171">
        <v>0</v>
      </c>
      <c r="Q64" s="171">
        <f>ROUND(E64*P64,2)</f>
        <v>0</v>
      </c>
      <c r="R64" s="171"/>
      <c r="S64" s="171" t="s">
        <v>167</v>
      </c>
      <c r="T64" s="172" t="s">
        <v>137</v>
      </c>
      <c r="U64" s="157">
        <v>0</v>
      </c>
      <c r="V64" s="157">
        <f>ROUND(E64*U64,2)</f>
        <v>0</v>
      </c>
      <c r="W64" s="157"/>
      <c r="X64" s="148"/>
      <c r="Y64" s="148"/>
      <c r="Z64" s="148"/>
      <c r="AA64" s="148"/>
      <c r="AB64" s="148"/>
      <c r="AC64" s="148"/>
      <c r="AD64" s="148"/>
      <c r="AE64" s="148"/>
      <c r="AF64" s="148"/>
      <c r="AG64" s="148" t="s">
        <v>505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c r="A65" s="155"/>
      <c r="B65" s="156"/>
      <c r="C65" s="275"/>
      <c r="D65" s="276"/>
      <c r="E65" s="276"/>
      <c r="F65" s="276"/>
      <c r="G65" s="276"/>
      <c r="H65" s="157"/>
      <c r="I65" s="157"/>
      <c r="J65" s="157"/>
      <c r="K65" s="157"/>
      <c r="L65" s="157"/>
      <c r="M65" s="157"/>
      <c r="N65" s="157"/>
      <c r="O65" s="157"/>
      <c r="P65" s="157"/>
      <c r="Q65" s="157"/>
      <c r="R65" s="157"/>
      <c r="S65" s="157"/>
      <c r="T65" s="157"/>
      <c r="U65" s="157"/>
      <c r="V65" s="157"/>
      <c r="W65" s="157"/>
      <c r="X65" s="148"/>
      <c r="Y65" s="148"/>
      <c r="Z65" s="148"/>
      <c r="AA65" s="148"/>
      <c r="AB65" s="148"/>
      <c r="AC65" s="148"/>
      <c r="AD65" s="148"/>
      <c r="AE65" s="148"/>
      <c r="AF65" s="148"/>
      <c r="AG65" s="148" t="s">
        <v>141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c r="A66" s="166">
        <v>29</v>
      </c>
      <c r="B66" s="167" t="s">
        <v>560</v>
      </c>
      <c r="C66" s="180" t="s">
        <v>561</v>
      </c>
      <c r="D66" s="181" t="s">
        <v>244</v>
      </c>
      <c r="E66" s="171">
        <v>25</v>
      </c>
      <c r="F66" s="170"/>
      <c r="G66" s="171">
        <f>ROUND(E66*F66,2)</f>
        <v>0</v>
      </c>
      <c r="H66" s="170"/>
      <c r="I66" s="171">
        <f>ROUND(E66*H66,2)</f>
        <v>0</v>
      </c>
      <c r="J66" s="170"/>
      <c r="K66" s="171">
        <f>ROUND(E66*J66,2)</f>
        <v>0</v>
      </c>
      <c r="L66" s="171">
        <v>21</v>
      </c>
      <c r="M66" s="171">
        <f>G66*(1+L66/100)</f>
        <v>0</v>
      </c>
      <c r="N66" s="171">
        <v>0</v>
      </c>
      <c r="O66" s="171">
        <f>ROUND(E66*N66,2)</f>
        <v>0</v>
      </c>
      <c r="P66" s="171">
        <v>0</v>
      </c>
      <c r="Q66" s="171">
        <f>ROUND(E66*P66,2)</f>
        <v>0</v>
      </c>
      <c r="R66" s="171"/>
      <c r="S66" s="171" t="s">
        <v>167</v>
      </c>
      <c r="T66" s="172" t="s">
        <v>137</v>
      </c>
      <c r="U66" s="157">
        <v>0</v>
      </c>
      <c r="V66" s="157">
        <f>ROUND(E66*U66,2)</f>
        <v>0</v>
      </c>
      <c r="W66" s="157"/>
      <c r="X66" s="148"/>
      <c r="Y66" s="148"/>
      <c r="Z66" s="148"/>
      <c r="AA66" s="148"/>
      <c r="AB66" s="148"/>
      <c r="AC66" s="148"/>
      <c r="AD66" s="148"/>
      <c r="AE66" s="148"/>
      <c r="AF66" s="148"/>
      <c r="AG66" s="148" t="s">
        <v>505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c r="A67" s="155"/>
      <c r="B67" s="156"/>
      <c r="C67" s="275"/>
      <c r="D67" s="276"/>
      <c r="E67" s="276"/>
      <c r="F67" s="276"/>
      <c r="G67" s="276"/>
      <c r="H67" s="157"/>
      <c r="I67" s="157"/>
      <c r="J67" s="157"/>
      <c r="K67" s="157"/>
      <c r="L67" s="157"/>
      <c r="M67" s="157"/>
      <c r="N67" s="157"/>
      <c r="O67" s="157"/>
      <c r="P67" s="157"/>
      <c r="Q67" s="157"/>
      <c r="R67" s="157"/>
      <c r="S67" s="157"/>
      <c r="T67" s="157"/>
      <c r="U67" s="157"/>
      <c r="V67" s="157"/>
      <c r="W67" s="157"/>
      <c r="X67" s="148"/>
      <c r="Y67" s="148"/>
      <c r="Z67" s="148"/>
      <c r="AA67" s="148"/>
      <c r="AB67" s="148"/>
      <c r="AC67" s="148"/>
      <c r="AD67" s="148"/>
      <c r="AE67" s="148"/>
      <c r="AF67" s="148"/>
      <c r="AG67" s="148" t="s">
        <v>141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c r="A68" s="166">
        <v>30</v>
      </c>
      <c r="B68" s="167" t="s">
        <v>562</v>
      </c>
      <c r="C68" s="180" t="s">
        <v>563</v>
      </c>
      <c r="D68" s="181" t="s">
        <v>521</v>
      </c>
      <c r="E68" s="171">
        <v>5</v>
      </c>
      <c r="F68" s="170"/>
      <c r="G68" s="171">
        <f>ROUND(E68*F68,2)</f>
        <v>0</v>
      </c>
      <c r="H68" s="170"/>
      <c r="I68" s="171">
        <f>ROUND(E68*H68,2)</f>
        <v>0</v>
      </c>
      <c r="J68" s="170"/>
      <c r="K68" s="171">
        <f>ROUND(E68*J68,2)</f>
        <v>0</v>
      </c>
      <c r="L68" s="171">
        <v>21</v>
      </c>
      <c r="M68" s="171">
        <f>G68*(1+L68/100)</f>
        <v>0</v>
      </c>
      <c r="N68" s="171">
        <v>0</v>
      </c>
      <c r="O68" s="171">
        <f>ROUND(E68*N68,2)</f>
        <v>0</v>
      </c>
      <c r="P68" s="171">
        <v>0</v>
      </c>
      <c r="Q68" s="171">
        <f>ROUND(E68*P68,2)</f>
        <v>0</v>
      </c>
      <c r="R68" s="171"/>
      <c r="S68" s="171" t="s">
        <v>167</v>
      </c>
      <c r="T68" s="172" t="s">
        <v>137</v>
      </c>
      <c r="U68" s="157">
        <v>0</v>
      </c>
      <c r="V68" s="157">
        <f>ROUND(E68*U68,2)</f>
        <v>0</v>
      </c>
      <c r="W68" s="157"/>
      <c r="X68" s="148"/>
      <c r="Y68" s="148"/>
      <c r="Z68" s="148"/>
      <c r="AA68" s="148"/>
      <c r="AB68" s="148"/>
      <c r="AC68" s="148"/>
      <c r="AD68" s="148"/>
      <c r="AE68" s="148"/>
      <c r="AF68" s="148"/>
      <c r="AG68" s="148" t="s">
        <v>505</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c r="A69" s="155"/>
      <c r="B69" s="156"/>
      <c r="C69" s="275"/>
      <c r="D69" s="276"/>
      <c r="E69" s="276"/>
      <c r="F69" s="276"/>
      <c r="G69" s="276"/>
      <c r="H69" s="157"/>
      <c r="I69" s="157"/>
      <c r="J69" s="157"/>
      <c r="K69" s="157"/>
      <c r="L69" s="157"/>
      <c r="M69" s="157"/>
      <c r="N69" s="157"/>
      <c r="O69" s="157"/>
      <c r="P69" s="157"/>
      <c r="Q69" s="157"/>
      <c r="R69" s="157"/>
      <c r="S69" s="157"/>
      <c r="T69" s="157"/>
      <c r="U69" s="157"/>
      <c r="V69" s="157"/>
      <c r="W69" s="157"/>
      <c r="X69" s="148"/>
      <c r="Y69" s="148"/>
      <c r="Z69" s="148"/>
      <c r="AA69" s="148"/>
      <c r="AB69" s="148"/>
      <c r="AC69" s="148"/>
      <c r="AD69" s="148"/>
      <c r="AE69" s="148"/>
      <c r="AF69" s="148"/>
      <c r="AG69" s="148" t="s">
        <v>141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c r="A70" s="166">
        <v>31</v>
      </c>
      <c r="B70" s="167" t="s">
        <v>564</v>
      </c>
      <c r="C70" s="180" t="s">
        <v>565</v>
      </c>
      <c r="D70" s="181" t="s">
        <v>521</v>
      </c>
      <c r="E70" s="171">
        <v>3</v>
      </c>
      <c r="F70" s="170"/>
      <c r="G70" s="171">
        <f>ROUND(E70*F70,2)</f>
        <v>0</v>
      </c>
      <c r="H70" s="170"/>
      <c r="I70" s="171">
        <f>ROUND(E70*H70,2)</f>
        <v>0</v>
      </c>
      <c r="J70" s="170"/>
      <c r="K70" s="171">
        <f>ROUND(E70*J70,2)</f>
        <v>0</v>
      </c>
      <c r="L70" s="171">
        <v>21</v>
      </c>
      <c r="M70" s="171">
        <f>G70*(1+L70/100)</f>
        <v>0</v>
      </c>
      <c r="N70" s="171">
        <v>0</v>
      </c>
      <c r="O70" s="171">
        <f>ROUND(E70*N70,2)</f>
        <v>0</v>
      </c>
      <c r="P70" s="171">
        <v>0</v>
      </c>
      <c r="Q70" s="171">
        <f>ROUND(E70*P70,2)</f>
        <v>0</v>
      </c>
      <c r="R70" s="171"/>
      <c r="S70" s="171" t="s">
        <v>167</v>
      </c>
      <c r="T70" s="172" t="s">
        <v>137</v>
      </c>
      <c r="U70" s="157">
        <v>0</v>
      </c>
      <c r="V70" s="157">
        <f>ROUND(E70*U70,2)</f>
        <v>0</v>
      </c>
      <c r="W70" s="157"/>
      <c r="X70" s="148"/>
      <c r="Y70" s="148"/>
      <c r="Z70" s="148"/>
      <c r="AA70" s="148"/>
      <c r="AB70" s="148"/>
      <c r="AC70" s="148"/>
      <c r="AD70" s="148"/>
      <c r="AE70" s="148"/>
      <c r="AF70" s="148"/>
      <c r="AG70" s="148" t="s">
        <v>518</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c r="A71" s="155"/>
      <c r="B71" s="156"/>
      <c r="C71" s="275"/>
      <c r="D71" s="276"/>
      <c r="E71" s="276"/>
      <c r="F71" s="276"/>
      <c r="G71" s="276"/>
      <c r="H71" s="157"/>
      <c r="I71" s="157"/>
      <c r="J71" s="157"/>
      <c r="K71" s="157"/>
      <c r="L71" s="157"/>
      <c r="M71" s="157"/>
      <c r="N71" s="157"/>
      <c r="O71" s="157"/>
      <c r="P71" s="157"/>
      <c r="Q71" s="157"/>
      <c r="R71" s="157"/>
      <c r="S71" s="157"/>
      <c r="T71" s="157"/>
      <c r="U71" s="157"/>
      <c r="V71" s="157"/>
      <c r="W71" s="157"/>
      <c r="X71" s="148"/>
      <c r="Y71" s="148"/>
      <c r="Z71" s="148"/>
      <c r="AA71" s="148"/>
      <c r="AB71" s="148"/>
      <c r="AC71" s="148"/>
      <c r="AD71" s="148"/>
      <c r="AE71" s="148"/>
      <c r="AF71" s="148"/>
      <c r="AG71" s="148" t="s">
        <v>141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c r="A72" s="166">
        <v>32</v>
      </c>
      <c r="B72" s="167" t="s">
        <v>566</v>
      </c>
      <c r="C72" s="180" t="s">
        <v>567</v>
      </c>
      <c r="D72" s="181" t="s">
        <v>521</v>
      </c>
      <c r="E72" s="171">
        <v>13</v>
      </c>
      <c r="F72" s="170"/>
      <c r="G72" s="171">
        <f>ROUND(E72*F72,2)</f>
        <v>0</v>
      </c>
      <c r="H72" s="170"/>
      <c r="I72" s="171">
        <f>ROUND(E72*H72,2)</f>
        <v>0</v>
      </c>
      <c r="J72" s="170"/>
      <c r="K72" s="171">
        <f>ROUND(E72*J72,2)</f>
        <v>0</v>
      </c>
      <c r="L72" s="171">
        <v>21</v>
      </c>
      <c r="M72" s="171">
        <f>G72*(1+L72/100)</f>
        <v>0</v>
      </c>
      <c r="N72" s="171">
        <v>0</v>
      </c>
      <c r="O72" s="171">
        <f>ROUND(E72*N72,2)</f>
        <v>0</v>
      </c>
      <c r="P72" s="171">
        <v>0</v>
      </c>
      <c r="Q72" s="171">
        <f>ROUND(E72*P72,2)</f>
        <v>0</v>
      </c>
      <c r="R72" s="171"/>
      <c r="S72" s="171" t="s">
        <v>167</v>
      </c>
      <c r="T72" s="172" t="s">
        <v>137</v>
      </c>
      <c r="U72" s="157">
        <v>0</v>
      </c>
      <c r="V72" s="157">
        <f>ROUND(E72*U72,2)</f>
        <v>0</v>
      </c>
      <c r="W72" s="157"/>
      <c r="X72" s="148"/>
      <c r="Y72" s="148"/>
      <c r="Z72" s="148"/>
      <c r="AA72" s="148"/>
      <c r="AB72" s="148"/>
      <c r="AC72" s="148"/>
      <c r="AD72" s="148"/>
      <c r="AE72" s="148"/>
      <c r="AF72" s="148"/>
      <c r="AG72" s="148" t="s">
        <v>518</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c r="A73" s="155"/>
      <c r="B73" s="156"/>
      <c r="C73" s="275"/>
      <c r="D73" s="276"/>
      <c r="E73" s="276"/>
      <c r="F73" s="276"/>
      <c r="G73" s="276"/>
      <c r="H73" s="157"/>
      <c r="I73" s="157"/>
      <c r="J73" s="157"/>
      <c r="K73" s="157"/>
      <c r="L73" s="157"/>
      <c r="M73" s="157"/>
      <c r="N73" s="157"/>
      <c r="O73" s="157"/>
      <c r="P73" s="157"/>
      <c r="Q73" s="157"/>
      <c r="R73" s="157"/>
      <c r="S73" s="157"/>
      <c r="T73" s="157"/>
      <c r="U73" s="157"/>
      <c r="V73" s="157"/>
      <c r="W73" s="157"/>
      <c r="X73" s="148"/>
      <c r="Y73" s="148"/>
      <c r="Z73" s="148"/>
      <c r="AA73" s="148"/>
      <c r="AB73" s="148"/>
      <c r="AC73" s="148"/>
      <c r="AD73" s="148"/>
      <c r="AE73" s="148"/>
      <c r="AF73" s="148"/>
      <c r="AG73" s="148" t="s">
        <v>141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c r="A74" s="5"/>
      <c r="B74" s="6"/>
      <c r="C74" s="184"/>
      <c r="D74" s="185"/>
      <c r="E74" s="150"/>
      <c r="F74" s="150"/>
      <c r="G74" s="150"/>
      <c r="H74" s="5"/>
      <c r="I74" s="5"/>
      <c r="J74" s="5"/>
      <c r="K74" s="5"/>
      <c r="L74" s="5"/>
      <c r="M74" s="5"/>
      <c r="N74" s="5"/>
      <c r="O74" s="5"/>
      <c r="P74" s="5"/>
      <c r="Q74" s="5"/>
      <c r="R74" s="5"/>
      <c r="S74" s="5"/>
      <c r="T74" s="5"/>
      <c r="U74" s="5"/>
      <c r="V74" s="5"/>
      <c r="W74" s="5"/>
      <c r="AE74">
        <v>15</v>
      </c>
      <c r="AF74">
        <v>21</v>
      </c>
    </row>
    <row r="75" spans="1:60">
      <c r="A75" s="151"/>
      <c r="B75" s="152" t="s">
        <v>29</v>
      </c>
      <c r="C75" s="186"/>
      <c r="D75" s="187"/>
      <c r="E75" s="188"/>
      <c r="F75" s="188"/>
      <c r="G75" s="174">
        <f>G8+G21</f>
        <v>0</v>
      </c>
      <c r="H75" s="5"/>
      <c r="I75" s="5"/>
      <c r="J75" s="5"/>
      <c r="K75" s="5"/>
      <c r="L75" s="5"/>
      <c r="M75" s="5"/>
      <c r="N75" s="5"/>
      <c r="O75" s="5"/>
      <c r="P75" s="5"/>
      <c r="Q75" s="5"/>
      <c r="R75" s="5"/>
      <c r="S75" s="5"/>
      <c r="T75" s="5"/>
      <c r="U75" s="5"/>
      <c r="V75" s="5"/>
      <c r="W75" s="5"/>
      <c r="AE75">
        <f>SUMIF(L7:L73,AE74,G7:G73)</f>
        <v>0</v>
      </c>
      <c r="AF75">
        <f>SUMIF(L7:L73,AF74,G7:G73)</f>
        <v>0</v>
      </c>
      <c r="AG75" t="s">
        <v>175</v>
      </c>
    </row>
    <row r="76" spans="1:60">
      <c r="A76" s="272" t="s">
        <v>484</v>
      </c>
      <c r="B76" s="272"/>
      <c r="C76" s="184"/>
      <c r="D76" s="185"/>
      <c r="E76" s="150"/>
      <c r="F76" s="150"/>
      <c r="G76" s="150"/>
      <c r="H76" s="5"/>
      <c r="I76" s="5"/>
      <c r="J76" s="5"/>
      <c r="K76" s="5"/>
      <c r="L76" s="5"/>
      <c r="M76" s="5"/>
      <c r="N76" s="5"/>
      <c r="O76" s="5"/>
      <c r="P76" s="5"/>
      <c r="Q76" s="5"/>
      <c r="R76" s="5"/>
      <c r="S76" s="5"/>
      <c r="T76" s="5"/>
      <c r="U76" s="5"/>
      <c r="V76" s="5"/>
      <c r="W76" s="5"/>
    </row>
    <row r="77" spans="1:60" ht="14">
      <c r="A77" s="5"/>
      <c r="B77" s="6" t="s">
        <v>485</v>
      </c>
      <c r="C77" s="184" t="s">
        <v>486</v>
      </c>
      <c r="D77" s="185"/>
      <c r="E77" s="150"/>
      <c r="F77" s="150"/>
      <c r="G77" s="150"/>
      <c r="H77" s="5"/>
      <c r="I77" s="5"/>
      <c r="J77" s="5"/>
      <c r="K77" s="5"/>
      <c r="L77" s="5"/>
      <c r="M77" s="5"/>
      <c r="N77" s="5"/>
      <c r="O77" s="5"/>
      <c r="P77" s="5"/>
      <c r="Q77" s="5"/>
      <c r="R77" s="5"/>
      <c r="S77" s="5"/>
      <c r="T77" s="5"/>
      <c r="U77" s="5"/>
      <c r="V77" s="5"/>
      <c r="W77" s="5"/>
      <c r="AG77" t="s">
        <v>487</v>
      </c>
    </row>
    <row r="78" spans="1:60" ht="14">
      <c r="A78" s="5"/>
      <c r="B78" s="6" t="s">
        <v>488</v>
      </c>
      <c r="C78" s="184" t="s">
        <v>489</v>
      </c>
      <c r="D78" s="185"/>
      <c r="E78" s="150"/>
      <c r="F78" s="150"/>
      <c r="G78" s="150"/>
      <c r="H78" s="5"/>
      <c r="I78" s="5"/>
      <c r="J78" s="5"/>
      <c r="K78" s="5"/>
      <c r="L78" s="5"/>
      <c r="M78" s="5"/>
      <c r="N78" s="5"/>
      <c r="O78" s="5"/>
      <c r="P78" s="5"/>
      <c r="Q78" s="5"/>
      <c r="R78" s="5"/>
      <c r="S78" s="5"/>
      <c r="T78" s="5"/>
      <c r="U78" s="5"/>
      <c r="V78" s="5"/>
      <c r="W78" s="5"/>
      <c r="AG78" t="s">
        <v>490</v>
      </c>
    </row>
    <row r="79" spans="1:60" ht="14">
      <c r="A79" s="5"/>
      <c r="B79" s="6"/>
      <c r="C79" s="184" t="s">
        <v>491</v>
      </c>
      <c r="D79" s="185"/>
      <c r="E79" s="150"/>
      <c r="F79" s="150"/>
      <c r="G79" s="150"/>
      <c r="H79" s="5"/>
      <c r="I79" s="5"/>
      <c r="J79" s="5"/>
      <c r="K79" s="5"/>
      <c r="L79" s="5"/>
      <c r="M79" s="5"/>
      <c r="N79" s="5"/>
      <c r="O79" s="5"/>
      <c r="P79" s="5"/>
      <c r="Q79" s="5"/>
      <c r="R79" s="5"/>
      <c r="S79" s="5"/>
      <c r="T79" s="5"/>
      <c r="U79" s="5"/>
      <c r="V79" s="5"/>
      <c r="W79" s="5"/>
      <c r="AG79" t="s">
        <v>492</v>
      </c>
    </row>
    <row r="80" spans="1:60">
      <c r="A80" s="5"/>
      <c r="B80" s="6"/>
      <c r="C80" s="184"/>
      <c r="D80" s="185"/>
      <c r="E80" s="150"/>
      <c r="F80" s="150"/>
      <c r="G80" s="150"/>
      <c r="H80" s="5"/>
      <c r="I80" s="5"/>
      <c r="J80" s="5"/>
      <c r="K80" s="5"/>
      <c r="L80" s="5"/>
      <c r="M80" s="5"/>
      <c r="N80" s="5"/>
      <c r="O80" s="5"/>
      <c r="P80" s="5"/>
      <c r="Q80" s="5"/>
      <c r="R80" s="5"/>
      <c r="S80" s="5"/>
      <c r="T80" s="5"/>
      <c r="U80" s="5"/>
      <c r="V80" s="5"/>
      <c r="W80" s="5"/>
    </row>
    <row r="81" spans="3:33">
      <c r="C81" s="189"/>
      <c r="D81" s="190"/>
      <c r="E81" s="89"/>
      <c r="F81" s="89"/>
      <c r="G81" s="89"/>
      <c r="AG81" t="s">
        <v>176</v>
      </c>
    </row>
    <row r="82" spans="3:33">
      <c r="C82" s="89"/>
      <c r="D82" s="190"/>
      <c r="E82" s="89"/>
      <c r="F82" s="89"/>
      <c r="G82" s="89"/>
    </row>
    <row r="83" spans="3:33">
      <c r="C83" s="89"/>
      <c r="D83" s="190"/>
      <c r="E83" s="89"/>
      <c r="F83" s="89"/>
      <c r="G83" s="89"/>
    </row>
    <row r="84" spans="3:33">
      <c r="C84" s="89"/>
      <c r="D84" s="190"/>
      <c r="E84" s="89"/>
      <c r="F84" s="89"/>
      <c r="G84" s="89"/>
    </row>
    <row r="85" spans="3:33">
      <c r="C85" s="89"/>
      <c r="D85" s="190"/>
      <c r="E85" s="89"/>
      <c r="F85" s="89"/>
      <c r="G85" s="89"/>
    </row>
    <row r="86" spans="3:33">
      <c r="C86" s="89"/>
      <c r="D86" s="190"/>
      <c r="E86" s="89"/>
      <c r="F86" s="89"/>
      <c r="G86" s="89"/>
    </row>
    <row r="87" spans="3:33">
      <c r="C87" s="89"/>
      <c r="D87" s="190"/>
      <c r="E87" s="89"/>
      <c r="F87" s="89"/>
      <c r="G87" s="89"/>
    </row>
    <row r="88" spans="3:33">
      <c r="C88" s="89"/>
      <c r="D88" s="190"/>
      <c r="E88" s="89"/>
      <c r="F88" s="89"/>
      <c r="G88" s="89"/>
    </row>
    <row r="89" spans="3:33">
      <c r="C89" s="89"/>
      <c r="D89" s="190"/>
      <c r="E89" s="89"/>
      <c r="F89" s="89"/>
      <c r="G89" s="89"/>
    </row>
    <row r="90" spans="3:33">
      <c r="C90" s="89"/>
      <c r="D90" s="190"/>
      <c r="E90" s="89"/>
      <c r="F90" s="89"/>
      <c r="G90" s="89"/>
    </row>
    <row r="91" spans="3:33">
      <c r="C91" s="89"/>
      <c r="D91" s="190"/>
      <c r="E91" s="89"/>
      <c r="F91" s="89"/>
      <c r="G91" s="89"/>
    </row>
    <row r="92" spans="3:33">
      <c r="C92" s="89"/>
      <c r="D92" s="190"/>
      <c r="E92" s="89"/>
      <c r="F92" s="89"/>
      <c r="G92" s="89"/>
    </row>
    <row r="93" spans="3:33">
      <c r="C93" s="89"/>
      <c r="D93" s="190"/>
      <c r="E93" s="89"/>
      <c r="F93" s="89"/>
      <c r="G93" s="89"/>
    </row>
    <row r="94" spans="3:33">
      <c r="C94" s="89"/>
      <c r="D94" s="190"/>
      <c r="E94" s="89"/>
      <c r="F94" s="89"/>
      <c r="G94" s="89"/>
    </row>
    <row r="95" spans="3:33">
      <c r="C95" s="89"/>
      <c r="D95" s="190"/>
      <c r="E95" s="89"/>
      <c r="F95" s="89"/>
      <c r="G95" s="89"/>
    </row>
    <row r="96" spans="3:33">
      <c r="C96" s="89"/>
      <c r="D96" s="190"/>
      <c r="E96" s="89"/>
      <c r="F96" s="89"/>
      <c r="G96" s="89"/>
    </row>
    <row r="97" spans="3:7">
      <c r="C97" s="89"/>
      <c r="D97" s="190"/>
      <c r="E97" s="89"/>
      <c r="F97" s="89"/>
      <c r="G97" s="89"/>
    </row>
    <row r="98" spans="3:7">
      <c r="C98" s="89"/>
      <c r="D98" s="190"/>
      <c r="E98" s="89"/>
      <c r="F98" s="89"/>
      <c r="G98" s="89"/>
    </row>
    <row r="99" spans="3:7">
      <c r="C99" s="89"/>
      <c r="D99" s="190"/>
      <c r="E99" s="89"/>
      <c r="F99" s="89"/>
      <c r="G99" s="89"/>
    </row>
    <row r="100" spans="3:7">
      <c r="C100" s="89"/>
      <c r="D100" s="190"/>
      <c r="E100" s="89"/>
      <c r="F100" s="89"/>
      <c r="G100" s="89"/>
    </row>
    <row r="101" spans="3:7">
      <c r="C101" s="89"/>
      <c r="D101" s="190"/>
      <c r="E101" s="89"/>
      <c r="F101" s="89"/>
      <c r="G101" s="89"/>
    </row>
    <row r="102" spans="3:7">
      <c r="C102" s="89"/>
      <c r="D102" s="190"/>
      <c r="E102" s="89"/>
      <c r="F102" s="89"/>
      <c r="G102" s="89"/>
    </row>
    <row r="103" spans="3:7">
      <c r="C103" s="89"/>
      <c r="D103" s="190"/>
      <c r="E103" s="89"/>
      <c r="F103" s="89"/>
      <c r="G103" s="89"/>
    </row>
    <row r="104" spans="3:7">
      <c r="C104" s="89"/>
      <c r="D104" s="190"/>
      <c r="E104" s="89"/>
      <c r="F104" s="89"/>
      <c r="G104" s="89"/>
    </row>
    <row r="105" spans="3:7">
      <c r="C105" s="89"/>
      <c r="D105" s="190"/>
      <c r="E105" s="89"/>
      <c r="F105" s="89"/>
      <c r="G105" s="89"/>
    </row>
    <row r="106" spans="3:7">
      <c r="C106" s="89"/>
      <c r="D106" s="190"/>
      <c r="E106" s="89"/>
      <c r="F106" s="89"/>
      <c r="G106" s="89"/>
    </row>
    <row r="107" spans="3:7">
      <c r="C107" s="89"/>
      <c r="D107" s="190"/>
      <c r="E107" s="89"/>
      <c r="F107" s="89"/>
      <c r="G107" s="89"/>
    </row>
    <row r="108" spans="3:7">
      <c r="C108" s="89"/>
      <c r="D108" s="190"/>
      <c r="E108" s="89"/>
      <c r="F108" s="89"/>
      <c r="G108" s="89"/>
    </row>
    <row r="109" spans="3:7">
      <c r="C109" s="89"/>
      <c r="D109" s="190"/>
      <c r="E109" s="89"/>
      <c r="F109" s="89"/>
      <c r="G109" s="89"/>
    </row>
    <row r="110" spans="3:7">
      <c r="C110" s="89"/>
      <c r="D110" s="190"/>
      <c r="E110" s="89"/>
      <c r="F110" s="89"/>
      <c r="G110" s="89"/>
    </row>
    <row r="111" spans="3:7">
      <c r="C111" s="89"/>
      <c r="D111" s="190"/>
      <c r="E111" s="89"/>
      <c r="F111" s="89"/>
      <c r="G111" s="89"/>
    </row>
    <row r="112" spans="3:7">
      <c r="C112" s="89"/>
      <c r="D112" s="190"/>
      <c r="E112" s="89"/>
      <c r="F112" s="89"/>
      <c r="G112" s="89"/>
    </row>
    <row r="113" spans="3:7">
      <c r="C113" s="89"/>
      <c r="D113" s="190"/>
      <c r="E113" s="89"/>
      <c r="F113" s="89"/>
      <c r="G113" s="89"/>
    </row>
    <row r="114" spans="3:7">
      <c r="C114" s="89"/>
      <c r="D114" s="190"/>
      <c r="E114" s="89"/>
      <c r="F114" s="89"/>
      <c r="G114" s="89"/>
    </row>
    <row r="115" spans="3:7">
      <c r="C115" s="89"/>
      <c r="D115" s="190"/>
      <c r="E115" s="89"/>
      <c r="F115" s="89"/>
      <c r="G115" s="89"/>
    </row>
    <row r="116" spans="3:7">
      <c r="C116" s="89"/>
      <c r="D116" s="190"/>
      <c r="E116" s="89"/>
      <c r="F116" s="89"/>
      <c r="G116" s="89"/>
    </row>
    <row r="117" spans="3:7">
      <c r="C117" s="89"/>
      <c r="D117" s="190"/>
      <c r="E117" s="89"/>
      <c r="F117" s="89"/>
      <c r="G117" s="89"/>
    </row>
    <row r="118" spans="3:7">
      <c r="C118" s="89"/>
      <c r="D118" s="190"/>
      <c r="E118" s="89"/>
      <c r="F118" s="89"/>
      <c r="G118" s="89"/>
    </row>
    <row r="119" spans="3:7">
      <c r="C119" s="89"/>
      <c r="D119" s="190"/>
      <c r="E119" s="89"/>
      <c r="F119" s="89"/>
      <c r="G119" s="89"/>
    </row>
    <row r="120" spans="3:7">
      <c r="C120" s="89"/>
      <c r="D120" s="190"/>
      <c r="E120" s="89"/>
      <c r="F120" s="89"/>
      <c r="G120" s="89"/>
    </row>
    <row r="121" spans="3:7">
      <c r="C121" s="89"/>
      <c r="D121" s="190"/>
      <c r="E121" s="89"/>
      <c r="F121" s="89"/>
      <c r="G121" s="89"/>
    </row>
    <row r="122" spans="3:7">
      <c r="C122" s="89"/>
      <c r="D122" s="190"/>
      <c r="E122" s="89"/>
      <c r="F122" s="89"/>
      <c r="G122" s="89"/>
    </row>
    <row r="123" spans="3:7">
      <c r="C123" s="89"/>
      <c r="D123" s="190"/>
      <c r="E123" s="89"/>
      <c r="F123" s="89"/>
      <c r="G123" s="89"/>
    </row>
    <row r="124" spans="3:7">
      <c r="C124" s="89"/>
      <c r="D124" s="190"/>
      <c r="E124" s="89"/>
      <c r="F124" s="89"/>
      <c r="G124" s="89"/>
    </row>
    <row r="125" spans="3:7">
      <c r="C125" s="89"/>
      <c r="D125" s="190"/>
      <c r="E125" s="89"/>
      <c r="F125" s="89"/>
      <c r="G125" s="89"/>
    </row>
    <row r="126" spans="3:7">
      <c r="C126" s="89"/>
      <c r="D126" s="190"/>
      <c r="E126" s="89"/>
      <c r="F126" s="89"/>
      <c r="G126" s="89"/>
    </row>
    <row r="127" spans="3:7">
      <c r="C127" s="89"/>
      <c r="D127" s="190"/>
      <c r="E127" s="89"/>
      <c r="F127" s="89"/>
      <c r="G127" s="89"/>
    </row>
    <row r="128" spans="3:7">
      <c r="C128" s="89"/>
      <c r="D128" s="190"/>
      <c r="E128" s="89"/>
      <c r="F128" s="89"/>
      <c r="G128" s="89"/>
    </row>
    <row r="129" spans="3:7">
      <c r="C129" s="89"/>
      <c r="D129" s="190"/>
      <c r="E129" s="89"/>
      <c r="F129" s="89"/>
      <c r="G129" s="89"/>
    </row>
    <row r="130" spans="3:7">
      <c r="C130" s="89"/>
      <c r="D130" s="190"/>
      <c r="E130" s="89"/>
      <c r="F130" s="89"/>
      <c r="G130" s="89"/>
    </row>
    <row r="131" spans="3:7">
      <c r="C131" s="89"/>
      <c r="D131" s="190"/>
      <c r="E131" s="89"/>
      <c r="F131" s="89"/>
      <c r="G131" s="89"/>
    </row>
    <row r="132" spans="3:7">
      <c r="C132" s="89"/>
      <c r="D132" s="190"/>
      <c r="E132" s="89"/>
      <c r="F132" s="89"/>
      <c r="G132" s="89"/>
    </row>
    <row r="133" spans="3:7">
      <c r="C133" s="89"/>
      <c r="D133" s="190"/>
      <c r="E133" s="89"/>
      <c r="F133" s="89"/>
      <c r="G133" s="89"/>
    </row>
    <row r="134" spans="3:7">
      <c r="C134" s="89"/>
      <c r="D134" s="190"/>
      <c r="E134" s="89"/>
      <c r="F134" s="89"/>
      <c r="G134" s="89"/>
    </row>
    <row r="135" spans="3:7">
      <c r="C135" s="89"/>
      <c r="D135" s="190"/>
      <c r="E135" s="89"/>
      <c r="F135" s="89"/>
      <c r="G135" s="89"/>
    </row>
    <row r="136" spans="3:7">
      <c r="C136" s="89"/>
      <c r="D136" s="190"/>
      <c r="E136" s="89"/>
      <c r="F136" s="89"/>
      <c r="G136" s="89"/>
    </row>
    <row r="137" spans="3:7">
      <c r="C137" s="89"/>
      <c r="D137" s="190"/>
      <c r="E137" s="89"/>
      <c r="F137" s="89"/>
      <c r="G137" s="89"/>
    </row>
    <row r="138" spans="3:7">
      <c r="C138" s="89"/>
      <c r="D138" s="190"/>
      <c r="E138" s="89"/>
      <c r="F138" s="89"/>
      <c r="G138" s="89"/>
    </row>
    <row r="139" spans="3:7">
      <c r="C139" s="89"/>
      <c r="D139" s="190"/>
      <c r="E139" s="89"/>
      <c r="F139" s="89"/>
      <c r="G139" s="89"/>
    </row>
    <row r="140" spans="3:7">
      <c r="C140" s="89"/>
      <c r="D140" s="190"/>
      <c r="E140" s="89"/>
      <c r="F140" s="89"/>
      <c r="G140" s="89"/>
    </row>
    <row r="141" spans="3:7">
      <c r="C141" s="89"/>
      <c r="D141" s="190"/>
      <c r="E141" s="89"/>
      <c r="F141" s="89"/>
      <c r="G141" s="89"/>
    </row>
    <row r="142" spans="3:7">
      <c r="C142" s="89"/>
      <c r="D142" s="190"/>
      <c r="E142" s="89"/>
      <c r="F142" s="89"/>
      <c r="G142" s="89"/>
    </row>
    <row r="143" spans="3:7">
      <c r="C143" s="89"/>
      <c r="D143" s="190"/>
      <c r="E143" s="89"/>
      <c r="F143" s="89"/>
      <c r="G143" s="89"/>
    </row>
    <row r="144" spans="3:7">
      <c r="C144" s="89"/>
      <c r="D144" s="190"/>
      <c r="E144" s="89"/>
      <c r="F144" s="89"/>
      <c r="G144" s="89"/>
    </row>
    <row r="145" spans="3:7">
      <c r="C145" s="89"/>
      <c r="D145" s="190"/>
      <c r="E145" s="89"/>
      <c r="F145" s="89"/>
      <c r="G145" s="89"/>
    </row>
    <row r="146" spans="3:7">
      <c r="C146" s="89"/>
      <c r="D146" s="190"/>
      <c r="E146" s="89"/>
      <c r="F146" s="89"/>
      <c r="G146" s="89"/>
    </row>
    <row r="147" spans="3:7">
      <c r="C147" s="89"/>
      <c r="D147" s="190"/>
      <c r="E147" s="89"/>
      <c r="F147" s="89"/>
      <c r="G147" s="89"/>
    </row>
    <row r="148" spans="3:7">
      <c r="C148" s="89"/>
      <c r="D148" s="190"/>
      <c r="E148" s="89"/>
      <c r="F148" s="89"/>
      <c r="G148" s="89"/>
    </row>
    <row r="149" spans="3:7">
      <c r="C149" s="89"/>
      <c r="D149" s="190"/>
      <c r="E149" s="89"/>
      <c r="F149" s="89"/>
      <c r="G149" s="89"/>
    </row>
    <row r="150" spans="3:7">
      <c r="C150" s="89"/>
      <c r="D150" s="190"/>
      <c r="E150" s="89"/>
      <c r="F150" s="89"/>
      <c r="G150" s="89"/>
    </row>
    <row r="151" spans="3:7">
      <c r="C151" s="89"/>
      <c r="D151" s="190"/>
      <c r="E151" s="89"/>
      <c r="F151" s="89"/>
      <c r="G151" s="89"/>
    </row>
    <row r="152" spans="3:7">
      <c r="D152" s="139"/>
    </row>
    <row r="153" spans="3:7">
      <c r="D153" s="139"/>
    </row>
    <row r="154" spans="3:7">
      <c r="D154" s="139"/>
    </row>
    <row r="155" spans="3:7">
      <c r="D155" s="139"/>
    </row>
    <row r="156" spans="3:7">
      <c r="D156" s="139"/>
    </row>
    <row r="157" spans="3:7">
      <c r="D157" s="139"/>
    </row>
    <row r="158" spans="3:7">
      <c r="D158" s="139"/>
    </row>
    <row r="159" spans="3:7">
      <c r="D159" s="139"/>
    </row>
    <row r="160" spans="3:7">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mergeCells count="37">
    <mergeCell ref="C71:G71"/>
    <mergeCell ref="C73:G73"/>
    <mergeCell ref="C57:G57"/>
    <mergeCell ref="C59:G59"/>
    <mergeCell ref="C61:G61"/>
    <mergeCell ref="C63:G63"/>
    <mergeCell ref="C65:G65"/>
    <mergeCell ref="C67:G67"/>
    <mergeCell ref="C49:G49"/>
    <mergeCell ref="C41:G41"/>
    <mergeCell ref="C43:G43"/>
    <mergeCell ref="C45:G45"/>
    <mergeCell ref="C69:G69"/>
    <mergeCell ref="A76:B76"/>
    <mergeCell ref="C10:G10"/>
    <mergeCell ref="C12:G12"/>
    <mergeCell ref="C14:G14"/>
    <mergeCell ref="C16:G16"/>
    <mergeCell ref="C18:G18"/>
    <mergeCell ref="C55:G55"/>
    <mergeCell ref="C33:G33"/>
    <mergeCell ref="C35:G35"/>
    <mergeCell ref="C37:G37"/>
    <mergeCell ref="C51:G51"/>
    <mergeCell ref="C53:G53"/>
    <mergeCell ref="C27:G27"/>
    <mergeCell ref="C29:G29"/>
    <mergeCell ref="C31:G31"/>
    <mergeCell ref="C39:G39"/>
    <mergeCell ref="C47:G47"/>
    <mergeCell ref="C20:G20"/>
    <mergeCell ref="C23:G23"/>
    <mergeCell ref="C25:G25"/>
    <mergeCell ref="A1:G1"/>
    <mergeCell ref="C2:G2"/>
    <mergeCell ref="C3:G3"/>
    <mergeCell ref="C4:G4"/>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tabSelected="1" workbookViewId="0">
      <pane ySplit="7" topLeftCell="A8" activePane="bottomLeft" state="frozen"/>
      <selection pane="bottomLeft" activeCell="C23" sqref="C23"/>
    </sheetView>
  </sheetViews>
  <sheetFormatPr baseColWidth="10" defaultColWidth="8.83203125" defaultRowHeight="13" outlineLevelRow="1"/>
  <cols>
    <col min="1" max="1" width="3.5" customWidth="1"/>
    <col min="2" max="2" width="12.6640625" style="87" customWidth="1"/>
    <col min="3" max="3" width="50.6640625" style="87" customWidth="1"/>
    <col min="4" max="4" width="4.83203125" customWidth="1"/>
    <col min="5" max="5" width="7.83203125" customWidth="1"/>
    <col min="6" max="6" width="9.83203125" customWidth="1"/>
    <col min="7" max="7" width="12.6640625" customWidth="1"/>
    <col min="8" max="11" width="0" hidden="1" customWidth="1"/>
    <col min="12" max="12" width="4.83203125" customWidth="1"/>
    <col min="14" max="17" width="0" hidden="1" customWidth="1"/>
    <col min="18" max="18" width="6.83203125" customWidth="1"/>
    <col min="20" max="23" width="0" hidden="1" customWidth="1"/>
    <col min="29" max="29" width="0" hidden="1" customWidth="1"/>
    <col min="31" max="41" width="0" hidden="1" customWidth="1"/>
  </cols>
  <sheetData>
    <row r="1" spans="1:60" ht="15.75" customHeight="1">
      <c r="A1" s="259" t="s">
        <v>177</v>
      </c>
      <c r="B1" s="259"/>
      <c r="C1" s="259"/>
      <c r="D1" s="259"/>
      <c r="E1" s="259"/>
      <c r="F1" s="259"/>
      <c r="G1" s="259"/>
      <c r="AG1" t="s">
        <v>106</v>
      </c>
    </row>
    <row r="2" spans="1:60" ht="25.25" customHeight="1">
      <c r="A2" s="140" t="s">
        <v>7</v>
      </c>
      <c r="B2" s="74" t="s">
        <v>43</v>
      </c>
      <c r="C2" s="260" t="s">
        <v>44</v>
      </c>
      <c r="D2" s="261"/>
      <c r="E2" s="261"/>
      <c r="F2" s="261"/>
      <c r="G2" s="262"/>
      <c r="AG2" t="s">
        <v>107</v>
      </c>
    </row>
    <row r="3" spans="1:60" ht="25.25" customHeight="1">
      <c r="A3" s="140" t="s">
        <v>8</v>
      </c>
      <c r="B3" s="74" t="s">
        <v>46</v>
      </c>
      <c r="C3" s="260" t="s">
        <v>47</v>
      </c>
      <c r="D3" s="261"/>
      <c r="E3" s="261"/>
      <c r="F3" s="261"/>
      <c r="G3" s="262"/>
      <c r="AC3" s="87" t="s">
        <v>107</v>
      </c>
      <c r="AG3" t="s">
        <v>109</v>
      </c>
    </row>
    <row r="4" spans="1:60" ht="25.25" customHeight="1">
      <c r="A4" s="141" t="s">
        <v>9</v>
      </c>
      <c r="B4" s="142" t="s">
        <v>50</v>
      </c>
      <c r="C4" s="263" t="s">
        <v>51</v>
      </c>
      <c r="D4" s="264"/>
      <c r="E4" s="264"/>
      <c r="F4" s="264"/>
      <c r="G4" s="265"/>
      <c r="AG4" t="s">
        <v>110</v>
      </c>
    </row>
    <row r="5" spans="1:60">
      <c r="D5" s="139"/>
    </row>
    <row r="6" spans="1:60" ht="42">
      <c r="A6" s="144" t="s">
        <v>111</v>
      </c>
      <c r="B6" s="146" t="s">
        <v>112</v>
      </c>
      <c r="C6" s="191" t="s">
        <v>113</v>
      </c>
      <c r="D6" s="192" t="s">
        <v>114</v>
      </c>
      <c r="E6" s="191" t="s">
        <v>115</v>
      </c>
      <c r="F6" s="193" t="s">
        <v>116</v>
      </c>
      <c r="G6" s="191"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150"/>
      <c r="D7" s="185"/>
      <c r="E7" s="150"/>
      <c r="F7" s="150"/>
      <c r="G7" s="150"/>
      <c r="H7" s="150"/>
      <c r="I7" s="150"/>
      <c r="J7" s="150"/>
      <c r="K7" s="150"/>
      <c r="L7" s="150"/>
      <c r="M7" s="150"/>
      <c r="N7" s="150"/>
      <c r="O7" s="150"/>
      <c r="P7" s="150"/>
      <c r="Q7" s="150"/>
      <c r="R7" s="150"/>
      <c r="S7" s="150"/>
      <c r="T7" s="150"/>
      <c r="U7" s="150"/>
      <c r="V7" s="150"/>
      <c r="W7" s="150"/>
    </row>
    <row r="8" spans="1:60" ht="14">
      <c r="A8" s="160" t="s">
        <v>131</v>
      </c>
      <c r="B8" s="161" t="s">
        <v>94</v>
      </c>
      <c r="C8" s="182" t="s">
        <v>95</v>
      </c>
      <c r="D8" s="183"/>
      <c r="E8" s="164"/>
      <c r="F8" s="164"/>
      <c r="G8" s="164">
        <f>SUMIF(AG9:AG28,"&lt;&gt;NOR",G9:G28)</f>
        <v>0</v>
      </c>
      <c r="H8" s="164"/>
      <c r="I8" s="164">
        <f>SUM(I9:I28)</f>
        <v>0</v>
      </c>
      <c r="J8" s="164"/>
      <c r="K8" s="164">
        <f>SUM(K9:K28)</f>
        <v>0</v>
      </c>
      <c r="L8" s="164"/>
      <c r="M8" s="164">
        <f>SUM(M9:M28)</f>
        <v>0</v>
      </c>
      <c r="N8" s="164"/>
      <c r="O8" s="164">
        <f>SUM(O9:O28)</f>
        <v>0</v>
      </c>
      <c r="P8" s="164"/>
      <c r="Q8" s="164">
        <f>SUM(Q9:Q28)</f>
        <v>0</v>
      </c>
      <c r="R8" s="164"/>
      <c r="S8" s="164"/>
      <c r="T8" s="165"/>
      <c r="U8" s="159"/>
      <c r="V8" s="159">
        <f>SUM(V9:V28)</f>
        <v>0</v>
      </c>
      <c r="W8" s="159"/>
      <c r="AG8" t="s">
        <v>132</v>
      </c>
    </row>
    <row r="9" spans="1:60" outlineLevel="1">
      <c r="A9" s="166">
        <v>1</v>
      </c>
      <c r="B9" s="167" t="s">
        <v>568</v>
      </c>
      <c r="C9" s="180" t="s">
        <v>569</v>
      </c>
      <c r="D9" s="181" t="s">
        <v>502</v>
      </c>
      <c r="E9" s="171">
        <v>2</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167</v>
      </c>
      <c r="T9" s="172" t="s">
        <v>137</v>
      </c>
      <c r="U9" s="157">
        <v>0</v>
      </c>
      <c r="V9" s="157">
        <f>ROUND(E9*U9,2)</f>
        <v>0</v>
      </c>
      <c r="W9" s="157"/>
      <c r="X9" s="148"/>
      <c r="Y9" s="148"/>
      <c r="Z9" s="148"/>
      <c r="AA9" s="148"/>
      <c r="AB9" s="148"/>
      <c r="AC9" s="148"/>
      <c r="AD9" s="148"/>
      <c r="AE9" s="148"/>
      <c r="AF9" s="148"/>
      <c r="AG9" s="148" t="s">
        <v>518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75"/>
      <c r="D10" s="276"/>
      <c r="E10" s="276"/>
      <c r="F10" s="276"/>
      <c r="G10" s="276"/>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66">
        <v>2</v>
      </c>
      <c r="B11" s="167" t="s">
        <v>550</v>
      </c>
      <c r="C11" s="180" t="s">
        <v>570</v>
      </c>
      <c r="D11" s="181" t="s">
        <v>502</v>
      </c>
      <c r="E11" s="171">
        <v>2</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167</v>
      </c>
      <c r="T11" s="172" t="s">
        <v>137</v>
      </c>
      <c r="U11" s="157">
        <v>0</v>
      </c>
      <c r="V11" s="157">
        <f>ROUND(E11*U11,2)</f>
        <v>0</v>
      </c>
      <c r="W11" s="157"/>
      <c r="X11" s="148"/>
      <c r="Y11" s="148"/>
      <c r="Z11" s="148"/>
      <c r="AA11" s="148"/>
      <c r="AB11" s="148"/>
      <c r="AC11" s="148"/>
      <c r="AD11" s="148"/>
      <c r="AE11" s="148"/>
      <c r="AF11" s="148"/>
      <c r="AG11" s="148" t="s">
        <v>518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55"/>
      <c r="B12" s="156"/>
      <c r="C12" s="275"/>
      <c r="D12" s="276"/>
      <c r="E12" s="276"/>
      <c r="F12" s="276"/>
      <c r="G12" s="276"/>
      <c r="H12" s="157"/>
      <c r="I12" s="157"/>
      <c r="J12" s="157"/>
      <c r="K12" s="157"/>
      <c r="L12" s="157"/>
      <c r="M12" s="157"/>
      <c r="N12" s="157"/>
      <c r="O12" s="157"/>
      <c r="P12" s="157"/>
      <c r="Q12" s="157"/>
      <c r="R12" s="157"/>
      <c r="S12" s="157"/>
      <c r="T12" s="157"/>
      <c r="U12" s="157"/>
      <c r="V12" s="157"/>
      <c r="W12" s="157"/>
      <c r="X12" s="148"/>
      <c r="Y12" s="148"/>
      <c r="Z12" s="148"/>
      <c r="AA12" s="148"/>
      <c r="AB12" s="148"/>
      <c r="AC12" s="148"/>
      <c r="AD12" s="148"/>
      <c r="AE12" s="148"/>
      <c r="AF12" s="148"/>
      <c r="AG12" s="148" t="s">
        <v>141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66">
        <v>3</v>
      </c>
      <c r="B13" s="167" t="s">
        <v>548</v>
      </c>
      <c r="C13" s="180" t="s">
        <v>571</v>
      </c>
      <c r="D13" s="181" t="s">
        <v>502</v>
      </c>
      <c r="E13" s="171">
        <v>2</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167</v>
      </c>
      <c r="T13" s="172" t="s">
        <v>137</v>
      </c>
      <c r="U13" s="157">
        <v>0</v>
      </c>
      <c r="V13" s="157">
        <f>ROUND(E13*U13,2)</f>
        <v>0</v>
      </c>
      <c r="W13" s="157"/>
      <c r="X13" s="148"/>
      <c r="Y13" s="148"/>
      <c r="Z13" s="148"/>
      <c r="AA13" s="148"/>
      <c r="AB13" s="148"/>
      <c r="AC13" s="148"/>
      <c r="AD13" s="148"/>
      <c r="AE13" s="148"/>
      <c r="AF13" s="148"/>
      <c r="AG13" s="148" t="s">
        <v>518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75"/>
      <c r="D14" s="276"/>
      <c r="E14" s="276"/>
      <c r="F14" s="276"/>
      <c r="G14" s="276"/>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4</v>
      </c>
      <c r="B15" s="167" t="s">
        <v>572</v>
      </c>
      <c r="C15" s="180" t="s">
        <v>573</v>
      </c>
      <c r="D15" s="181" t="s">
        <v>502</v>
      </c>
      <c r="E15" s="171">
        <v>2</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167</v>
      </c>
      <c r="T15" s="172" t="s">
        <v>137</v>
      </c>
      <c r="U15" s="157">
        <v>0</v>
      </c>
      <c r="V15" s="157">
        <f>ROUND(E15*U15,2)</f>
        <v>0</v>
      </c>
      <c r="W15" s="157"/>
      <c r="X15" s="148"/>
      <c r="Y15" s="148"/>
      <c r="Z15" s="148"/>
      <c r="AA15" s="148"/>
      <c r="AB15" s="148"/>
      <c r="AC15" s="148"/>
      <c r="AD15" s="148"/>
      <c r="AE15" s="148"/>
      <c r="AF15" s="148"/>
      <c r="AG15" s="148" t="s">
        <v>183</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c r="A16" s="155"/>
      <c r="B16" s="156"/>
      <c r="C16" s="275"/>
      <c r="D16" s="276"/>
      <c r="E16" s="276"/>
      <c r="F16" s="276"/>
      <c r="G16" s="276"/>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c r="A17" s="166">
        <v>5</v>
      </c>
      <c r="B17" s="167" t="s">
        <v>530</v>
      </c>
      <c r="C17" s="180" t="s">
        <v>574</v>
      </c>
      <c r="D17" s="181" t="s">
        <v>244</v>
      </c>
      <c r="E17" s="171">
        <v>92</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518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75"/>
      <c r="D18" s="276"/>
      <c r="E18" s="276"/>
      <c r="F18" s="276"/>
      <c r="G18" s="276"/>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66">
        <v>6</v>
      </c>
      <c r="B19" s="167" t="s">
        <v>542</v>
      </c>
      <c r="C19" s="180" t="s">
        <v>543</v>
      </c>
      <c r="D19" s="181" t="s">
        <v>244</v>
      </c>
      <c r="E19" s="171">
        <v>100</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167</v>
      </c>
      <c r="T19" s="172" t="s">
        <v>137</v>
      </c>
      <c r="U19" s="157">
        <v>0</v>
      </c>
      <c r="V19" s="157">
        <f>ROUND(E19*U19,2)</f>
        <v>0</v>
      </c>
      <c r="W19" s="157"/>
      <c r="X19" s="148"/>
      <c r="Y19" s="148"/>
      <c r="Z19" s="148"/>
      <c r="AA19" s="148"/>
      <c r="AB19" s="148"/>
      <c r="AC19" s="148"/>
      <c r="AD19" s="148"/>
      <c r="AE19" s="148"/>
      <c r="AF19" s="148"/>
      <c r="AG19" s="148" t="s">
        <v>518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75"/>
      <c r="D20" s="276"/>
      <c r="E20" s="276"/>
      <c r="F20" s="276"/>
      <c r="G20" s="276"/>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c r="A21" s="166">
        <v>7</v>
      </c>
      <c r="B21" s="167" t="s">
        <v>519</v>
      </c>
      <c r="C21" s="180" t="s">
        <v>575</v>
      </c>
      <c r="D21" s="181" t="s">
        <v>521</v>
      </c>
      <c r="E21" s="171">
        <v>1</v>
      </c>
      <c r="F21" s="170"/>
      <c r="G21" s="171">
        <f>ROUND(E21*F21,2)</f>
        <v>0</v>
      </c>
      <c r="H21" s="170"/>
      <c r="I21" s="171">
        <f>ROUND(E21*H21,2)</f>
        <v>0</v>
      </c>
      <c r="J21" s="170"/>
      <c r="K21" s="171">
        <f>ROUND(E21*J21,2)</f>
        <v>0</v>
      </c>
      <c r="L21" s="171">
        <v>21</v>
      </c>
      <c r="M21" s="171">
        <f>G21*(1+L21/100)</f>
        <v>0</v>
      </c>
      <c r="N21" s="171">
        <v>0</v>
      </c>
      <c r="O21" s="171">
        <f>ROUND(E21*N21,2)</f>
        <v>0</v>
      </c>
      <c r="P21" s="171">
        <v>0</v>
      </c>
      <c r="Q21" s="171">
        <f>ROUND(E21*P21,2)</f>
        <v>0</v>
      </c>
      <c r="R21" s="171"/>
      <c r="S21" s="171" t="s">
        <v>167</v>
      </c>
      <c r="T21" s="172" t="s">
        <v>137</v>
      </c>
      <c r="U21" s="157">
        <v>0</v>
      </c>
      <c r="V21" s="157">
        <f>ROUND(E21*U21,2)</f>
        <v>0</v>
      </c>
      <c r="W21" s="157"/>
      <c r="X21" s="148"/>
      <c r="Y21" s="148"/>
      <c r="Z21" s="148"/>
      <c r="AA21" s="148"/>
      <c r="AB21" s="148"/>
      <c r="AC21" s="148"/>
      <c r="AD21" s="148"/>
      <c r="AE21" s="148"/>
      <c r="AF21" s="148"/>
      <c r="AG21" s="148" t="s">
        <v>518</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c r="A22" s="155"/>
      <c r="B22" s="156"/>
      <c r="C22" s="275"/>
      <c r="D22" s="276"/>
      <c r="E22" s="276"/>
      <c r="F22" s="276"/>
      <c r="G22" s="276"/>
      <c r="H22" s="157"/>
      <c r="I22" s="157"/>
      <c r="J22" s="157"/>
      <c r="K22" s="157"/>
      <c r="L22" s="157"/>
      <c r="M22" s="157"/>
      <c r="N22" s="157"/>
      <c r="O22" s="157"/>
      <c r="P22" s="157"/>
      <c r="Q22" s="157"/>
      <c r="R22" s="157"/>
      <c r="S22" s="157"/>
      <c r="T22" s="157"/>
      <c r="U22" s="157"/>
      <c r="V22" s="157"/>
      <c r="W22" s="157"/>
      <c r="X22" s="148"/>
      <c r="Y22" s="148"/>
      <c r="Z22" s="148"/>
      <c r="AA22" s="148"/>
      <c r="AB22" s="148"/>
      <c r="AC22" s="148"/>
      <c r="AD22" s="148"/>
      <c r="AE22" s="148"/>
      <c r="AF22" s="148"/>
      <c r="AG22" s="148" t="s">
        <v>141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4" outlineLevel="1">
      <c r="A23" s="166">
        <v>8</v>
      </c>
      <c r="B23" s="167" t="s">
        <v>576</v>
      </c>
      <c r="C23" s="180" t="s">
        <v>577</v>
      </c>
      <c r="D23" s="181" t="s">
        <v>578</v>
      </c>
      <c r="E23" s="171">
        <v>70</v>
      </c>
      <c r="F23" s="170"/>
      <c r="G23" s="171">
        <f>ROUND(E23*F23,2)</f>
        <v>0</v>
      </c>
      <c r="H23" s="170"/>
      <c r="I23" s="171">
        <f>ROUND(E23*H23,2)</f>
        <v>0</v>
      </c>
      <c r="J23" s="170"/>
      <c r="K23" s="171">
        <f>ROUND(E23*J23,2)</f>
        <v>0</v>
      </c>
      <c r="L23" s="171">
        <v>21</v>
      </c>
      <c r="M23" s="171">
        <f>G23*(1+L23/100)</f>
        <v>0</v>
      </c>
      <c r="N23" s="171">
        <v>0</v>
      </c>
      <c r="O23" s="171">
        <f>ROUND(E23*N23,2)</f>
        <v>0</v>
      </c>
      <c r="P23" s="171">
        <v>0</v>
      </c>
      <c r="Q23" s="171">
        <f>ROUND(E23*P23,2)</f>
        <v>0</v>
      </c>
      <c r="R23" s="171"/>
      <c r="S23" s="171" t="s">
        <v>167</v>
      </c>
      <c r="T23" s="172" t="s">
        <v>137</v>
      </c>
      <c r="U23" s="157">
        <v>0</v>
      </c>
      <c r="V23" s="157">
        <f>ROUND(E23*U23,2)</f>
        <v>0</v>
      </c>
      <c r="W23" s="157"/>
      <c r="X23" s="148"/>
      <c r="Y23" s="148"/>
      <c r="Z23" s="148"/>
      <c r="AA23" s="148"/>
      <c r="AB23" s="148"/>
      <c r="AC23" s="148"/>
      <c r="AD23" s="148"/>
      <c r="AE23" s="148"/>
      <c r="AF23" s="148"/>
      <c r="AG23" s="148" t="s">
        <v>505</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c r="A24" s="155"/>
      <c r="B24" s="156"/>
      <c r="C24" s="275"/>
      <c r="D24" s="276"/>
      <c r="E24" s="276"/>
      <c r="F24" s="276"/>
      <c r="G24" s="276"/>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66">
        <v>9</v>
      </c>
      <c r="B25" s="167" t="s">
        <v>579</v>
      </c>
      <c r="C25" s="180" t="s">
        <v>580</v>
      </c>
      <c r="D25" s="181" t="s">
        <v>578</v>
      </c>
      <c r="E25" s="171">
        <v>14</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167</v>
      </c>
      <c r="T25" s="172" t="s">
        <v>137</v>
      </c>
      <c r="U25" s="157">
        <v>0</v>
      </c>
      <c r="V25" s="157">
        <f>ROUND(E25*U25,2)</f>
        <v>0</v>
      </c>
      <c r="W25" s="157"/>
      <c r="X25" s="148"/>
      <c r="Y25" s="148"/>
      <c r="Z25" s="148"/>
      <c r="AA25" s="148"/>
      <c r="AB25" s="148"/>
      <c r="AC25" s="148"/>
      <c r="AD25" s="148"/>
      <c r="AE25" s="148"/>
      <c r="AF25" s="148"/>
      <c r="AG25" s="148" t="s">
        <v>505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55"/>
      <c r="B26" s="156"/>
      <c r="C26" s="275"/>
      <c r="D26" s="276"/>
      <c r="E26" s="276"/>
      <c r="F26" s="276"/>
      <c r="G26" s="276"/>
      <c r="H26" s="157"/>
      <c r="I26" s="157"/>
      <c r="J26" s="157"/>
      <c r="K26" s="157"/>
      <c r="L26" s="157"/>
      <c r="M26" s="157"/>
      <c r="N26" s="157"/>
      <c r="O26" s="157"/>
      <c r="P26" s="157"/>
      <c r="Q26" s="157"/>
      <c r="R26" s="157"/>
      <c r="S26" s="157"/>
      <c r="T26" s="157"/>
      <c r="U26" s="157"/>
      <c r="V26" s="157"/>
      <c r="W26" s="157"/>
      <c r="X26" s="148"/>
      <c r="Y26" s="148"/>
      <c r="Z26" s="148"/>
      <c r="AA26" s="148"/>
      <c r="AB26" s="148"/>
      <c r="AC26" s="148"/>
      <c r="AD26" s="148"/>
      <c r="AE26" s="148"/>
      <c r="AF26" s="148"/>
      <c r="AG26" s="148" t="s">
        <v>141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66">
        <v>10</v>
      </c>
      <c r="B27" s="167" t="s">
        <v>524</v>
      </c>
      <c r="C27" s="180" t="s">
        <v>555</v>
      </c>
      <c r="D27" s="181" t="s">
        <v>244</v>
      </c>
      <c r="E27" s="171">
        <v>80</v>
      </c>
      <c r="F27" s="170"/>
      <c r="G27" s="171">
        <f>ROUND(E27*F27,2)</f>
        <v>0</v>
      </c>
      <c r="H27" s="170"/>
      <c r="I27" s="171">
        <f>ROUND(E27*H27,2)</f>
        <v>0</v>
      </c>
      <c r="J27" s="170"/>
      <c r="K27" s="171">
        <f>ROUND(E27*J27,2)</f>
        <v>0</v>
      </c>
      <c r="L27" s="171">
        <v>21</v>
      </c>
      <c r="M27" s="171">
        <f>G27*(1+L27/100)</f>
        <v>0</v>
      </c>
      <c r="N27" s="171">
        <v>0</v>
      </c>
      <c r="O27" s="171">
        <f>ROUND(E27*N27,2)</f>
        <v>0</v>
      </c>
      <c r="P27" s="171">
        <v>0</v>
      </c>
      <c r="Q27" s="171">
        <f>ROUND(E27*P27,2)</f>
        <v>0</v>
      </c>
      <c r="R27" s="171"/>
      <c r="S27" s="171" t="s">
        <v>167</v>
      </c>
      <c r="T27" s="172" t="s">
        <v>137</v>
      </c>
      <c r="U27" s="157">
        <v>0</v>
      </c>
      <c r="V27" s="157">
        <f>ROUND(E27*U27,2)</f>
        <v>0</v>
      </c>
      <c r="W27" s="157"/>
      <c r="X27" s="148"/>
      <c r="Y27" s="148"/>
      <c r="Z27" s="148"/>
      <c r="AA27" s="148"/>
      <c r="AB27" s="148"/>
      <c r="AC27" s="148"/>
      <c r="AD27" s="148"/>
      <c r="AE27" s="148"/>
      <c r="AF27" s="148"/>
      <c r="AG27" s="148" t="s">
        <v>518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55"/>
      <c r="B28" s="156"/>
      <c r="C28" s="275"/>
      <c r="D28" s="276"/>
      <c r="E28" s="276"/>
      <c r="F28" s="276"/>
      <c r="G28" s="276"/>
      <c r="H28" s="157"/>
      <c r="I28" s="157"/>
      <c r="J28" s="157"/>
      <c r="K28" s="157"/>
      <c r="L28" s="157"/>
      <c r="M28" s="157"/>
      <c r="N28" s="157"/>
      <c r="O28" s="157"/>
      <c r="P28" s="157"/>
      <c r="Q28" s="157"/>
      <c r="R28" s="157"/>
      <c r="S28" s="157"/>
      <c r="T28" s="157"/>
      <c r="U28" s="157"/>
      <c r="V28" s="157"/>
      <c r="W28" s="157"/>
      <c r="X28" s="148"/>
      <c r="Y28" s="148"/>
      <c r="Z28" s="148"/>
      <c r="AA28" s="148"/>
      <c r="AB28" s="148"/>
      <c r="AC28" s="148"/>
      <c r="AD28" s="148"/>
      <c r="AE28" s="148"/>
      <c r="AF28" s="148"/>
      <c r="AG28" s="148" t="s">
        <v>141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14">
      <c r="A29" s="160" t="s">
        <v>131</v>
      </c>
      <c r="B29" s="161" t="s">
        <v>104</v>
      </c>
      <c r="C29" s="182" t="s">
        <v>28</v>
      </c>
      <c r="D29" s="183"/>
      <c r="E29" s="164"/>
      <c r="F29" s="164"/>
      <c r="G29" s="164">
        <f>SUMIF(AG30:AG35,"&lt;&gt;NOR",G30:G35)</f>
        <v>0</v>
      </c>
      <c r="H29" s="164"/>
      <c r="I29" s="164">
        <f>SUM(I30:I35)</f>
        <v>0</v>
      </c>
      <c r="J29" s="164"/>
      <c r="K29" s="164">
        <f>SUM(K30:K35)</f>
        <v>0</v>
      </c>
      <c r="L29" s="164"/>
      <c r="M29" s="164">
        <f>SUM(M30:M35)</f>
        <v>0</v>
      </c>
      <c r="N29" s="164"/>
      <c r="O29" s="164">
        <f>SUM(O30:O35)</f>
        <v>0</v>
      </c>
      <c r="P29" s="164"/>
      <c r="Q29" s="164">
        <f>SUM(Q30:Q35)</f>
        <v>0</v>
      </c>
      <c r="R29" s="164"/>
      <c r="S29" s="164"/>
      <c r="T29" s="165"/>
      <c r="U29" s="159"/>
      <c r="V29" s="159">
        <f>SUM(V30:V35)</f>
        <v>0</v>
      </c>
      <c r="W29" s="159"/>
      <c r="AG29" t="s">
        <v>132</v>
      </c>
    </row>
    <row r="30" spans="1:60" outlineLevel="1">
      <c r="A30" s="166">
        <v>11</v>
      </c>
      <c r="B30" s="167" t="s">
        <v>581</v>
      </c>
      <c r="C30" s="180" t="s">
        <v>501</v>
      </c>
      <c r="D30" s="181" t="s">
        <v>502</v>
      </c>
      <c r="E30" s="171">
        <v>1</v>
      </c>
      <c r="F30" s="170"/>
      <c r="G30" s="171">
        <f>ROUND(E30*F30,2)</f>
        <v>0</v>
      </c>
      <c r="H30" s="170"/>
      <c r="I30" s="171">
        <f>ROUND(E30*H30,2)</f>
        <v>0</v>
      </c>
      <c r="J30" s="170"/>
      <c r="K30" s="171">
        <f>ROUND(E30*J30,2)</f>
        <v>0</v>
      </c>
      <c r="L30" s="171">
        <v>21</v>
      </c>
      <c r="M30" s="171">
        <f>G30*(1+L30/100)</f>
        <v>0</v>
      </c>
      <c r="N30" s="171">
        <v>0</v>
      </c>
      <c r="O30" s="171">
        <f>ROUND(E30*N30,2)</f>
        <v>0</v>
      </c>
      <c r="P30" s="171">
        <v>0</v>
      </c>
      <c r="Q30" s="171">
        <f>ROUND(E30*P30,2)</f>
        <v>0</v>
      </c>
      <c r="R30" s="171"/>
      <c r="S30" s="171" t="s">
        <v>167</v>
      </c>
      <c r="T30" s="172" t="s">
        <v>137</v>
      </c>
      <c r="U30" s="157">
        <v>0</v>
      </c>
      <c r="V30" s="157">
        <f>ROUND(E30*U30,2)</f>
        <v>0</v>
      </c>
      <c r="W30" s="157"/>
      <c r="X30" s="148"/>
      <c r="Y30" s="148"/>
      <c r="Z30" s="148"/>
      <c r="AA30" s="148"/>
      <c r="AB30" s="148"/>
      <c r="AC30" s="148"/>
      <c r="AD30" s="148"/>
      <c r="AE30" s="148"/>
      <c r="AF30" s="148"/>
      <c r="AG30" s="148" t="s">
        <v>221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55"/>
      <c r="B31" s="156"/>
      <c r="C31" s="275"/>
      <c r="D31" s="276"/>
      <c r="E31" s="276"/>
      <c r="F31" s="276"/>
      <c r="G31" s="276"/>
      <c r="H31" s="157"/>
      <c r="I31" s="157"/>
      <c r="J31" s="157"/>
      <c r="K31" s="157"/>
      <c r="L31" s="157"/>
      <c r="M31" s="157"/>
      <c r="N31" s="157"/>
      <c r="O31" s="157"/>
      <c r="P31" s="157"/>
      <c r="Q31" s="157"/>
      <c r="R31" s="157"/>
      <c r="S31" s="157"/>
      <c r="T31" s="157"/>
      <c r="U31" s="157"/>
      <c r="V31" s="157"/>
      <c r="W31" s="157"/>
      <c r="X31" s="148"/>
      <c r="Y31" s="148"/>
      <c r="Z31" s="148"/>
      <c r="AA31" s="148"/>
      <c r="AB31" s="148"/>
      <c r="AC31" s="148"/>
      <c r="AD31" s="148"/>
      <c r="AE31" s="148"/>
      <c r="AF31" s="148"/>
      <c r="AG31" s="148" t="s">
        <v>141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c r="A32" s="166">
        <v>12</v>
      </c>
      <c r="B32" s="167" t="s">
        <v>582</v>
      </c>
      <c r="C32" s="180" t="s">
        <v>511</v>
      </c>
      <c r="D32" s="181" t="s">
        <v>502</v>
      </c>
      <c r="E32" s="171">
        <v>1</v>
      </c>
      <c r="F32" s="170"/>
      <c r="G32" s="171">
        <f>ROUND(E32*F32,2)</f>
        <v>0</v>
      </c>
      <c r="H32" s="170"/>
      <c r="I32" s="171">
        <f>ROUND(E32*H32,2)</f>
        <v>0</v>
      </c>
      <c r="J32" s="170"/>
      <c r="K32" s="171">
        <f>ROUND(E32*J32,2)</f>
        <v>0</v>
      </c>
      <c r="L32" s="171">
        <v>21</v>
      </c>
      <c r="M32" s="171">
        <f>G32*(1+L32/100)</f>
        <v>0</v>
      </c>
      <c r="N32" s="171">
        <v>0</v>
      </c>
      <c r="O32" s="171">
        <f>ROUND(E32*N32,2)</f>
        <v>0</v>
      </c>
      <c r="P32" s="171">
        <v>0</v>
      </c>
      <c r="Q32" s="171">
        <f>ROUND(E32*P32,2)</f>
        <v>0</v>
      </c>
      <c r="R32" s="171"/>
      <c r="S32" s="171" t="s">
        <v>167</v>
      </c>
      <c r="T32" s="172" t="s">
        <v>137</v>
      </c>
      <c r="U32" s="157">
        <v>0</v>
      </c>
      <c r="V32" s="157">
        <f>ROUND(E32*U32,2)</f>
        <v>0</v>
      </c>
      <c r="W32" s="157"/>
      <c r="X32" s="148"/>
      <c r="Y32" s="148"/>
      <c r="Z32" s="148"/>
      <c r="AA32" s="148"/>
      <c r="AB32" s="148"/>
      <c r="AC32" s="148"/>
      <c r="AD32" s="148"/>
      <c r="AE32" s="148"/>
      <c r="AF32" s="148"/>
      <c r="AG32" s="148" t="s">
        <v>518</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c r="A33" s="155"/>
      <c r="B33" s="156"/>
      <c r="C33" s="275"/>
      <c r="D33" s="276"/>
      <c r="E33" s="276"/>
      <c r="F33" s="276"/>
      <c r="G33" s="276"/>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c r="A34" s="166">
        <v>13</v>
      </c>
      <c r="B34" s="167" t="s">
        <v>583</v>
      </c>
      <c r="C34" s="180" t="s">
        <v>504</v>
      </c>
      <c r="D34" s="181" t="s">
        <v>502</v>
      </c>
      <c r="E34" s="171">
        <v>1</v>
      </c>
      <c r="F34" s="170"/>
      <c r="G34" s="171">
        <f>ROUND(E34*F34,2)</f>
        <v>0</v>
      </c>
      <c r="H34" s="170"/>
      <c r="I34" s="171">
        <f>ROUND(E34*H34,2)</f>
        <v>0</v>
      </c>
      <c r="J34" s="170"/>
      <c r="K34" s="171">
        <f>ROUND(E34*J34,2)</f>
        <v>0</v>
      </c>
      <c r="L34" s="171">
        <v>21</v>
      </c>
      <c r="M34" s="171">
        <f>G34*(1+L34/100)</f>
        <v>0</v>
      </c>
      <c r="N34" s="171">
        <v>0</v>
      </c>
      <c r="O34" s="171">
        <f>ROUND(E34*N34,2)</f>
        <v>0</v>
      </c>
      <c r="P34" s="171">
        <v>0</v>
      </c>
      <c r="Q34" s="171">
        <f>ROUND(E34*P34,2)</f>
        <v>0</v>
      </c>
      <c r="R34" s="171"/>
      <c r="S34" s="171" t="s">
        <v>167</v>
      </c>
      <c r="T34" s="172" t="s">
        <v>137</v>
      </c>
      <c r="U34" s="157">
        <v>0</v>
      </c>
      <c r="V34" s="157">
        <f>ROUND(E34*U34,2)</f>
        <v>0</v>
      </c>
      <c r="W34" s="157"/>
      <c r="X34" s="148"/>
      <c r="Y34" s="148"/>
      <c r="Z34" s="148"/>
      <c r="AA34" s="148"/>
      <c r="AB34" s="148"/>
      <c r="AC34" s="148"/>
      <c r="AD34" s="148"/>
      <c r="AE34" s="148"/>
      <c r="AF34" s="148"/>
      <c r="AG34" s="148" t="s">
        <v>505</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c r="A35" s="155"/>
      <c r="B35" s="156"/>
      <c r="C35" s="275"/>
      <c r="D35" s="276"/>
      <c r="E35" s="276"/>
      <c r="F35" s="276"/>
      <c r="G35" s="276"/>
      <c r="H35" s="157"/>
      <c r="I35" s="157"/>
      <c r="J35" s="157"/>
      <c r="K35" s="157"/>
      <c r="L35" s="157"/>
      <c r="M35" s="157"/>
      <c r="N35" s="157"/>
      <c r="O35" s="157"/>
      <c r="P35" s="157"/>
      <c r="Q35" s="157"/>
      <c r="R35" s="157"/>
      <c r="S35" s="157"/>
      <c r="T35" s="157"/>
      <c r="U35" s="157"/>
      <c r="V35" s="157"/>
      <c r="W35" s="157"/>
      <c r="X35" s="148"/>
      <c r="Y35" s="148"/>
      <c r="Z35" s="148"/>
      <c r="AA35" s="148"/>
      <c r="AB35" s="148"/>
      <c r="AC35" s="148"/>
      <c r="AD35" s="148"/>
      <c r="AE35" s="148"/>
      <c r="AF35" s="148"/>
      <c r="AG35" s="148" t="s">
        <v>141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14">
      <c r="A36" s="160" t="s">
        <v>131</v>
      </c>
      <c r="B36" s="161" t="s">
        <v>94</v>
      </c>
      <c r="C36" s="182" t="s">
        <v>95</v>
      </c>
      <c r="D36" s="183"/>
      <c r="E36" s="164"/>
      <c r="F36" s="164"/>
      <c r="G36" s="164">
        <f>SUMIF(AG37:AG42,"&lt;&gt;NOR",G37:G42)</f>
        <v>0</v>
      </c>
      <c r="H36" s="164"/>
      <c r="I36" s="164">
        <f>SUM(I37:I42)</f>
        <v>0</v>
      </c>
      <c r="J36" s="164"/>
      <c r="K36" s="164">
        <f>SUM(K37:K42)</f>
        <v>0</v>
      </c>
      <c r="L36" s="164"/>
      <c r="M36" s="164">
        <f>SUM(M37:M42)</f>
        <v>0</v>
      </c>
      <c r="N36" s="164"/>
      <c r="O36" s="164">
        <f>SUM(O37:O42)</f>
        <v>0</v>
      </c>
      <c r="P36" s="164"/>
      <c r="Q36" s="164">
        <f>SUM(Q37:Q42)</f>
        <v>0</v>
      </c>
      <c r="R36" s="164"/>
      <c r="S36" s="164"/>
      <c r="T36" s="165"/>
      <c r="U36" s="159"/>
      <c r="V36" s="159">
        <f>SUM(V37:V42)</f>
        <v>0</v>
      </c>
      <c r="W36" s="159"/>
      <c r="AG36" t="s">
        <v>132</v>
      </c>
    </row>
    <row r="37" spans="1:60" outlineLevel="1">
      <c r="A37" s="166">
        <v>14</v>
      </c>
      <c r="B37" s="167" t="s">
        <v>584</v>
      </c>
      <c r="C37" s="180" t="s">
        <v>545</v>
      </c>
      <c r="D37" s="181" t="s">
        <v>502</v>
      </c>
      <c r="E37" s="171">
        <v>1</v>
      </c>
      <c r="F37" s="170"/>
      <c r="G37" s="171">
        <f>ROUND(E37*F37,2)</f>
        <v>0</v>
      </c>
      <c r="H37" s="170"/>
      <c r="I37" s="171">
        <f>ROUND(E37*H37,2)</f>
        <v>0</v>
      </c>
      <c r="J37" s="170"/>
      <c r="K37" s="171">
        <f>ROUND(E37*J37,2)</f>
        <v>0</v>
      </c>
      <c r="L37" s="171">
        <v>21</v>
      </c>
      <c r="M37" s="171">
        <f>G37*(1+L37/100)</f>
        <v>0</v>
      </c>
      <c r="N37" s="171">
        <v>0</v>
      </c>
      <c r="O37" s="171">
        <f>ROUND(E37*N37,2)</f>
        <v>0</v>
      </c>
      <c r="P37" s="171">
        <v>0</v>
      </c>
      <c r="Q37" s="171">
        <f>ROUND(E37*P37,2)</f>
        <v>0</v>
      </c>
      <c r="R37" s="171"/>
      <c r="S37" s="171" t="s">
        <v>167</v>
      </c>
      <c r="T37" s="172" t="s">
        <v>137</v>
      </c>
      <c r="U37" s="157">
        <v>0</v>
      </c>
      <c r="V37" s="157">
        <f>ROUND(E37*U37,2)</f>
        <v>0</v>
      </c>
      <c r="W37" s="157"/>
      <c r="X37" s="148"/>
      <c r="Y37" s="148"/>
      <c r="Z37" s="148"/>
      <c r="AA37" s="148"/>
      <c r="AB37" s="148"/>
      <c r="AC37" s="148"/>
      <c r="AD37" s="148"/>
      <c r="AE37" s="148"/>
      <c r="AF37" s="148"/>
      <c r="AG37" s="148" t="s">
        <v>505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55"/>
      <c r="B38" s="156"/>
      <c r="C38" s="275"/>
      <c r="D38" s="276"/>
      <c r="E38" s="276"/>
      <c r="F38" s="276"/>
      <c r="G38" s="276"/>
      <c r="H38" s="157"/>
      <c r="I38" s="157"/>
      <c r="J38" s="157"/>
      <c r="K38" s="157"/>
      <c r="L38" s="157"/>
      <c r="M38" s="157"/>
      <c r="N38" s="157"/>
      <c r="O38" s="157"/>
      <c r="P38" s="157"/>
      <c r="Q38" s="157"/>
      <c r="R38" s="157"/>
      <c r="S38" s="157"/>
      <c r="T38" s="157"/>
      <c r="U38" s="157"/>
      <c r="V38" s="157"/>
      <c r="W38" s="157"/>
      <c r="X38" s="148"/>
      <c r="Y38" s="148"/>
      <c r="Z38" s="148"/>
      <c r="AA38" s="148"/>
      <c r="AB38" s="148"/>
      <c r="AC38" s="148"/>
      <c r="AD38" s="148"/>
      <c r="AE38" s="148"/>
      <c r="AF38" s="148"/>
      <c r="AG38" s="148" t="s">
        <v>141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66">
        <v>15</v>
      </c>
      <c r="B39" s="167" t="s">
        <v>522</v>
      </c>
      <c r="C39" s="180" t="s">
        <v>517</v>
      </c>
      <c r="D39" s="181" t="s">
        <v>502</v>
      </c>
      <c r="E39" s="171">
        <v>1</v>
      </c>
      <c r="F39" s="170"/>
      <c r="G39" s="171">
        <f>ROUND(E39*F39,2)</f>
        <v>0</v>
      </c>
      <c r="H39" s="170"/>
      <c r="I39" s="171">
        <f>ROUND(E39*H39,2)</f>
        <v>0</v>
      </c>
      <c r="J39" s="170"/>
      <c r="K39" s="171">
        <f>ROUND(E39*J39,2)</f>
        <v>0</v>
      </c>
      <c r="L39" s="171">
        <v>21</v>
      </c>
      <c r="M39" s="171">
        <f>G39*(1+L39/100)</f>
        <v>0</v>
      </c>
      <c r="N39" s="171">
        <v>0</v>
      </c>
      <c r="O39" s="171">
        <f>ROUND(E39*N39,2)</f>
        <v>0</v>
      </c>
      <c r="P39" s="171">
        <v>0</v>
      </c>
      <c r="Q39" s="171">
        <f>ROUND(E39*P39,2)</f>
        <v>0</v>
      </c>
      <c r="R39" s="171"/>
      <c r="S39" s="171" t="s">
        <v>167</v>
      </c>
      <c r="T39" s="172" t="s">
        <v>137</v>
      </c>
      <c r="U39" s="157">
        <v>0</v>
      </c>
      <c r="V39" s="157">
        <f>ROUND(E39*U39,2)</f>
        <v>0</v>
      </c>
      <c r="W39" s="157"/>
      <c r="X39" s="148"/>
      <c r="Y39" s="148"/>
      <c r="Z39" s="148"/>
      <c r="AA39" s="148"/>
      <c r="AB39" s="148"/>
      <c r="AC39" s="148"/>
      <c r="AD39" s="148"/>
      <c r="AE39" s="148"/>
      <c r="AF39" s="148"/>
      <c r="AG39" s="148" t="s">
        <v>518</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55"/>
      <c r="B40" s="156"/>
      <c r="C40" s="275"/>
      <c r="D40" s="276"/>
      <c r="E40" s="276"/>
      <c r="F40" s="276"/>
      <c r="G40" s="276"/>
      <c r="H40" s="157"/>
      <c r="I40" s="157"/>
      <c r="J40" s="157"/>
      <c r="K40" s="157"/>
      <c r="L40" s="157"/>
      <c r="M40" s="157"/>
      <c r="N40" s="157"/>
      <c r="O40" s="157"/>
      <c r="P40" s="157"/>
      <c r="Q40" s="157"/>
      <c r="R40" s="157"/>
      <c r="S40" s="157"/>
      <c r="T40" s="157"/>
      <c r="U40" s="157"/>
      <c r="V40" s="157"/>
      <c r="W40" s="157"/>
      <c r="X40" s="148"/>
      <c r="Y40" s="148"/>
      <c r="Z40" s="148"/>
      <c r="AA40" s="148"/>
      <c r="AB40" s="148"/>
      <c r="AC40" s="148"/>
      <c r="AD40" s="148"/>
      <c r="AE40" s="148"/>
      <c r="AF40" s="148"/>
      <c r="AG40" s="148" t="s">
        <v>141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c r="A41" s="166">
        <v>16</v>
      </c>
      <c r="B41" s="167" t="s">
        <v>585</v>
      </c>
      <c r="C41" s="180" t="s">
        <v>515</v>
      </c>
      <c r="D41" s="181" t="s">
        <v>502</v>
      </c>
      <c r="E41" s="171">
        <v>1</v>
      </c>
      <c r="F41" s="170"/>
      <c r="G41" s="171">
        <f>ROUND(E41*F41,2)</f>
        <v>0</v>
      </c>
      <c r="H41" s="170"/>
      <c r="I41" s="171">
        <f>ROUND(E41*H41,2)</f>
        <v>0</v>
      </c>
      <c r="J41" s="170"/>
      <c r="K41" s="171">
        <f>ROUND(E41*J41,2)</f>
        <v>0</v>
      </c>
      <c r="L41" s="171">
        <v>21</v>
      </c>
      <c r="M41" s="171">
        <f>G41*(1+L41/100)</f>
        <v>0</v>
      </c>
      <c r="N41" s="171">
        <v>0</v>
      </c>
      <c r="O41" s="171">
        <f>ROUND(E41*N41,2)</f>
        <v>0</v>
      </c>
      <c r="P41" s="171">
        <v>0</v>
      </c>
      <c r="Q41" s="171">
        <f>ROUND(E41*P41,2)</f>
        <v>0</v>
      </c>
      <c r="R41" s="171"/>
      <c r="S41" s="171" t="s">
        <v>167</v>
      </c>
      <c r="T41" s="172" t="s">
        <v>137</v>
      </c>
      <c r="U41" s="157">
        <v>0</v>
      </c>
      <c r="V41" s="157">
        <f>ROUND(E41*U41,2)</f>
        <v>0</v>
      </c>
      <c r="W41" s="157"/>
      <c r="X41" s="148"/>
      <c r="Y41" s="148"/>
      <c r="Z41" s="148"/>
      <c r="AA41" s="148"/>
      <c r="AB41" s="148"/>
      <c r="AC41" s="148"/>
      <c r="AD41" s="148"/>
      <c r="AE41" s="148"/>
      <c r="AF41" s="148"/>
      <c r="AG41" s="148" t="s">
        <v>505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c r="A42" s="155"/>
      <c r="B42" s="156"/>
      <c r="C42" s="275"/>
      <c r="D42" s="276"/>
      <c r="E42" s="276"/>
      <c r="F42" s="276"/>
      <c r="G42" s="276"/>
      <c r="H42" s="157"/>
      <c r="I42" s="157"/>
      <c r="J42" s="157"/>
      <c r="K42" s="157"/>
      <c r="L42" s="157"/>
      <c r="M42" s="157"/>
      <c r="N42" s="157"/>
      <c r="O42" s="157"/>
      <c r="P42" s="157"/>
      <c r="Q42" s="157"/>
      <c r="R42" s="157"/>
      <c r="S42" s="157"/>
      <c r="T42" s="157"/>
      <c r="U42" s="157"/>
      <c r="V42" s="157"/>
      <c r="W42" s="157"/>
      <c r="X42" s="148"/>
      <c r="Y42" s="148"/>
      <c r="Z42" s="148"/>
      <c r="AA42" s="148"/>
      <c r="AB42" s="148"/>
      <c r="AC42" s="148"/>
      <c r="AD42" s="148"/>
      <c r="AE42" s="148"/>
      <c r="AF42" s="148"/>
      <c r="AG42" s="148" t="s">
        <v>141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c r="A43" s="5"/>
      <c r="B43" s="6"/>
      <c r="C43" s="184"/>
      <c r="D43" s="185"/>
      <c r="E43" s="150"/>
      <c r="F43" s="150"/>
      <c r="G43" s="150"/>
      <c r="H43" s="5"/>
      <c r="I43" s="5"/>
      <c r="J43" s="5"/>
      <c r="K43" s="5"/>
      <c r="L43" s="5"/>
      <c r="M43" s="5"/>
      <c r="N43" s="5"/>
      <c r="O43" s="5"/>
      <c r="P43" s="5"/>
      <c r="Q43" s="5"/>
      <c r="R43" s="5"/>
      <c r="S43" s="5"/>
      <c r="T43" s="5"/>
      <c r="U43" s="5"/>
      <c r="V43" s="5"/>
      <c r="W43" s="5"/>
      <c r="AE43">
        <v>15</v>
      </c>
      <c r="AF43">
        <v>21</v>
      </c>
    </row>
    <row r="44" spans="1:60">
      <c r="A44" s="151"/>
      <c r="B44" s="152" t="s">
        <v>29</v>
      </c>
      <c r="C44" s="186"/>
      <c r="D44" s="187"/>
      <c r="E44" s="188"/>
      <c r="F44" s="188"/>
      <c r="G44" s="174">
        <f>G8+G29+G36</f>
        <v>0</v>
      </c>
      <c r="H44" s="5"/>
      <c r="I44" s="5"/>
      <c r="J44" s="5"/>
      <c r="K44" s="5"/>
      <c r="L44" s="5"/>
      <c r="M44" s="5"/>
      <c r="N44" s="5"/>
      <c r="O44" s="5"/>
      <c r="P44" s="5"/>
      <c r="Q44" s="5"/>
      <c r="R44" s="5"/>
      <c r="S44" s="5"/>
      <c r="T44" s="5"/>
      <c r="U44" s="5"/>
      <c r="V44" s="5"/>
      <c r="W44" s="5"/>
      <c r="AE44">
        <f>SUMIF(L7:L42,AE43,G7:G42)</f>
        <v>0</v>
      </c>
      <c r="AF44">
        <f>SUMIF(L7:L42,AF43,G7:G42)</f>
        <v>0</v>
      </c>
      <c r="AG44" t="s">
        <v>175</v>
      </c>
    </row>
    <row r="45" spans="1:60">
      <c r="A45" s="272" t="s">
        <v>484</v>
      </c>
      <c r="B45" s="272"/>
      <c r="C45" s="184"/>
      <c r="D45" s="185"/>
      <c r="E45" s="150"/>
      <c r="F45" s="150"/>
      <c r="G45" s="150"/>
      <c r="H45" s="5"/>
      <c r="I45" s="5"/>
      <c r="J45" s="5"/>
      <c r="K45" s="5"/>
      <c r="L45" s="5"/>
      <c r="M45" s="5"/>
      <c r="N45" s="5"/>
      <c r="O45" s="5"/>
      <c r="P45" s="5"/>
      <c r="Q45" s="5"/>
      <c r="R45" s="5"/>
      <c r="S45" s="5"/>
      <c r="T45" s="5"/>
      <c r="U45" s="5"/>
      <c r="V45" s="5"/>
      <c r="W45" s="5"/>
    </row>
    <row r="46" spans="1:60" ht="14">
      <c r="A46" s="5"/>
      <c r="B46" s="6" t="s">
        <v>485</v>
      </c>
      <c r="C46" s="184" t="s">
        <v>486</v>
      </c>
      <c r="D46" s="185"/>
      <c r="E46" s="150"/>
      <c r="F46" s="150"/>
      <c r="G46" s="150"/>
      <c r="H46" s="5"/>
      <c r="I46" s="5"/>
      <c r="J46" s="5"/>
      <c r="K46" s="5"/>
      <c r="L46" s="5"/>
      <c r="M46" s="5"/>
      <c r="N46" s="5"/>
      <c r="O46" s="5"/>
      <c r="P46" s="5"/>
      <c r="Q46" s="5"/>
      <c r="R46" s="5"/>
      <c r="S46" s="5"/>
      <c r="T46" s="5"/>
      <c r="U46" s="5"/>
      <c r="V46" s="5"/>
      <c r="W46" s="5"/>
      <c r="AG46" t="s">
        <v>487</v>
      </c>
    </row>
    <row r="47" spans="1:60" ht="14">
      <c r="A47" s="5"/>
      <c r="B47" s="6" t="s">
        <v>488</v>
      </c>
      <c r="C47" s="184" t="s">
        <v>489</v>
      </c>
      <c r="D47" s="185"/>
      <c r="E47" s="150"/>
      <c r="F47" s="150"/>
      <c r="G47" s="150"/>
      <c r="H47" s="5"/>
      <c r="I47" s="5"/>
      <c r="J47" s="5"/>
      <c r="K47" s="5"/>
      <c r="L47" s="5"/>
      <c r="M47" s="5"/>
      <c r="N47" s="5"/>
      <c r="O47" s="5"/>
      <c r="P47" s="5"/>
      <c r="Q47" s="5"/>
      <c r="R47" s="5"/>
      <c r="S47" s="5"/>
      <c r="T47" s="5"/>
      <c r="U47" s="5"/>
      <c r="V47" s="5"/>
      <c r="W47" s="5"/>
      <c r="AG47" t="s">
        <v>490</v>
      </c>
    </row>
    <row r="48" spans="1:60" ht="14">
      <c r="A48" s="5"/>
      <c r="B48" s="6"/>
      <c r="C48" s="184" t="s">
        <v>491</v>
      </c>
      <c r="D48" s="185"/>
      <c r="E48" s="150"/>
      <c r="F48" s="150"/>
      <c r="G48" s="150"/>
      <c r="H48" s="5"/>
      <c r="I48" s="5"/>
      <c r="J48" s="5"/>
      <c r="K48" s="5"/>
      <c r="L48" s="5"/>
      <c r="M48" s="5"/>
      <c r="N48" s="5"/>
      <c r="O48" s="5"/>
      <c r="P48" s="5"/>
      <c r="Q48" s="5"/>
      <c r="R48" s="5"/>
      <c r="S48" s="5"/>
      <c r="T48" s="5"/>
      <c r="U48" s="5"/>
      <c r="V48" s="5"/>
      <c r="W48" s="5"/>
      <c r="AG48" t="s">
        <v>492</v>
      </c>
    </row>
    <row r="49" spans="1:33">
      <c r="A49" s="5"/>
      <c r="B49" s="6"/>
      <c r="C49" s="184"/>
      <c r="D49" s="185"/>
      <c r="E49" s="150"/>
      <c r="F49" s="150"/>
      <c r="G49" s="150"/>
      <c r="H49" s="5"/>
      <c r="I49" s="5"/>
      <c r="J49" s="5"/>
      <c r="K49" s="5"/>
      <c r="L49" s="5"/>
      <c r="M49" s="5"/>
      <c r="N49" s="5"/>
      <c r="O49" s="5"/>
      <c r="P49" s="5"/>
      <c r="Q49" s="5"/>
      <c r="R49" s="5"/>
      <c r="S49" s="5"/>
      <c r="T49" s="5"/>
      <c r="U49" s="5"/>
      <c r="V49" s="5"/>
      <c r="W49" s="5"/>
    </row>
    <row r="50" spans="1:33">
      <c r="C50" s="189"/>
      <c r="D50" s="190"/>
      <c r="E50" s="89"/>
      <c r="F50" s="89"/>
      <c r="G50" s="89"/>
      <c r="AG50" t="s">
        <v>176</v>
      </c>
    </row>
    <row r="51" spans="1:33">
      <c r="C51" s="89"/>
      <c r="D51" s="190"/>
      <c r="E51" s="89"/>
      <c r="F51" s="89"/>
      <c r="G51" s="89"/>
    </row>
    <row r="52" spans="1:33">
      <c r="C52" s="89"/>
      <c r="D52" s="190"/>
      <c r="E52" s="89"/>
      <c r="F52" s="89"/>
      <c r="G52" s="89"/>
    </row>
    <row r="53" spans="1:33">
      <c r="C53" s="89"/>
      <c r="D53" s="190"/>
      <c r="E53" s="89"/>
      <c r="F53" s="89"/>
      <c r="G53" s="89"/>
    </row>
    <row r="54" spans="1:33">
      <c r="C54" s="89"/>
      <c r="D54" s="190"/>
      <c r="E54" s="89"/>
      <c r="F54" s="89"/>
      <c r="G54" s="89"/>
    </row>
    <row r="55" spans="1:33">
      <c r="C55" s="89"/>
      <c r="D55" s="190"/>
      <c r="E55" s="89"/>
      <c r="F55" s="89"/>
      <c r="G55" s="89"/>
    </row>
    <row r="56" spans="1:33">
      <c r="C56" s="89"/>
      <c r="D56" s="190"/>
      <c r="E56" s="89"/>
      <c r="F56" s="89"/>
      <c r="G56" s="89"/>
    </row>
    <row r="57" spans="1:33">
      <c r="C57" s="89"/>
      <c r="D57" s="190"/>
      <c r="E57" s="89"/>
      <c r="F57" s="89"/>
      <c r="G57" s="89"/>
    </row>
    <row r="58" spans="1:33">
      <c r="C58" s="89"/>
      <c r="D58" s="190"/>
      <c r="E58" s="89"/>
      <c r="F58" s="89"/>
      <c r="G58" s="89"/>
    </row>
    <row r="59" spans="1:33">
      <c r="C59" s="89"/>
      <c r="D59" s="190"/>
      <c r="E59" s="89"/>
      <c r="F59" s="89"/>
      <c r="G59" s="89"/>
    </row>
    <row r="60" spans="1:33">
      <c r="C60" s="89"/>
      <c r="D60" s="190"/>
      <c r="E60" s="89"/>
      <c r="F60" s="89"/>
      <c r="G60" s="89"/>
    </row>
    <row r="61" spans="1:33">
      <c r="C61" s="89"/>
      <c r="D61" s="190"/>
      <c r="E61" s="89"/>
      <c r="F61" s="89"/>
      <c r="G61" s="89"/>
    </row>
    <row r="62" spans="1:33">
      <c r="C62" s="89"/>
      <c r="D62" s="190"/>
      <c r="E62" s="89"/>
      <c r="F62" s="89"/>
      <c r="G62" s="89"/>
    </row>
    <row r="63" spans="1:33">
      <c r="C63" s="89"/>
      <c r="D63" s="190"/>
      <c r="E63" s="89"/>
      <c r="F63" s="89"/>
      <c r="G63" s="89"/>
    </row>
    <row r="64" spans="1:33">
      <c r="C64" s="89"/>
      <c r="D64" s="190"/>
      <c r="E64" s="89"/>
      <c r="F64" s="89"/>
      <c r="G64" s="89"/>
    </row>
    <row r="65" spans="3:7">
      <c r="C65" s="89"/>
      <c r="D65" s="190"/>
      <c r="E65" s="89"/>
      <c r="F65" s="89"/>
      <c r="G65" s="89"/>
    </row>
    <row r="66" spans="3:7">
      <c r="C66" s="89"/>
      <c r="D66" s="190"/>
      <c r="E66" s="89"/>
      <c r="F66" s="89"/>
      <c r="G66" s="89"/>
    </row>
    <row r="67" spans="3:7">
      <c r="C67" s="89"/>
      <c r="D67" s="190"/>
      <c r="E67" s="89"/>
      <c r="F67" s="89"/>
      <c r="G67" s="89"/>
    </row>
    <row r="68" spans="3:7">
      <c r="C68" s="89"/>
      <c r="D68" s="190"/>
      <c r="E68" s="89"/>
      <c r="F68" s="89"/>
      <c r="G68" s="89"/>
    </row>
    <row r="69" spans="3:7">
      <c r="C69" s="89"/>
      <c r="D69" s="190"/>
      <c r="E69" s="89"/>
      <c r="F69" s="89"/>
      <c r="G69" s="89"/>
    </row>
    <row r="70" spans="3:7">
      <c r="C70" s="89"/>
      <c r="D70" s="190"/>
      <c r="E70" s="89"/>
      <c r="F70" s="89"/>
      <c r="G70" s="89"/>
    </row>
    <row r="71" spans="3:7">
      <c r="C71" s="89"/>
      <c r="D71" s="190"/>
      <c r="E71" s="89"/>
      <c r="F71" s="89"/>
      <c r="G71" s="89"/>
    </row>
    <row r="72" spans="3:7">
      <c r="C72" s="89"/>
      <c r="D72" s="190"/>
      <c r="E72" s="89"/>
      <c r="F72" s="89"/>
      <c r="G72" s="89"/>
    </row>
    <row r="73" spans="3:7">
      <c r="C73" s="89"/>
      <c r="D73" s="190"/>
      <c r="E73" s="89"/>
      <c r="F73" s="89"/>
      <c r="G73" s="89"/>
    </row>
    <row r="74" spans="3:7">
      <c r="C74" s="89"/>
      <c r="D74" s="190"/>
      <c r="E74" s="89"/>
      <c r="F74" s="89"/>
      <c r="G74" s="89"/>
    </row>
    <row r="75" spans="3:7">
      <c r="C75" s="89"/>
      <c r="D75" s="190"/>
      <c r="E75" s="89"/>
      <c r="F75" s="89"/>
      <c r="G75" s="89"/>
    </row>
    <row r="76" spans="3:7">
      <c r="C76" s="89"/>
      <c r="D76" s="190"/>
      <c r="E76" s="89"/>
      <c r="F76" s="89"/>
      <c r="G76" s="89"/>
    </row>
    <row r="77" spans="3:7">
      <c r="C77" s="89"/>
      <c r="D77" s="190"/>
      <c r="E77" s="89"/>
      <c r="F77" s="89"/>
      <c r="G77" s="89"/>
    </row>
    <row r="78" spans="3:7">
      <c r="C78" s="89"/>
      <c r="D78" s="190"/>
      <c r="E78" s="89"/>
      <c r="F78" s="89"/>
      <c r="G78" s="89"/>
    </row>
    <row r="79" spans="3:7">
      <c r="C79" s="89"/>
      <c r="D79" s="190"/>
      <c r="E79" s="89"/>
      <c r="F79" s="89"/>
      <c r="G79" s="89"/>
    </row>
    <row r="80" spans="3:7">
      <c r="C80" s="89"/>
      <c r="D80" s="190"/>
      <c r="E80" s="89"/>
      <c r="F80" s="89"/>
      <c r="G80" s="89"/>
    </row>
    <row r="81" spans="3:7">
      <c r="C81" s="89"/>
      <c r="D81" s="190"/>
      <c r="E81" s="89"/>
      <c r="F81" s="89"/>
      <c r="G81" s="89"/>
    </row>
    <row r="82" spans="3:7">
      <c r="C82" s="89"/>
      <c r="D82" s="190"/>
      <c r="E82" s="89"/>
      <c r="F82" s="89"/>
      <c r="G82" s="89"/>
    </row>
    <row r="83" spans="3:7">
      <c r="D83" s="139"/>
    </row>
    <row r="84" spans="3:7">
      <c r="D84" s="139"/>
    </row>
    <row r="85" spans="3:7">
      <c r="D85" s="139"/>
    </row>
    <row r="86" spans="3:7">
      <c r="D86" s="139"/>
    </row>
    <row r="87" spans="3:7">
      <c r="D87" s="139"/>
    </row>
    <row r="88" spans="3:7">
      <c r="D88" s="139"/>
    </row>
    <row r="89" spans="3:7">
      <c r="D89" s="139"/>
    </row>
    <row r="90" spans="3:7">
      <c r="D90" s="139"/>
    </row>
    <row r="91" spans="3:7">
      <c r="D91" s="139"/>
    </row>
    <row r="92" spans="3:7">
      <c r="D92" s="139"/>
    </row>
    <row r="93" spans="3:7">
      <c r="D93" s="139"/>
    </row>
    <row r="94" spans="3:7">
      <c r="D94" s="139"/>
    </row>
    <row r="95" spans="3:7">
      <c r="D95" s="139"/>
    </row>
    <row r="96" spans="3:7">
      <c r="D96" s="139"/>
    </row>
    <row r="97" spans="4:4">
      <c r="D97" s="139"/>
    </row>
    <row r="98" spans="4:4">
      <c r="D98" s="139"/>
    </row>
    <row r="99" spans="4:4">
      <c r="D99" s="139"/>
    </row>
    <row r="100" spans="4:4">
      <c r="D100" s="139"/>
    </row>
    <row r="101" spans="4:4">
      <c r="D101" s="139"/>
    </row>
    <row r="102" spans="4:4">
      <c r="D102" s="139"/>
    </row>
    <row r="103" spans="4:4">
      <c r="D103" s="139"/>
    </row>
    <row r="104" spans="4:4">
      <c r="D104" s="139"/>
    </row>
    <row r="105" spans="4:4">
      <c r="D105" s="139"/>
    </row>
    <row r="106" spans="4:4">
      <c r="D106" s="139"/>
    </row>
    <row r="107" spans="4:4">
      <c r="D107" s="139"/>
    </row>
    <row r="108" spans="4:4">
      <c r="D108" s="139"/>
    </row>
    <row r="109" spans="4:4">
      <c r="D109" s="139"/>
    </row>
    <row r="110" spans="4:4">
      <c r="D110" s="139"/>
    </row>
    <row r="111" spans="4:4">
      <c r="D111" s="139"/>
    </row>
    <row r="112" spans="4:4">
      <c r="D112" s="139"/>
    </row>
    <row r="113" spans="4:4">
      <c r="D113" s="139"/>
    </row>
    <row r="114" spans="4:4">
      <c r="D114" s="139"/>
    </row>
    <row r="115" spans="4:4">
      <c r="D115" s="139"/>
    </row>
    <row r="116" spans="4:4">
      <c r="D116" s="139"/>
    </row>
    <row r="117" spans="4:4">
      <c r="D117" s="139"/>
    </row>
    <row r="118" spans="4:4">
      <c r="D118" s="139"/>
    </row>
    <row r="119" spans="4:4">
      <c r="D119" s="139"/>
    </row>
    <row r="120" spans="4:4">
      <c r="D120" s="139"/>
    </row>
    <row r="121" spans="4:4">
      <c r="D121" s="139"/>
    </row>
    <row r="122" spans="4:4">
      <c r="D122" s="139"/>
    </row>
    <row r="123" spans="4:4">
      <c r="D123" s="139"/>
    </row>
    <row r="124" spans="4:4">
      <c r="D124" s="139"/>
    </row>
    <row r="125" spans="4:4">
      <c r="D125" s="139"/>
    </row>
    <row r="126" spans="4:4">
      <c r="D126" s="139"/>
    </row>
    <row r="127" spans="4:4">
      <c r="D127" s="139"/>
    </row>
    <row r="128" spans="4:4">
      <c r="D128" s="139"/>
    </row>
    <row r="129" spans="4:4">
      <c r="D129" s="139"/>
    </row>
    <row r="130" spans="4:4">
      <c r="D130" s="139"/>
    </row>
    <row r="131" spans="4:4">
      <c r="D131" s="139"/>
    </row>
    <row r="132" spans="4:4">
      <c r="D132" s="139"/>
    </row>
    <row r="133" spans="4:4">
      <c r="D133" s="139"/>
    </row>
    <row r="134" spans="4:4">
      <c r="D134" s="139"/>
    </row>
    <row r="135" spans="4:4">
      <c r="D135" s="139"/>
    </row>
    <row r="136" spans="4:4">
      <c r="D136" s="139"/>
    </row>
    <row r="137" spans="4:4">
      <c r="D137" s="139"/>
    </row>
    <row r="138" spans="4:4">
      <c r="D138" s="139"/>
    </row>
    <row r="139" spans="4:4">
      <c r="D139" s="139"/>
    </row>
    <row r="140" spans="4:4">
      <c r="D140" s="139"/>
    </row>
    <row r="141" spans="4:4">
      <c r="D141" s="139"/>
    </row>
    <row r="142" spans="4:4">
      <c r="D142" s="139"/>
    </row>
    <row r="143" spans="4:4">
      <c r="D143" s="139"/>
    </row>
    <row r="144" spans="4:4">
      <c r="D144" s="139"/>
    </row>
    <row r="145" spans="4:4">
      <c r="D145" s="139"/>
    </row>
    <row r="146" spans="4:4">
      <c r="D146" s="139"/>
    </row>
    <row r="147" spans="4:4">
      <c r="D147" s="139"/>
    </row>
    <row r="148" spans="4:4">
      <c r="D148" s="139"/>
    </row>
    <row r="149" spans="4:4">
      <c r="D149" s="139"/>
    </row>
    <row r="150" spans="4:4">
      <c r="D150" s="139"/>
    </row>
    <row r="151" spans="4:4">
      <c r="D151" s="139"/>
    </row>
    <row r="152" spans="4:4">
      <c r="D152" s="139"/>
    </row>
    <row r="153" spans="4:4">
      <c r="D153" s="139"/>
    </row>
    <row r="154" spans="4:4">
      <c r="D154" s="139"/>
    </row>
    <row r="155" spans="4:4">
      <c r="D155" s="139"/>
    </row>
    <row r="156" spans="4:4">
      <c r="D156" s="139"/>
    </row>
    <row r="157" spans="4:4">
      <c r="D157" s="139"/>
    </row>
    <row r="158" spans="4:4">
      <c r="D158" s="139"/>
    </row>
    <row r="159" spans="4:4">
      <c r="D159" s="139"/>
    </row>
    <row r="160" spans="4:4">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sheetProtection sheet="1"/>
  <mergeCells count="21">
    <mergeCell ref="A1:G1"/>
    <mergeCell ref="C2:G2"/>
    <mergeCell ref="C3:G3"/>
    <mergeCell ref="C4:G4"/>
    <mergeCell ref="C26:G26"/>
    <mergeCell ref="C20:G20"/>
    <mergeCell ref="C35:G35"/>
    <mergeCell ref="C31:G31"/>
    <mergeCell ref="C24:G24"/>
    <mergeCell ref="C38:G38"/>
    <mergeCell ref="C28:G28"/>
    <mergeCell ref="C10:G10"/>
    <mergeCell ref="C12:G12"/>
    <mergeCell ref="C14:G14"/>
    <mergeCell ref="C16:G16"/>
    <mergeCell ref="C18:G18"/>
    <mergeCell ref="C22:G22"/>
    <mergeCell ref="C33:G33"/>
    <mergeCell ref="C40:G40"/>
    <mergeCell ref="C42:G42"/>
    <mergeCell ref="A45:B45"/>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29" activePane="bottomLeft" state="frozen"/>
      <selection pane="bottomLeft" activeCell="E70" sqref="E70"/>
    </sheetView>
  </sheetViews>
  <sheetFormatPr baseColWidth="10" defaultColWidth="8.83203125" defaultRowHeight="13" outlineLevelRow="1"/>
  <cols>
    <col min="1" max="1" width="3.5" customWidth="1"/>
    <col min="2" max="2" width="12.6640625" style="87" customWidth="1"/>
    <col min="3" max="3" width="50.6640625" style="87" customWidth="1"/>
    <col min="4" max="4" width="4.83203125" customWidth="1"/>
    <col min="5" max="5" width="7.83203125" customWidth="1"/>
    <col min="6" max="6" width="9.83203125" customWidth="1"/>
    <col min="7" max="7" width="12.6640625" customWidth="1"/>
    <col min="8" max="11" width="0" hidden="1" customWidth="1"/>
    <col min="12" max="12" width="4.83203125" customWidth="1"/>
    <col min="14" max="17" width="0" hidden="1" customWidth="1"/>
    <col min="18" max="18" width="6.83203125" customWidth="1"/>
    <col min="20" max="23" width="0" hidden="1" customWidth="1"/>
    <col min="29" max="29" width="0" hidden="1" customWidth="1"/>
    <col min="31" max="41" width="0" hidden="1" customWidth="1"/>
  </cols>
  <sheetData>
    <row r="1" spans="1:60" ht="15.75" customHeight="1">
      <c r="A1" s="259" t="s">
        <v>177</v>
      </c>
      <c r="B1" s="259"/>
      <c r="C1" s="259"/>
      <c r="D1" s="259"/>
      <c r="E1" s="259"/>
      <c r="F1" s="259"/>
      <c r="G1" s="259"/>
      <c r="AG1" t="s">
        <v>106</v>
      </c>
    </row>
    <row r="2" spans="1:60" ht="25.25" customHeight="1">
      <c r="A2" s="140" t="s">
        <v>7</v>
      </c>
      <c r="B2" s="74" t="s">
        <v>43</v>
      </c>
      <c r="C2" s="260" t="s">
        <v>44</v>
      </c>
      <c r="D2" s="261"/>
      <c r="E2" s="261"/>
      <c r="F2" s="261"/>
      <c r="G2" s="262"/>
      <c r="AG2" t="s">
        <v>107</v>
      </c>
    </row>
    <row r="3" spans="1:60" ht="25.25" customHeight="1">
      <c r="A3" s="140" t="s">
        <v>8</v>
      </c>
      <c r="B3" s="74" t="s">
        <v>46</v>
      </c>
      <c r="C3" s="260" t="s">
        <v>47</v>
      </c>
      <c r="D3" s="261"/>
      <c r="E3" s="261"/>
      <c r="F3" s="261"/>
      <c r="G3" s="262"/>
      <c r="AC3" s="87" t="s">
        <v>107</v>
      </c>
      <c r="AG3" t="s">
        <v>109</v>
      </c>
    </row>
    <row r="4" spans="1:60" ht="25.25" customHeight="1">
      <c r="A4" s="141" t="s">
        <v>9</v>
      </c>
      <c r="B4" s="142" t="s">
        <v>52</v>
      </c>
      <c r="C4" s="263" t="s">
        <v>53</v>
      </c>
      <c r="D4" s="264"/>
      <c r="E4" s="264"/>
      <c r="F4" s="264"/>
      <c r="G4" s="265"/>
      <c r="AG4" t="s">
        <v>110</v>
      </c>
    </row>
    <row r="5" spans="1:60">
      <c r="D5" s="139"/>
    </row>
    <row r="6" spans="1:60" ht="42">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ht="14">
      <c r="A8" s="160" t="s">
        <v>131</v>
      </c>
      <c r="B8" s="161" t="s">
        <v>97</v>
      </c>
      <c r="C8" s="182" t="s">
        <v>98</v>
      </c>
      <c r="D8" s="183"/>
      <c r="E8" s="164"/>
      <c r="F8" s="164"/>
      <c r="G8" s="164">
        <f>SUMIF(AG9:AG40,"&lt;&gt;NOR",G9:G40)</f>
        <v>0</v>
      </c>
      <c r="H8" s="164"/>
      <c r="I8" s="164">
        <f>SUM(I9:I40)</f>
        <v>0</v>
      </c>
      <c r="J8" s="164"/>
      <c r="K8" s="164">
        <f>SUM(K9:K40)</f>
        <v>0</v>
      </c>
      <c r="L8" s="164"/>
      <c r="M8" s="164">
        <f>SUM(M9:M40)</f>
        <v>0</v>
      </c>
      <c r="N8" s="164"/>
      <c r="O8" s="164">
        <f>SUM(O9:O40)</f>
        <v>0</v>
      </c>
      <c r="P8" s="164"/>
      <c r="Q8" s="164">
        <f>SUM(Q9:Q40)</f>
        <v>0</v>
      </c>
      <c r="R8" s="164"/>
      <c r="S8" s="164"/>
      <c r="T8" s="165"/>
      <c r="U8" s="159"/>
      <c r="V8" s="159">
        <f>SUM(V9:V40)</f>
        <v>0</v>
      </c>
      <c r="W8" s="159"/>
      <c r="AG8" t="s">
        <v>132</v>
      </c>
    </row>
    <row r="9" spans="1:60" outlineLevel="1">
      <c r="A9" s="166">
        <v>1</v>
      </c>
      <c r="B9" s="167" t="s">
        <v>546</v>
      </c>
      <c r="C9" s="180" t="s">
        <v>586</v>
      </c>
      <c r="D9" s="181" t="s">
        <v>578</v>
      </c>
      <c r="E9" s="171">
        <v>235</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167</v>
      </c>
      <c r="T9" s="172" t="s">
        <v>137</v>
      </c>
      <c r="U9" s="157">
        <v>0</v>
      </c>
      <c r="V9" s="157">
        <f>ROUND(E9*U9,2)</f>
        <v>0</v>
      </c>
      <c r="W9" s="157"/>
      <c r="X9" s="148"/>
      <c r="Y9" s="148"/>
      <c r="Z9" s="148"/>
      <c r="AA9" s="148"/>
      <c r="AB9" s="148"/>
      <c r="AC9" s="148"/>
      <c r="AD9" s="148"/>
      <c r="AE9" s="148"/>
      <c r="AF9" s="148"/>
      <c r="AG9" s="148" t="s">
        <v>518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75"/>
      <c r="D10" s="276"/>
      <c r="E10" s="276"/>
      <c r="F10" s="276"/>
      <c r="G10" s="276"/>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66">
        <v>2</v>
      </c>
      <c r="B11" s="167" t="s">
        <v>568</v>
      </c>
      <c r="C11" s="180" t="s">
        <v>587</v>
      </c>
      <c r="D11" s="181" t="s">
        <v>502</v>
      </c>
      <c r="E11" s="171">
        <v>2</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167</v>
      </c>
      <c r="T11" s="172" t="s">
        <v>137</v>
      </c>
      <c r="U11" s="157">
        <v>0</v>
      </c>
      <c r="V11" s="157">
        <f>ROUND(E11*U11,2)</f>
        <v>0</v>
      </c>
      <c r="W11" s="157"/>
      <c r="X11" s="148"/>
      <c r="Y11" s="148"/>
      <c r="Z11" s="148"/>
      <c r="AA11" s="148"/>
      <c r="AB11" s="148"/>
      <c r="AC11" s="148"/>
      <c r="AD11" s="148"/>
      <c r="AE11" s="148"/>
      <c r="AF11" s="148"/>
      <c r="AG11" s="148" t="s">
        <v>518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55"/>
      <c r="B12" s="156"/>
      <c r="C12" s="275"/>
      <c r="D12" s="276"/>
      <c r="E12" s="276"/>
      <c r="F12" s="276"/>
      <c r="G12" s="276"/>
      <c r="H12" s="157"/>
      <c r="I12" s="157"/>
      <c r="J12" s="157"/>
      <c r="K12" s="157"/>
      <c r="L12" s="157"/>
      <c r="M12" s="157"/>
      <c r="N12" s="157"/>
      <c r="O12" s="157"/>
      <c r="P12" s="157"/>
      <c r="Q12" s="157"/>
      <c r="R12" s="157"/>
      <c r="S12" s="157"/>
      <c r="T12" s="157"/>
      <c r="U12" s="157"/>
      <c r="V12" s="157"/>
      <c r="W12" s="157"/>
      <c r="X12" s="148"/>
      <c r="Y12" s="148"/>
      <c r="Z12" s="148"/>
      <c r="AA12" s="148"/>
      <c r="AB12" s="148"/>
      <c r="AC12" s="148"/>
      <c r="AD12" s="148"/>
      <c r="AE12" s="148"/>
      <c r="AF12" s="148"/>
      <c r="AG12" s="148" t="s">
        <v>141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66">
        <v>3</v>
      </c>
      <c r="B13" s="167" t="s">
        <v>550</v>
      </c>
      <c r="C13" s="180" t="s">
        <v>588</v>
      </c>
      <c r="D13" s="181" t="s">
        <v>502</v>
      </c>
      <c r="E13" s="171">
        <v>2</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167</v>
      </c>
      <c r="T13" s="172" t="s">
        <v>137</v>
      </c>
      <c r="U13" s="157">
        <v>0</v>
      </c>
      <c r="V13" s="157">
        <f>ROUND(E13*U13,2)</f>
        <v>0</v>
      </c>
      <c r="W13" s="157"/>
      <c r="X13" s="148"/>
      <c r="Y13" s="148"/>
      <c r="Z13" s="148"/>
      <c r="AA13" s="148"/>
      <c r="AB13" s="148"/>
      <c r="AC13" s="148"/>
      <c r="AD13" s="148"/>
      <c r="AE13" s="148"/>
      <c r="AF13" s="148"/>
      <c r="AG13" s="148" t="s">
        <v>518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75"/>
      <c r="D14" s="276"/>
      <c r="E14" s="276"/>
      <c r="F14" s="276"/>
      <c r="G14" s="276"/>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4</v>
      </c>
      <c r="B15" s="167" t="s">
        <v>526</v>
      </c>
      <c r="C15" s="180" t="s">
        <v>535</v>
      </c>
      <c r="D15" s="181" t="s">
        <v>521</v>
      </c>
      <c r="E15" s="171">
        <v>2</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167</v>
      </c>
      <c r="T15" s="172" t="s">
        <v>137</v>
      </c>
      <c r="U15" s="157">
        <v>0</v>
      </c>
      <c r="V15" s="157">
        <f>ROUND(E15*U15,2)</f>
        <v>0</v>
      </c>
      <c r="W15" s="157"/>
      <c r="X15" s="148"/>
      <c r="Y15" s="148"/>
      <c r="Z15" s="148"/>
      <c r="AA15" s="148"/>
      <c r="AB15" s="148"/>
      <c r="AC15" s="148"/>
      <c r="AD15" s="148"/>
      <c r="AE15" s="148"/>
      <c r="AF15" s="148"/>
      <c r="AG15" s="148" t="s">
        <v>518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c r="A16" s="155"/>
      <c r="B16" s="156"/>
      <c r="C16" s="275"/>
      <c r="D16" s="276"/>
      <c r="E16" s="276"/>
      <c r="F16" s="276"/>
      <c r="G16" s="276"/>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c r="A17" s="166">
        <v>5</v>
      </c>
      <c r="B17" s="167" t="s">
        <v>524</v>
      </c>
      <c r="C17" s="180" t="s">
        <v>537</v>
      </c>
      <c r="D17" s="181" t="s">
        <v>521</v>
      </c>
      <c r="E17" s="171">
        <v>2</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518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75"/>
      <c r="D18" s="276"/>
      <c r="E18" s="276"/>
      <c r="F18" s="276"/>
      <c r="G18" s="276"/>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66">
        <v>6</v>
      </c>
      <c r="B19" s="167" t="s">
        <v>542</v>
      </c>
      <c r="C19" s="180" t="s">
        <v>589</v>
      </c>
      <c r="D19" s="181" t="s">
        <v>521</v>
      </c>
      <c r="E19" s="171">
        <v>2</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167</v>
      </c>
      <c r="T19" s="172" t="s">
        <v>137</v>
      </c>
      <c r="U19" s="157">
        <v>0</v>
      </c>
      <c r="V19" s="157">
        <f>ROUND(E19*U19,2)</f>
        <v>0</v>
      </c>
      <c r="W19" s="157"/>
      <c r="X19" s="148"/>
      <c r="Y19" s="148"/>
      <c r="Z19" s="148"/>
      <c r="AA19" s="148"/>
      <c r="AB19" s="148"/>
      <c r="AC19" s="148"/>
      <c r="AD19" s="148"/>
      <c r="AE19" s="148"/>
      <c r="AF19" s="148"/>
      <c r="AG19" s="148" t="s">
        <v>518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75"/>
      <c r="D20" s="276"/>
      <c r="E20" s="276"/>
      <c r="F20" s="276"/>
      <c r="G20" s="276"/>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c r="A21" s="166">
        <v>7</v>
      </c>
      <c r="B21" s="167" t="s">
        <v>519</v>
      </c>
      <c r="C21" s="180" t="s">
        <v>590</v>
      </c>
      <c r="D21" s="181" t="s">
        <v>502</v>
      </c>
      <c r="E21" s="171">
        <v>1</v>
      </c>
      <c r="F21" s="170"/>
      <c r="G21" s="171">
        <f>ROUND(E21*F21,2)</f>
        <v>0</v>
      </c>
      <c r="H21" s="170"/>
      <c r="I21" s="171">
        <f>ROUND(E21*H21,2)</f>
        <v>0</v>
      </c>
      <c r="J21" s="170"/>
      <c r="K21" s="171">
        <f>ROUND(E21*J21,2)</f>
        <v>0</v>
      </c>
      <c r="L21" s="171">
        <v>21</v>
      </c>
      <c r="M21" s="171">
        <f>G21*(1+L21/100)</f>
        <v>0</v>
      </c>
      <c r="N21" s="171">
        <v>0</v>
      </c>
      <c r="O21" s="171">
        <f>ROUND(E21*N21,2)</f>
        <v>0</v>
      </c>
      <c r="P21" s="171">
        <v>0</v>
      </c>
      <c r="Q21" s="171">
        <f>ROUND(E21*P21,2)</f>
        <v>0</v>
      </c>
      <c r="R21" s="171"/>
      <c r="S21" s="171" t="s">
        <v>167</v>
      </c>
      <c r="T21" s="172" t="s">
        <v>137</v>
      </c>
      <c r="U21" s="157">
        <v>0</v>
      </c>
      <c r="V21" s="157">
        <f>ROUND(E21*U21,2)</f>
        <v>0</v>
      </c>
      <c r="W21" s="157"/>
      <c r="X21" s="148"/>
      <c r="Y21" s="148"/>
      <c r="Z21" s="148"/>
      <c r="AA21" s="148"/>
      <c r="AB21" s="148"/>
      <c r="AC21" s="148"/>
      <c r="AD21" s="148"/>
      <c r="AE21" s="148"/>
      <c r="AF21" s="148"/>
      <c r="AG21" s="148" t="s">
        <v>518</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c r="A22" s="155"/>
      <c r="B22" s="156"/>
      <c r="C22" s="275"/>
      <c r="D22" s="276"/>
      <c r="E22" s="276"/>
      <c r="F22" s="276"/>
      <c r="G22" s="276"/>
      <c r="H22" s="157"/>
      <c r="I22" s="157"/>
      <c r="J22" s="157"/>
      <c r="K22" s="157"/>
      <c r="L22" s="157"/>
      <c r="M22" s="157"/>
      <c r="N22" s="157"/>
      <c r="O22" s="157"/>
      <c r="P22" s="157"/>
      <c r="Q22" s="157"/>
      <c r="R22" s="157"/>
      <c r="S22" s="157"/>
      <c r="T22" s="157"/>
      <c r="U22" s="157"/>
      <c r="V22" s="157"/>
      <c r="W22" s="157"/>
      <c r="X22" s="148"/>
      <c r="Y22" s="148"/>
      <c r="Z22" s="148"/>
      <c r="AA22" s="148"/>
      <c r="AB22" s="148"/>
      <c r="AC22" s="148"/>
      <c r="AD22" s="148"/>
      <c r="AE22" s="148"/>
      <c r="AF22" s="148"/>
      <c r="AG22" s="148" t="s">
        <v>141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c r="A23" s="166">
        <v>8</v>
      </c>
      <c r="B23" s="167" t="s">
        <v>530</v>
      </c>
      <c r="C23" s="180" t="s">
        <v>555</v>
      </c>
      <c r="D23" s="181" t="s">
        <v>244</v>
      </c>
      <c r="E23" s="171">
        <v>10</v>
      </c>
      <c r="F23" s="170"/>
      <c r="G23" s="171">
        <f>ROUND(E23*F23,2)</f>
        <v>0</v>
      </c>
      <c r="H23" s="170"/>
      <c r="I23" s="171">
        <f>ROUND(E23*H23,2)</f>
        <v>0</v>
      </c>
      <c r="J23" s="170"/>
      <c r="K23" s="171">
        <f>ROUND(E23*J23,2)</f>
        <v>0</v>
      </c>
      <c r="L23" s="171">
        <v>21</v>
      </c>
      <c r="M23" s="171">
        <f>G23*(1+L23/100)</f>
        <v>0</v>
      </c>
      <c r="N23" s="171">
        <v>0</v>
      </c>
      <c r="O23" s="171">
        <f>ROUND(E23*N23,2)</f>
        <v>0</v>
      </c>
      <c r="P23" s="171">
        <v>0</v>
      </c>
      <c r="Q23" s="171">
        <f>ROUND(E23*P23,2)</f>
        <v>0</v>
      </c>
      <c r="R23" s="171"/>
      <c r="S23" s="171" t="s">
        <v>167</v>
      </c>
      <c r="T23" s="172" t="s">
        <v>137</v>
      </c>
      <c r="U23" s="157">
        <v>0</v>
      </c>
      <c r="V23" s="157">
        <f>ROUND(E23*U23,2)</f>
        <v>0</v>
      </c>
      <c r="W23" s="157"/>
      <c r="X23" s="148"/>
      <c r="Y23" s="148"/>
      <c r="Z23" s="148"/>
      <c r="AA23" s="148"/>
      <c r="AB23" s="148"/>
      <c r="AC23" s="148"/>
      <c r="AD23" s="148"/>
      <c r="AE23" s="148"/>
      <c r="AF23" s="148"/>
      <c r="AG23" s="148" t="s">
        <v>518</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c r="A24" s="155"/>
      <c r="B24" s="156"/>
      <c r="C24" s="275"/>
      <c r="D24" s="276"/>
      <c r="E24" s="276"/>
      <c r="F24" s="276"/>
      <c r="G24" s="276"/>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66">
        <v>9</v>
      </c>
      <c r="B25" s="167" t="s">
        <v>560</v>
      </c>
      <c r="C25" s="180" t="s">
        <v>557</v>
      </c>
      <c r="D25" s="181" t="s">
        <v>244</v>
      </c>
      <c r="E25" s="171">
        <v>15</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167</v>
      </c>
      <c r="T25" s="172" t="s">
        <v>137</v>
      </c>
      <c r="U25" s="157">
        <v>0</v>
      </c>
      <c r="V25" s="157">
        <f>ROUND(E25*U25,2)</f>
        <v>0</v>
      </c>
      <c r="W25" s="157"/>
      <c r="X25" s="148"/>
      <c r="Y25" s="148"/>
      <c r="Z25" s="148"/>
      <c r="AA25" s="148"/>
      <c r="AB25" s="148"/>
      <c r="AC25" s="148"/>
      <c r="AD25" s="148"/>
      <c r="AE25" s="148"/>
      <c r="AF25" s="148"/>
      <c r="AG25" s="148" t="s">
        <v>518</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55"/>
      <c r="B26" s="156"/>
      <c r="C26" s="275"/>
      <c r="D26" s="276"/>
      <c r="E26" s="276"/>
      <c r="F26" s="276"/>
      <c r="G26" s="276"/>
      <c r="H26" s="157"/>
      <c r="I26" s="157"/>
      <c r="J26" s="157"/>
      <c r="K26" s="157"/>
      <c r="L26" s="157"/>
      <c r="M26" s="157"/>
      <c r="N26" s="157"/>
      <c r="O26" s="157"/>
      <c r="P26" s="157"/>
      <c r="Q26" s="157"/>
      <c r="R26" s="157"/>
      <c r="S26" s="157"/>
      <c r="T26" s="157"/>
      <c r="U26" s="157"/>
      <c r="V26" s="157"/>
      <c r="W26" s="157"/>
      <c r="X26" s="148"/>
      <c r="Y26" s="148"/>
      <c r="Z26" s="148"/>
      <c r="AA26" s="148"/>
      <c r="AB26" s="148"/>
      <c r="AC26" s="148"/>
      <c r="AD26" s="148"/>
      <c r="AE26" s="148"/>
      <c r="AF26" s="148"/>
      <c r="AG26" s="148" t="s">
        <v>141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66">
        <v>10</v>
      </c>
      <c r="B27" s="167" t="s">
        <v>548</v>
      </c>
      <c r="C27" s="180" t="s">
        <v>591</v>
      </c>
      <c r="D27" s="181" t="s">
        <v>502</v>
      </c>
      <c r="E27" s="171">
        <v>2</v>
      </c>
      <c r="F27" s="170"/>
      <c r="G27" s="171">
        <f>ROUND(E27*F27,2)</f>
        <v>0</v>
      </c>
      <c r="H27" s="170"/>
      <c r="I27" s="171">
        <f>ROUND(E27*H27,2)</f>
        <v>0</v>
      </c>
      <c r="J27" s="170"/>
      <c r="K27" s="171">
        <f>ROUND(E27*J27,2)</f>
        <v>0</v>
      </c>
      <c r="L27" s="171">
        <v>21</v>
      </c>
      <c r="M27" s="171">
        <f>G27*(1+L27/100)</f>
        <v>0</v>
      </c>
      <c r="N27" s="171">
        <v>0</v>
      </c>
      <c r="O27" s="171">
        <f>ROUND(E27*N27,2)</f>
        <v>0</v>
      </c>
      <c r="P27" s="171">
        <v>0</v>
      </c>
      <c r="Q27" s="171">
        <f>ROUND(E27*P27,2)</f>
        <v>0</v>
      </c>
      <c r="R27" s="171"/>
      <c r="S27" s="171" t="s">
        <v>167</v>
      </c>
      <c r="T27" s="172" t="s">
        <v>137</v>
      </c>
      <c r="U27" s="157">
        <v>0</v>
      </c>
      <c r="V27" s="157">
        <f>ROUND(E27*U27,2)</f>
        <v>0</v>
      </c>
      <c r="W27" s="157"/>
      <c r="X27" s="148"/>
      <c r="Y27" s="148"/>
      <c r="Z27" s="148"/>
      <c r="AA27" s="148"/>
      <c r="AB27" s="148"/>
      <c r="AC27" s="148"/>
      <c r="AD27" s="148"/>
      <c r="AE27" s="148"/>
      <c r="AF27" s="148"/>
      <c r="AG27" s="148" t="s">
        <v>518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55"/>
      <c r="B28" s="156"/>
      <c r="C28" s="275"/>
      <c r="D28" s="276"/>
      <c r="E28" s="276"/>
      <c r="F28" s="276"/>
      <c r="G28" s="276"/>
      <c r="H28" s="157"/>
      <c r="I28" s="157"/>
      <c r="J28" s="157"/>
      <c r="K28" s="157"/>
      <c r="L28" s="157"/>
      <c r="M28" s="157"/>
      <c r="N28" s="157"/>
      <c r="O28" s="157"/>
      <c r="P28" s="157"/>
      <c r="Q28" s="157"/>
      <c r="R28" s="157"/>
      <c r="S28" s="157"/>
      <c r="T28" s="157"/>
      <c r="U28" s="157"/>
      <c r="V28" s="157"/>
      <c r="W28" s="157"/>
      <c r="X28" s="148"/>
      <c r="Y28" s="148"/>
      <c r="Z28" s="148"/>
      <c r="AA28" s="148"/>
      <c r="AB28" s="148"/>
      <c r="AC28" s="148"/>
      <c r="AD28" s="148"/>
      <c r="AE28" s="148"/>
      <c r="AF28" s="148"/>
      <c r="AG28" s="148" t="s">
        <v>141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c r="A29" s="166">
        <v>11</v>
      </c>
      <c r="B29" s="167" t="s">
        <v>528</v>
      </c>
      <c r="C29" s="180" t="s">
        <v>592</v>
      </c>
      <c r="D29" s="181" t="s">
        <v>521</v>
      </c>
      <c r="E29" s="171">
        <v>1</v>
      </c>
      <c r="F29" s="170"/>
      <c r="G29" s="171">
        <f>ROUND(E29*F29,2)</f>
        <v>0</v>
      </c>
      <c r="H29" s="170"/>
      <c r="I29" s="171">
        <f>ROUND(E29*H29,2)</f>
        <v>0</v>
      </c>
      <c r="J29" s="170"/>
      <c r="K29" s="171">
        <f>ROUND(E29*J29,2)</f>
        <v>0</v>
      </c>
      <c r="L29" s="171">
        <v>21</v>
      </c>
      <c r="M29" s="171">
        <f>G29*(1+L29/100)</f>
        <v>0</v>
      </c>
      <c r="N29" s="171">
        <v>0</v>
      </c>
      <c r="O29" s="171">
        <f>ROUND(E29*N29,2)</f>
        <v>0</v>
      </c>
      <c r="P29" s="171">
        <v>0</v>
      </c>
      <c r="Q29" s="171">
        <f>ROUND(E29*P29,2)</f>
        <v>0</v>
      </c>
      <c r="R29" s="171"/>
      <c r="S29" s="171" t="s">
        <v>167</v>
      </c>
      <c r="T29" s="172" t="s">
        <v>137</v>
      </c>
      <c r="U29" s="157">
        <v>0</v>
      </c>
      <c r="V29" s="157">
        <f>ROUND(E29*U29,2)</f>
        <v>0</v>
      </c>
      <c r="W29" s="157"/>
      <c r="X29" s="148"/>
      <c r="Y29" s="148"/>
      <c r="Z29" s="148"/>
      <c r="AA29" s="148"/>
      <c r="AB29" s="148"/>
      <c r="AC29" s="148"/>
      <c r="AD29" s="148"/>
      <c r="AE29" s="148"/>
      <c r="AF29" s="148"/>
      <c r="AG29" s="148" t="s">
        <v>518</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c r="A30" s="155"/>
      <c r="B30" s="156"/>
      <c r="C30" s="275"/>
      <c r="D30" s="276"/>
      <c r="E30" s="276"/>
      <c r="F30" s="276"/>
      <c r="G30" s="276"/>
      <c r="H30" s="157"/>
      <c r="I30" s="157"/>
      <c r="J30" s="157"/>
      <c r="K30" s="157"/>
      <c r="L30" s="157"/>
      <c r="M30" s="157"/>
      <c r="N30" s="157"/>
      <c r="O30" s="157"/>
      <c r="P30" s="157"/>
      <c r="Q30" s="157"/>
      <c r="R30" s="157"/>
      <c r="S30" s="157"/>
      <c r="T30" s="157"/>
      <c r="U30" s="157"/>
      <c r="V30" s="157"/>
      <c r="W30" s="157"/>
      <c r="X30" s="148"/>
      <c r="Y30" s="148"/>
      <c r="Z30" s="148"/>
      <c r="AA30" s="148"/>
      <c r="AB30" s="148"/>
      <c r="AC30" s="148"/>
      <c r="AD30" s="148"/>
      <c r="AE30" s="148"/>
      <c r="AF30" s="148"/>
      <c r="AG30" s="148" t="s">
        <v>141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c r="A31" s="166">
        <v>12</v>
      </c>
      <c r="B31" s="167" t="s">
        <v>593</v>
      </c>
      <c r="C31" s="180" t="s">
        <v>539</v>
      </c>
      <c r="D31" s="181" t="s">
        <v>502</v>
      </c>
      <c r="E31" s="171">
        <v>1</v>
      </c>
      <c r="F31" s="170"/>
      <c r="G31" s="171">
        <f>ROUND(E31*F31,2)</f>
        <v>0</v>
      </c>
      <c r="H31" s="170"/>
      <c r="I31" s="171">
        <f>ROUND(E31*H31,2)</f>
        <v>0</v>
      </c>
      <c r="J31" s="170"/>
      <c r="K31" s="171">
        <f>ROUND(E31*J31,2)</f>
        <v>0</v>
      </c>
      <c r="L31" s="171">
        <v>21</v>
      </c>
      <c r="M31" s="171">
        <f>G31*(1+L31/100)</f>
        <v>0</v>
      </c>
      <c r="N31" s="171">
        <v>0</v>
      </c>
      <c r="O31" s="171">
        <f>ROUND(E31*N31,2)</f>
        <v>0</v>
      </c>
      <c r="P31" s="171">
        <v>0</v>
      </c>
      <c r="Q31" s="171">
        <f>ROUND(E31*P31,2)</f>
        <v>0</v>
      </c>
      <c r="R31" s="171"/>
      <c r="S31" s="171" t="s">
        <v>167</v>
      </c>
      <c r="T31" s="172" t="s">
        <v>137</v>
      </c>
      <c r="U31" s="157">
        <v>0</v>
      </c>
      <c r="V31" s="157">
        <f>ROUND(E31*U31,2)</f>
        <v>0</v>
      </c>
      <c r="W31" s="157"/>
      <c r="X31" s="148"/>
      <c r="Y31" s="148"/>
      <c r="Z31" s="148"/>
      <c r="AA31" s="148"/>
      <c r="AB31" s="148"/>
      <c r="AC31" s="148"/>
      <c r="AD31" s="148"/>
      <c r="AE31" s="148"/>
      <c r="AF31" s="148"/>
      <c r="AG31" s="148" t="s">
        <v>221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c r="A32" s="155"/>
      <c r="B32" s="156"/>
      <c r="C32" s="275"/>
      <c r="D32" s="276"/>
      <c r="E32" s="276"/>
      <c r="F32" s="276"/>
      <c r="G32" s="276"/>
      <c r="H32" s="157"/>
      <c r="I32" s="157"/>
      <c r="J32" s="157"/>
      <c r="K32" s="157"/>
      <c r="L32" s="157"/>
      <c r="M32" s="157"/>
      <c r="N32" s="157"/>
      <c r="O32" s="157"/>
      <c r="P32" s="157"/>
      <c r="Q32" s="157"/>
      <c r="R32" s="157"/>
      <c r="S32" s="157"/>
      <c r="T32" s="157"/>
      <c r="U32" s="157"/>
      <c r="V32" s="157"/>
      <c r="W32" s="157"/>
      <c r="X32" s="148"/>
      <c r="Y32" s="148"/>
      <c r="Z32" s="148"/>
      <c r="AA32" s="148"/>
      <c r="AB32" s="148"/>
      <c r="AC32" s="148"/>
      <c r="AD32" s="148"/>
      <c r="AE32" s="148"/>
      <c r="AF32" s="148"/>
      <c r="AG32" s="148" t="s">
        <v>141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c r="A33" s="166">
        <v>13</v>
      </c>
      <c r="B33" s="167" t="s">
        <v>594</v>
      </c>
      <c r="C33" s="180" t="s">
        <v>545</v>
      </c>
      <c r="D33" s="181" t="s">
        <v>502</v>
      </c>
      <c r="E33" s="171">
        <v>1</v>
      </c>
      <c r="F33" s="170"/>
      <c r="G33" s="171">
        <f>ROUND(E33*F33,2)</f>
        <v>0</v>
      </c>
      <c r="H33" s="170"/>
      <c r="I33" s="171">
        <f>ROUND(E33*H33,2)</f>
        <v>0</v>
      </c>
      <c r="J33" s="170"/>
      <c r="K33" s="171">
        <f>ROUND(E33*J33,2)</f>
        <v>0</v>
      </c>
      <c r="L33" s="171">
        <v>21</v>
      </c>
      <c r="M33" s="171">
        <f>G33*(1+L33/100)</f>
        <v>0</v>
      </c>
      <c r="N33" s="171">
        <v>0</v>
      </c>
      <c r="O33" s="171">
        <f>ROUND(E33*N33,2)</f>
        <v>0</v>
      </c>
      <c r="P33" s="171">
        <v>0</v>
      </c>
      <c r="Q33" s="171">
        <f>ROUND(E33*P33,2)</f>
        <v>0</v>
      </c>
      <c r="R33" s="171"/>
      <c r="S33" s="171" t="s">
        <v>167</v>
      </c>
      <c r="T33" s="172" t="s">
        <v>137</v>
      </c>
      <c r="U33" s="157">
        <v>0</v>
      </c>
      <c r="V33" s="157">
        <f>ROUND(E33*U33,2)</f>
        <v>0</v>
      </c>
      <c r="W33" s="157"/>
      <c r="X33" s="148"/>
      <c r="Y33" s="148"/>
      <c r="Z33" s="148"/>
      <c r="AA33" s="148"/>
      <c r="AB33" s="148"/>
      <c r="AC33" s="148"/>
      <c r="AD33" s="148"/>
      <c r="AE33" s="148"/>
      <c r="AF33" s="148"/>
      <c r="AG33" s="148" t="s">
        <v>505</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c r="A34" s="155"/>
      <c r="B34" s="156"/>
      <c r="C34" s="275"/>
      <c r="D34" s="276"/>
      <c r="E34" s="276"/>
      <c r="F34" s="276"/>
      <c r="G34" s="276"/>
      <c r="H34" s="157"/>
      <c r="I34" s="157"/>
      <c r="J34" s="157"/>
      <c r="K34" s="157"/>
      <c r="L34" s="157"/>
      <c r="M34" s="157"/>
      <c r="N34" s="157"/>
      <c r="O34" s="157"/>
      <c r="P34" s="157"/>
      <c r="Q34" s="157"/>
      <c r="R34" s="157"/>
      <c r="S34" s="157"/>
      <c r="T34" s="157"/>
      <c r="U34" s="157"/>
      <c r="V34" s="157"/>
      <c r="W34" s="157"/>
      <c r="X34" s="148"/>
      <c r="Y34" s="148"/>
      <c r="Z34" s="148"/>
      <c r="AA34" s="148"/>
      <c r="AB34" s="148"/>
      <c r="AC34" s="148"/>
      <c r="AD34" s="148"/>
      <c r="AE34" s="148"/>
      <c r="AF34" s="148"/>
      <c r="AG34" s="148" t="s">
        <v>141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c r="A35" s="166">
        <v>14</v>
      </c>
      <c r="B35" s="167" t="s">
        <v>595</v>
      </c>
      <c r="C35" s="180" t="s">
        <v>596</v>
      </c>
      <c r="D35" s="181" t="s">
        <v>502</v>
      </c>
      <c r="E35" s="171">
        <v>1</v>
      </c>
      <c r="F35" s="170"/>
      <c r="G35" s="171">
        <f>ROUND(E35*F35,2)</f>
        <v>0</v>
      </c>
      <c r="H35" s="170"/>
      <c r="I35" s="171">
        <f>ROUND(E35*H35,2)</f>
        <v>0</v>
      </c>
      <c r="J35" s="170"/>
      <c r="K35" s="171">
        <f>ROUND(E35*J35,2)</f>
        <v>0</v>
      </c>
      <c r="L35" s="171">
        <v>21</v>
      </c>
      <c r="M35" s="171">
        <f>G35*(1+L35/100)</f>
        <v>0</v>
      </c>
      <c r="N35" s="171">
        <v>0</v>
      </c>
      <c r="O35" s="171">
        <f>ROUND(E35*N35,2)</f>
        <v>0</v>
      </c>
      <c r="P35" s="171">
        <v>0</v>
      </c>
      <c r="Q35" s="171">
        <f>ROUND(E35*P35,2)</f>
        <v>0</v>
      </c>
      <c r="R35" s="171"/>
      <c r="S35" s="171" t="s">
        <v>167</v>
      </c>
      <c r="T35" s="172" t="s">
        <v>137</v>
      </c>
      <c r="U35" s="157">
        <v>0</v>
      </c>
      <c r="V35" s="157">
        <f>ROUND(E35*U35,2)</f>
        <v>0</v>
      </c>
      <c r="W35" s="157"/>
      <c r="X35" s="148"/>
      <c r="Y35" s="148"/>
      <c r="Z35" s="148"/>
      <c r="AA35" s="148"/>
      <c r="AB35" s="148"/>
      <c r="AC35" s="148"/>
      <c r="AD35" s="148"/>
      <c r="AE35" s="148"/>
      <c r="AF35" s="148"/>
      <c r="AG35" s="148" t="s">
        <v>221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c r="A36" s="155"/>
      <c r="B36" s="156"/>
      <c r="C36" s="275"/>
      <c r="D36" s="276"/>
      <c r="E36" s="276"/>
      <c r="F36" s="276"/>
      <c r="G36" s="276"/>
      <c r="H36" s="157"/>
      <c r="I36" s="157"/>
      <c r="J36" s="157"/>
      <c r="K36" s="157"/>
      <c r="L36" s="157"/>
      <c r="M36" s="157"/>
      <c r="N36" s="157"/>
      <c r="O36" s="157"/>
      <c r="P36" s="157"/>
      <c r="Q36" s="157"/>
      <c r="R36" s="157"/>
      <c r="S36" s="157"/>
      <c r="T36" s="157"/>
      <c r="U36" s="157"/>
      <c r="V36" s="157"/>
      <c r="W36" s="157"/>
      <c r="X36" s="148"/>
      <c r="Y36" s="148"/>
      <c r="Z36" s="148"/>
      <c r="AA36" s="148"/>
      <c r="AB36" s="148"/>
      <c r="AC36" s="148"/>
      <c r="AD36" s="148"/>
      <c r="AE36" s="148"/>
      <c r="AF36" s="148"/>
      <c r="AG36" s="148" t="s">
        <v>141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c r="A37" s="166">
        <v>15</v>
      </c>
      <c r="B37" s="167" t="s">
        <v>552</v>
      </c>
      <c r="C37" s="180" t="s">
        <v>517</v>
      </c>
      <c r="D37" s="181" t="s">
        <v>502</v>
      </c>
      <c r="E37" s="171">
        <v>1</v>
      </c>
      <c r="F37" s="170"/>
      <c r="G37" s="171">
        <f>ROUND(E37*F37,2)</f>
        <v>0</v>
      </c>
      <c r="H37" s="170"/>
      <c r="I37" s="171">
        <f>ROUND(E37*H37,2)</f>
        <v>0</v>
      </c>
      <c r="J37" s="170"/>
      <c r="K37" s="171">
        <f>ROUND(E37*J37,2)</f>
        <v>0</v>
      </c>
      <c r="L37" s="171">
        <v>21</v>
      </c>
      <c r="M37" s="171">
        <f>G37*(1+L37/100)</f>
        <v>0</v>
      </c>
      <c r="N37" s="171">
        <v>0</v>
      </c>
      <c r="O37" s="171">
        <f>ROUND(E37*N37,2)</f>
        <v>0</v>
      </c>
      <c r="P37" s="171">
        <v>0</v>
      </c>
      <c r="Q37" s="171">
        <f>ROUND(E37*P37,2)</f>
        <v>0</v>
      </c>
      <c r="R37" s="171"/>
      <c r="S37" s="171" t="s">
        <v>167</v>
      </c>
      <c r="T37" s="172" t="s">
        <v>137</v>
      </c>
      <c r="U37" s="157">
        <v>0</v>
      </c>
      <c r="V37" s="157">
        <f>ROUND(E37*U37,2)</f>
        <v>0</v>
      </c>
      <c r="W37" s="157"/>
      <c r="X37" s="148"/>
      <c r="Y37" s="148"/>
      <c r="Z37" s="148"/>
      <c r="AA37" s="148"/>
      <c r="AB37" s="148"/>
      <c r="AC37" s="148"/>
      <c r="AD37" s="148"/>
      <c r="AE37" s="148"/>
      <c r="AF37" s="148"/>
      <c r="AG37" s="148" t="s">
        <v>518</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c r="A38" s="155"/>
      <c r="B38" s="156"/>
      <c r="C38" s="275"/>
      <c r="D38" s="276"/>
      <c r="E38" s="276"/>
      <c r="F38" s="276"/>
      <c r="G38" s="276"/>
      <c r="H38" s="157"/>
      <c r="I38" s="157"/>
      <c r="J38" s="157"/>
      <c r="K38" s="157"/>
      <c r="L38" s="157"/>
      <c r="M38" s="157"/>
      <c r="N38" s="157"/>
      <c r="O38" s="157"/>
      <c r="P38" s="157"/>
      <c r="Q38" s="157"/>
      <c r="R38" s="157"/>
      <c r="S38" s="157"/>
      <c r="T38" s="157"/>
      <c r="U38" s="157"/>
      <c r="V38" s="157"/>
      <c r="W38" s="157"/>
      <c r="X38" s="148"/>
      <c r="Y38" s="148"/>
      <c r="Z38" s="148"/>
      <c r="AA38" s="148"/>
      <c r="AB38" s="148"/>
      <c r="AC38" s="148"/>
      <c r="AD38" s="148"/>
      <c r="AE38" s="148"/>
      <c r="AF38" s="148"/>
      <c r="AG38" s="148" t="s">
        <v>141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66">
        <v>16</v>
      </c>
      <c r="B39" s="167" t="s">
        <v>597</v>
      </c>
      <c r="C39" s="180" t="s">
        <v>515</v>
      </c>
      <c r="D39" s="181" t="s">
        <v>502</v>
      </c>
      <c r="E39" s="171">
        <v>1</v>
      </c>
      <c r="F39" s="170"/>
      <c r="G39" s="171">
        <f>ROUND(E39*F39,2)</f>
        <v>0</v>
      </c>
      <c r="H39" s="170"/>
      <c r="I39" s="171">
        <f>ROUND(E39*H39,2)</f>
        <v>0</v>
      </c>
      <c r="J39" s="170"/>
      <c r="K39" s="171">
        <f>ROUND(E39*J39,2)</f>
        <v>0</v>
      </c>
      <c r="L39" s="171">
        <v>21</v>
      </c>
      <c r="M39" s="171">
        <f>G39*(1+L39/100)</f>
        <v>0</v>
      </c>
      <c r="N39" s="171">
        <v>0</v>
      </c>
      <c r="O39" s="171">
        <f>ROUND(E39*N39,2)</f>
        <v>0</v>
      </c>
      <c r="P39" s="171">
        <v>0</v>
      </c>
      <c r="Q39" s="171">
        <f>ROUND(E39*P39,2)</f>
        <v>0</v>
      </c>
      <c r="R39" s="171"/>
      <c r="S39" s="171" t="s">
        <v>167</v>
      </c>
      <c r="T39" s="172" t="s">
        <v>137</v>
      </c>
      <c r="U39" s="157">
        <v>0</v>
      </c>
      <c r="V39" s="157">
        <f>ROUND(E39*U39,2)</f>
        <v>0</v>
      </c>
      <c r="W39" s="157"/>
      <c r="X39" s="148"/>
      <c r="Y39" s="148"/>
      <c r="Z39" s="148"/>
      <c r="AA39" s="148"/>
      <c r="AB39" s="148"/>
      <c r="AC39" s="148"/>
      <c r="AD39" s="148"/>
      <c r="AE39" s="148"/>
      <c r="AF39" s="148"/>
      <c r="AG39" s="148" t="s">
        <v>505</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55"/>
      <c r="B40" s="156"/>
      <c r="C40" s="275"/>
      <c r="D40" s="276"/>
      <c r="E40" s="276"/>
      <c r="F40" s="276"/>
      <c r="G40" s="276"/>
      <c r="H40" s="157"/>
      <c r="I40" s="157"/>
      <c r="J40" s="157"/>
      <c r="K40" s="157"/>
      <c r="L40" s="157"/>
      <c r="M40" s="157"/>
      <c r="N40" s="157"/>
      <c r="O40" s="157"/>
      <c r="P40" s="157"/>
      <c r="Q40" s="157"/>
      <c r="R40" s="157"/>
      <c r="S40" s="157"/>
      <c r="T40" s="157"/>
      <c r="U40" s="157"/>
      <c r="V40" s="157"/>
      <c r="W40" s="157"/>
      <c r="X40" s="148"/>
      <c r="Y40" s="148"/>
      <c r="Z40" s="148"/>
      <c r="AA40" s="148"/>
      <c r="AB40" s="148"/>
      <c r="AC40" s="148"/>
      <c r="AD40" s="148"/>
      <c r="AE40" s="148"/>
      <c r="AF40" s="148"/>
      <c r="AG40" s="148" t="s">
        <v>141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14">
      <c r="A41" s="160" t="s">
        <v>131</v>
      </c>
      <c r="B41" s="161" t="s">
        <v>104</v>
      </c>
      <c r="C41" s="182" t="s">
        <v>28</v>
      </c>
      <c r="D41" s="183"/>
      <c r="E41" s="164"/>
      <c r="F41" s="164"/>
      <c r="G41" s="164">
        <f>SUMIF(AG42:AG49,"&lt;&gt;NOR",G42:G49)</f>
        <v>0</v>
      </c>
      <c r="H41" s="164"/>
      <c r="I41" s="164">
        <f>SUM(I42:I49)</f>
        <v>0</v>
      </c>
      <c r="J41" s="164"/>
      <c r="K41" s="164">
        <f>SUM(K42:K49)</f>
        <v>0</v>
      </c>
      <c r="L41" s="164"/>
      <c r="M41" s="164">
        <f>SUM(M42:M49)</f>
        <v>0</v>
      </c>
      <c r="N41" s="164"/>
      <c r="O41" s="164">
        <f>SUM(O42:O49)</f>
        <v>0</v>
      </c>
      <c r="P41" s="164"/>
      <c r="Q41" s="164">
        <f>SUM(Q42:Q49)</f>
        <v>0</v>
      </c>
      <c r="R41" s="164"/>
      <c r="S41" s="164"/>
      <c r="T41" s="165"/>
      <c r="U41" s="159"/>
      <c r="V41" s="159">
        <f>SUM(V42:V49)</f>
        <v>0</v>
      </c>
      <c r="W41" s="159"/>
      <c r="AG41" t="s">
        <v>132</v>
      </c>
    </row>
    <row r="42" spans="1:60" outlineLevel="1">
      <c r="A42" s="166">
        <v>17</v>
      </c>
      <c r="B42" s="167" t="s">
        <v>598</v>
      </c>
      <c r="C42" s="180" t="s">
        <v>501</v>
      </c>
      <c r="D42" s="181" t="s">
        <v>502</v>
      </c>
      <c r="E42" s="171">
        <v>1</v>
      </c>
      <c r="F42" s="170"/>
      <c r="G42" s="171">
        <f>ROUND(E42*F42,2)</f>
        <v>0</v>
      </c>
      <c r="H42" s="170"/>
      <c r="I42" s="171">
        <f>ROUND(E42*H42,2)</f>
        <v>0</v>
      </c>
      <c r="J42" s="170"/>
      <c r="K42" s="171">
        <f>ROUND(E42*J42,2)</f>
        <v>0</v>
      </c>
      <c r="L42" s="171">
        <v>21</v>
      </c>
      <c r="M42" s="171">
        <f>G42*(1+L42/100)</f>
        <v>0</v>
      </c>
      <c r="N42" s="171">
        <v>0</v>
      </c>
      <c r="O42" s="171">
        <f>ROUND(E42*N42,2)</f>
        <v>0</v>
      </c>
      <c r="P42" s="171">
        <v>0</v>
      </c>
      <c r="Q42" s="171">
        <f>ROUND(E42*P42,2)</f>
        <v>0</v>
      </c>
      <c r="R42" s="171"/>
      <c r="S42" s="171" t="s">
        <v>167</v>
      </c>
      <c r="T42" s="172" t="s">
        <v>137</v>
      </c>
      <c r="U42" s="157">
        <v>0</v>
      </c>
      <c r="V42" s="157">
        <f>ROUND(E42*U42,2)</f>
        <v>0</v>
      </c>
      <c r="W42" s="157"/>
      <c r="X42" s="148"/>
      <c r="Y42" s="148"/>
      <c r="Z42" s="148"/>
      <c r="AA42" s="148"/>
      <c r="AB42" s="148"/>
      <c r="AC42" s="148"/>
      <c r="AD42" s="148"/>
      <c r="AE42" s="148"/>
      <c r="AF42" s="148"/>
      <c r="AG42" s="148" t="s">
        <v>221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55"/>
      <c r="B43" s="156"/>
      <c r="C43" s="275"/>
      <c r="D43" s="276"/>
      <c r="E43" s="276"/>
      <c r="F43" s="276"/>
      <c r="G43" s="276"/>
      <c r="H43" s="157"/>
      <c r="I43" s="157"/>
      <c r="J43" s="157"/>
      <c r="K43" s="157"/>
      <c r="L43" s="157"/>
      <c r="M43" s="157"/>
      <c r="N43" s="157"/>
      <c r="O43" s="157"/>
      <c r="P43" s="157"/>
      <c r="Q43" s="157"/>
      <c r="R43" s="157"/>
      <c r="S43" s="157"/>
      <c r="T43" s="157"/>
      <c r="U43" s="157"/>
      <c r="V43" s="157"/>
      <c r="W43" s="157"/>
      <c r="X43" s="148"/>
      <c r="Y43" s="148"/>
      <c r="Z43" s="148"/>
      <c r="AA43" s="148"/>
      <c r="AB43" s="148"/>
      <c r="AC43" s="148"/>
      <c r="AD43" s="148"/>
      <c r="AE43" s="148"/>
      <c r="AF43" s="148"/>
      <c r="AG43" s="148" t="s">
        <v>141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c r="A44" s="166">
        <v>18</v>
      </c>
      <c r="B44" s="167" t="s">
        <v>599</v>
      </c>
      <c r="C44" s="180" t="s">
        <v>504</v>
      </c>
      <c r="D44" s="181" t="s">
        <v>502</v>
      </c>
      <c r="E44" s="171">
        <v>1</v>
      </c>
      <c r="F44" s="170"/>
      <c r="G44" s="171">
        <f>ROUND(E44*F44,2)</f>
        <v>0</v>
      </c>
      <c r="H44" s="170"/>
      <c r="I44" s="171">
        <f>ROUND(E44*H44,2)</f>
        <v>0</v>
      </c>
      <c r="J44" s="170"/>
      <c r="K44" s="171">
        <f>ROUND(E44*J44,2)</f>
        <v>0</v>
      </c>
      <c r="L44" s="171">
        <v>21</v>
      </c>
      <c r="M44" s="171">
        <f>G44*(1+L44/100)</f>
        <v>0</v>
      </c>
      <c r="N44" s="171">
        <v>0</v>
      </c>
      <c r="O44" s="171">
        <f>ROUND(E44*N44,2)</f>
        <v>0</v>
      </c>
      <c r="P44" s="171">
        <v>0</v>
      </c>
      <c r="Q44" s="171">
        <f>ROUND(E44*P44,2)</f>
        <v>0</v>
      </c>
      <c r="R44" s="171"/>
      <c r="S44" s="171" t="s">
        <v>167</v>
      </c>
      <c r="T44" s="172" t="s">
        <v>137</v>
      </c>
      <c r="U44" s="157">
        <v>0</v>
      </c>
      <c r="V44" s="157">
        <f>ROUND(E44*U44,2)</f>
        <v>0</v>
      </c>
      <c r="W44" s="157"/>
      <c r="X44" s="148"/>
      <c r="Y44" s="148"/>
      <c r="Z44" s="148"/>
      <c r="AA44" s="148"/>
      <c r="AB44" s="148"/>
      <c r="AC44" s="148"/>
      <c r="AD44" s="148"/>
      <c r="AE44" s="148"/>
      <c r="AF44" s="148"/>
      <c r="AG44" s="148" t="s">
        <v>505</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c r="A45" s="155"/>
      <c r="B45" s="156"/>
      <c r="C45" s="275"/>
      <c r="D45" s="276"/>
      <c r="E45" s="276"/>
      <c r="F45" s="276"/>
      <c r="G45" s="276"/>
      <c r="H45" s="157"/>
      <c r="I45" s="157"/>
      <c r="J45" s="157"/>
      <c r="K45" s="157"/>
      <c r="L45" s="157"/>
      <c r="M45" s="157"/>
      <c r="N45" s="157"/>
      <c r="O45" s="157"/>
      <c r="P45" s="157"/>
      <c r="Q45" s="157"/>
      <c r="R45" s="157"/>
      <c r="S45" s="157"/>
      <c r="T45" s="157"/>
      <c r="U45" s="157"/>
      <c r="V45" s="157"/>
      <c r="W45" s="157"/>
      <c r="X45" s="148"/>
      <c r="Y45" s="148"/>
      <c r="Z45" s="148"/>
      <c r="AA45" s="148"/>
      <c r="AB45" s="148"/>
      <c r="AC45" s="148"/>
      <c r="AD45" s="148"/>
      <c r="AE45" s="148"/>
      <c r="AF45" s="148"/>
      <c r="AG45" s="148" t="s">
        <v>141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c r="A46" s="166">
        <v>19</v>
      </c>
      <c r="B46" s="167" t="s">
        <v>583</v>
      </c>
      <c r="C46" s="180" t="s">
        <v>507</v>
      </c>
      <c r="D46" s="181" t="s">
        <v>502</v>
      </c>
      <c r="E46" s="171">
        <v>1</v>
      </c>
      <c r="F46" s="170"/>
      <c r="G46" s="171">
        <f>ROUND(E46*F46,2)</f>
        <v>0</v>
      </c>
      <c r="H46" s="170"/>
      <c r="I46" s="171">
        <f>ROUND(E46*H46,2)</f>
        <v>0</v>
      </c>
      <c r="J46" s="170"/>
      <c r="K46" s="171">
        <f>ROUND(E46*J46,2)</f>
        <v>0</v>
      </c>
      <c r="L46" s="171">
        <v>21</v>
      </c>
      <c r="M46" s="171">
        <f>G46*(1+L46/100)</f>
        <v>0</v>
      </c>
      <c r="N46" s="171">
        <v>0</v>
      </c>
      <c r="O46" s="171">
        <f>ROUND(E46*N46,2)</f>
        <v>0</v>
      </c>
      <c r="P46" s="171">
        <v>0</v>
      </c>
      <c r="Q46" s="171">
        <f>ROUND(E46*P46,2)</f>
        <v>0</v>
      </c>
      <c r="R46" s="171"/>
      <c r="S46" s="171" t="s">
        <v>167</v>
      </c>
      <c r="T46" s="172" t="s">
        <v>137</v>
      </c>
      <c r="U46" s="157">
        <v>0</v>
      </c>
      <c r="V46" s="157">
        <f>ROUND(E46*U46,2)</f>
        <v>0</v>
      </c>
      <c r="W46" s="157"/>
      <c r="X46" s="148"/>
      <c r="Y46" s="148"/>
      <c r="Z46" s="148"/>
      <c r="AA46" s="148"/>
      <c r="AB46" s="148"/>
      <c r="AC46" s="148"/>
      <c r="AD46" s="148"/>
      <c r="AE46" s="148"/>
      <c r="AF46" s="148"/>
      <c r="AG46" s="148" t="s">
        <v>221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c r="A47" s="155"/>
      <c r="B47" s="156"/>
      <c r="C47" s="275"/>
      <c r="D47" s="276"/>
      <c r="E47" s="276"/>
      <c r="F47" s="276"/>
      <c r="G47" s="276"/>
      <c r="H47" s="157"/>
      <c r="I47" s="157"/>
      <c r="J47" s="157"/>
      <c r="K47" s="157"/>
      <c r="L47" s="157"/>
      <c r="M47" s="157"/>
      <c r="N47" s="157"/>
      <c r="O47" s="157"/>
      <c r="P47" s="157"/>
      <c r="Q47" s="157"/>
      <c r="R47" s="157"/>
      <c r="S47" s="157"/>
      <c r="T47" s="157"/>
      <c r="U47" s="157"/>
      <c r="V47" s="157"/>
      <c r="W47" s="157"/>
      <c r="X47" s="148"/>
      <c r="Y47" s="148"/>
      <c r="Z47" s="148"/>
      <c r="AA47" s="148"/>
      <c r="AB47" s="148"/>
      <c r="AC47" s="148"/>
      <c r="AD47" s="148"/>
      <c r="AE47" s="148"/>
      <c r="AF47" s="148"/>
      <c r="AG47" s="148" t="s">
        <v>141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c r="A48" s="166">
        <v>20</v>
      </c>
      <c r="B48" s="167" t="s">
        <v>600</v>
      </c>
      <c r="C48" s="180" t="s">
        <v>511</v>
      </c>
      <c r="D48" s="181" t="s">
        <v>502</v>
      </c>
      <c r="E48" s="171">
        <v>1</v>
      </c>
      <c r="F48" s="170"/>
      <c r="G48" s="171">
        <f>ROUND(E48*F48,2)</f>
        <v>0</v>
      </c>
      <c r="H48" s="170"/>
      <c r="I48" s="171">
        <f>ROUND(E48*H48,2)</f>
        <v>0</v>
      </c>
      <c r="J48" s="170"/>
      <c r="K48" s="171">
        <f>ROUND(E48*J48,2)</f>
        <v>0</v>
      </c>
      <c r="L48" s="171">
        <v>21</v>
      </c>
      <c r="M48" s="171">
        <f>G48*(1+L48/100)</f>
        <v>0</v>
      </c>
      <c r="N48" s="171">
        <v>0</v>
      </c>
      <c r="O48" s="171">
        <f>ROUND(E48*N48,2)</f>
        <v>0</v>
      </c>
      <c r="P48" s="171">
        <v>0</v>
      </c>
      <c r="Q48" s="171">
        <f>ROUND(E48*P48,2)</f>
        <v>0</v>
      </c>
      <c r="R48" s="171"/>
      <c r="S48" s="171" t="s">
        <v>167</v>
      </c>
      <c r="T48" s="172" t="s">
        <v>137</v>
      </c>
      <c r="U48" s="157">
        <v>0</v>
      </c>
      <c r="V48" s="157">
        <f>ROUND(E48*U48,2)</f>
        <v>0</v>
      </c>
      <c r="W48" s="157"/>
      <c r="X48" s="148"/>
      <c r="Y48" s="148"/>
      <c r="Z48" s="148"/>
      <c r="AA48" s="148"/>
      <c r="AB48" s="148"/>
      <c r="AC48" s="148"/>
      <c r="AD48" s="148"/>
      <c r="AE48" s="148"/>
      <c r="AF48" s="148"/>
      <c r="AG48" s="148" t="s">
        <v>221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c r="A49" s="155"/>
      <c r="B49" s="156"/>
      <c r="C49" s="275"/>
      <c r="D49" s="276"/>
      <c r="E49" s="276"/>
      <c r="F49" s="276"/>
      <c r="G49" s="276"/>
      <c r="H49" s="157"/>
      <c r="I49" s="157"/>
      <c r="J49" s="157"/>
      <c r="K49" s="157"/>
      <c r="L49" s="157"/>
      <c r="M49" s="157"/>
      <c r="N49" s="157"/>
      <c r="O49" s="157"/>
      <c r="P49" s="157"/>
      <c r="Q49" s="157"/>
      <c r="R49" s="157"/>
      <c r="S49" s="157"/>
      <c r="T49" s="157"/>
      <c r="U49" s="157"/>
      <c r="V49" s="157"/>
      <c r="W49" s="157"/>
      <c r="X49" s="148"/>
      <c r="Y49" s="148"/>
      <c r="Z49" s="148"/>
      <c r="AA49" s="148"/>
      <c r="AB49" s="148"/>
      <c r="AC49" s="148"/>
      <c r="AD49" s="148"/>
      <c r="AE49" s="148"/>
      <c r="AF49" s="148"/>
      <c r="AG49" s="148" t="s">
        <v>141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c r="A50" s="5"/>
      <c r="B50" s="6"/>
      <c r="C50" s="184"/>
      <c r="D50" s="185"/>
      <c r="E50" s="150"/>
      <c r="F50" s="150"/>
      <c r="G50" s="150"/>
      <c r="H50" s="5"/>
      <c r="I50" s="5"/>
      <c r="J50" s="5"/>
      <c r="K50" s="5"/>
      <c r="L50" s="5"/>
      <c r="M50" s="5"/>
      <c r="N50" s="5"/>
      <c r="O50" s="5"/>
      <c r="P50" s="5"/>
      <c r="Q50" s="5"/>
      <c r="R50" s="5"/>
      <c r="S50" s="5"/>
      <c r="T50" s="5"/>
      <c r="U50" s="5"/>
      <c r="V50" s="5"/>
      <c r="W50" s="5"/>
      <c r="AE50">
        <v>15</v>
      </c>
      <c r="AF50">
        <v>21</v>
      </c>
    </row>
    <row r="51" spans="1:60">
      <c r="A51" s="151"/>
      <c r="B51" s="152" t="s">
        <v>29</v>
      </c>
      <c r="C51" s="186"/>
      <c r="D51" s="187"/>
      <c r="E51" s="188"/>
      <c r="F51" s="188"/>
      <c r="G51" s="174">
        <f>G8+G41</f>
        <v>0</v>
      </c>
      <c r="H51" s="5"/>
      <c r="I51" s="5"/>
      <c r="J51" s="5"/>
      <c r="K51" s="5"/>
      <c r="L51" s="5"/>
      <c r="M51" s="5"/>
      <c r="N51" s="5"/>
      <c r="O51" s="5"/>
      <c r="P51" s="5"/>
      <c r="Q51" s="5"/>
      <c r="R51" s="5"/>
      <c r="S51" s="5"/>
      <c r="T51" s="5"/>
      <c r="U51" s="5"/>
      <c r="V51" s="5"/>
      <c r="W51" s="5"/>
      <c r="AE51">
        <f>SUMIF(L7:L49,AE50,G7:G49)</f>
        <v>0</v>
      </c>
      <c r="AF51">
        <f>SUMIF(L7:L49,AF50,G7:G49)</f>
        <v>0</v>
      </c>
      <c r="AG51" t="s">
        <v>175</v>
      </c>
    </row>
    <row r="52" spans="1:60">
      <c r="A52" s="272" t="s">
        <v>484</v>
      </c>
      <c r="B52" s="272"/>
      <c r="C52" s="184"/>
      <c r="D52" s="185"/>
      <c r="E52" s="150"/>
      <c r="F52" s="150"/>
      <c r="G52" s="150"/>
      <c r="H52" s="5"/>
      <c r="I52" s="5"/>
      <c r="J52" s="5"/>
      <c r="K52" s="5"/>
      <c r="L52" s="5"/>
      <c r="M52" s="5"/>
      <c r="N52" s="5"/>
      <c r="O52" s="5"/>
      <c r="P52" s="5"/>
      <c r="Q52" s="5"/>
      <c r="R52" s="5"/>
      <c r="S52" s="5"/>
      <c r="T52" s="5"/>
      <c r="U52" s="5"/>
      <c r="V52" s="5"/>
      <c r="W52" s="5"/>
    </row>
    <row r="53" spans="1:60" ht="14">
      <c r="A53" s="5"/>
      <c r="B53" s="6" t="s">
        <v>485</v>
      </c>
      <c r="C53" s="184" t="s">
        <v>486</v>
      </c>
      <c r="D53" s="185"/>
      <c r="E53" s="150"/>
      <c r="F53" s="150"/>
      <c r="G53" s="150"/>
      <c r="H53" s="5"/>
      <c r="I53" s="5"/>
      <c r="J53" s="5"/>
      <c r="K53" s="5"/>
      <c r="L53" s="5"/>
      <c r="M53" s="5"/>
      <c r="N53" s="5"/>
      <c r="O53" s="5"/>
      <c r="P53" s="5"/>
      <c r="Q53" s="5"/>
      <c r="R53" s="5"/>
      <c r="S53" s="5"/>
      <c r="T53" s="5"/>
      <c r="U53" s="5"/>
      <c r="V53" s="5"/>
      <c r="W53" s="5"/>
      <c r="AG53" t="s">
        <v>487</v>
      </c>
    </row>
    <row r="54" spans="1:60" ht="14">
      <c r="A54" s="5"/>
      <c r="B54" s="6" t="s">
        <v>488</v>
      </c>
      <c r="C54" s="184" t="s">
        <v>489</v>
      </c>
      <c r="D54" s="185"/>
      <c r="E54" s="150"/>
      <c r="F54" s="150"/>
      <c r="G54" s="150"/>
      <c r="H54" s="5"/>
      <c r="I54" s="5"/>
      <c r="J54" s="5"/>
      <c r="K54" s="5"/>
      <c r="L54" s="5"/>
      <c r="M54" s="5"/>
      <c r="N54" s="5"/>
      <c r="O54" s="5"/>
      <c r="P54" s="5"/>
      <c r="Q54" s="5"/>
      <c r="R54" s="5"/>
      <c r="S54" s="5"/>
      <c r="T54" s="5"/>
      <c r="U54" s="5"/>
      <c r="V54" s="5"/>
      <c r="W54" s="5"/>
      <c r="AG54" t="s">
        <v>490</v>
      </c>
    </row>
    <row r="55" spans="1:60" ht="14">
      <c r="A55" s="5"/>
      <c r="B55" s="6"/>
      <c r="C55" s="184" t="s">
        <v>491</v>
      </c>
      <c r="D55" s="185"/>
      <c r="E55" s="150"/>
      <c r="F55" s="150"/>
      <c r="G55" s="150"/>
      <c r="H55" s="5"/>
      <c r="I55" s="5"/>
      <c r="J55" s="5"/>
      <c r="K55" s="5"/>
      <c r="L55" s="5"/>
      <c r="M55" s="5"/>
      <c r="N55" s="5"/>
      <c r="O55" s="5"/>
      <c r="P55" s="5"/>
      <c r="Q55" s="5"/>
      <c r="R55" s="5"/>
      <c r="S55" s="5"/>
      <c r="T55" s="5"/>
      <c r="U55" s="5"/>
      <c r="V55" s="5"/>
      <c r="W55" s="5"/>
      <c r="AG55" t="s">
        <v>492</v>
      </c>
    </row>
    <row r="56" spans="1:60">
      <c r="A56" s="5"/>
      <c r="B56" s="6"/>
      <c r="C56" s="184"/>
      <c r="D56" s="185"/>
      <c r="E56" s="150"/>
      <c r="F56" s="150"/>
      <c r="G56" s="150"/>
      <c r="H56" s="5"/>
      <c r="I56" s="5"/>
      <c r="J56" s="5"/>
      <c r="K56" s="5"/>
      <c r="L56" s="5"/>
      <c r="M56" s="5"/>
      <c r="N56" s="5"/>
      <c r="O56" s="5"/>
      <c r="P56" s="5"/>
      <c r="Q56" s="5"/>
      <c r="R56" s="5"/>
      <c r="S56" s="5"/>
      <c r="T56" s="5"/>
      <c r="U56" s="5"/>
      <c r="V56" s="5"/>
      <c r="W56" s="5"/>
    </row>
    <row r="57" spans="1:60">
      <c r="C57" s="189"/>
      <c r="D57" s="190"/>
      <c r="E57" s="89"/>
      <c r="F57" s="89"/>
      <c r="G57" s="89"/>
      <c r="AG57" t="s">
        <v>176</v>
      </c>
    </row>
    <row r="58" spans="1:60">
      <c r="C58" s="89"/>
      <c r="D58" s="190"/>
      <c r="E58" s="89"/>
      <c r="F58" s="89"/>
      <c r="G58" s="89"/>
    </row>
    <row r="59" spans="1:60">
      <c r="C59" s="89"/>
      <c r="D59" s="190"/>
      <c r="E59" s="89"/>
      <c r="F59" s="89"/>
      <c r="G59" s="89"/>
    </row>
    <row r="60" spans="1:60">
      <c r="C60" s="89"/>
      <c r="D60" s="190"/>
      <c r="E60" s="89"/>
      <c r="F60" s="89"/>
      <c r="G60" s="89"/>
    </row>
    <row r="61" spans="1:60">
      <c r="C61" s="89"/>
      <c r="D61" s="190"/>
      <c r="E61" s="89"/>
      <c r="F61" s="89"/>
      <c r="G61" s="89"/>
    </row>
    <row r="62" spans="1:60">
      <c r="C62" s="89"/>
      <c r="D62" s="190"/>
      <c r="E62" s="89"/>
      <c r="F62" s="89"/>
      <c r="G62" s="89"/>
    </row>
    <row r="63" spans="1:60">
      <c r="C63" s="89"/>
      <c r="D63" s="190"/>
      <c r="E63" s="89"/>
      <c r="F63" s="89"/>
      <c r="G63" s="89"/>
    </row>
    <row r="64" spans="1:60">
      <c r="C64" s="89"/>
      <c r="D64" s="190"/>
      <c r="E64" s="89"/>
      <c r="F64" s="89"/>
      <c r="G64" s="89"/>
    </row>
    <row r="65" spans="3:7">
      <c r="C65" s="89"/>
      <c r="D65" s="190"/>
      <c r="E65" s="89"/>
      <c r="F65" s="89"/>
      <c r="G65" s="89"/>
    </row>
    <row r="66" spans="3:7">
      <c r="C66" s="89"/>
      <c r="D66" s="190"/>
      <c r="E66" s="89"/>
      <c r="F66" s="89"/>
      <c r="G66" s="89"/>
    </row>
    <row r="67" spans="3:7">
      <c r="C67" s="89"/>
      <c r="D67" s="190"/>
      <c r="E67" s="89"/>
      <c r="F67" s="89"/>
      <c r="G67" s="89"/>
    </row>
    <row r="68" spans="3:7">
      <c r="C68" s="89"/>
      <c r="D68" s="190"/>
      <c r="E68" s="89"/>
      <c r="F68" s="89"/>
      <c r="G68" s="89"/>
    </row>
    <row r="69" spans="3:7">
      <c r="C69" s="89"/>
      <c r="D69" s="190"/>
      <c r="E69" s="89"/>
      <c r="F69" s="89"/>
      <c r="G69" s="89"/>
    </row>
    <row r="70" spans="3:7">
      <c r="C70" s="89"/>
      <c r="D70" s="190"/>
      <c r="E70" s="89"/>
      <c r="F70" s="89"/>
      <c r="G70" s="89"/>
    </row>
    <row r="71" spans="3:7">
      <c r="C71" s="89"/>
      <c r="D71" s="190"/>
      <c r="E71" s="89"/>
      <c r="F71" s="89"/>
      <c r="G71" s="89"/>
    </row>
    <row r="72" spans="3:7">
      <c r="C72" s="89"/>
      <c r="D72" s="190"/>
      <c r="E72" s="89"/>
      <c r="F72" s="89"/>
      <c r="G72" s="89"/>
    </row>
    <row r="73" spans="3:7">
      <c r="C73" s="89"/>
      <c r="D73" s="190"/>
      <c r="E73" s="89"/>
      <c r="F73" s="89"/>
      <c r="G73" s="89"/>
    </row>
    <row r="74" spans="3:7">
      <c r="C74" s="89"/>
      <c r="D74" s="190"/>
      <c r="E74" s="89"/>
      <c r="F74" s="89"/>
      <c r="G74" s="89"/>
    </row>
    <row r="75" spans="3:7">
      <c r="C75" s="89"/>
      <c r="D75" s="190"/>
      <c r="E75" s="89"/>
      <c r="F75" s="89"/>
      <c r="G75" s="89"/>
    </row>
    <row r="76" spans="3:7">
      <c r="C76" s="89"/>
      <c r="D76" s="190"/>
      <c r="E76" s="89"/>
      <c r="F76" s="89"/>
      <c r="G76" s="89"/>
    </row>
    <row r="77" spans="3:7">
      <c r="C77" s="89"/>
      <c r="D77" s="190"/>
      <c r="E77" s="89"/>
      <c r="F77" s="89"/>
      <c r="G77" s="89"/>
    </row>
    <row r="78" spans="3:7">
      <c r="C78" s="89"/>
      <c r="D78" s="190"/>
      <c r="E78" s="89"/>
      <c r="F78" s="89"/>
      <c r="G78" s="89"/>
    </row>
    <row r="79" spans="3:7">
      <c r="C79" s="89"/>
      <c r="D79" s="190"/>
      <c r="E79" s="89"/>
      <c r="F79" s="89"/>
      <c r="G79" s="89"/>
    </row>
    <row r="80" spans="3:7">
      <c r="C80" s="89"/>
      <c r="D80" s="190"/>
      <c r="E80" s="89"/>
      <c r="F80" s="89"/>
      <c r="G80" s="89"/>
    </row>
    <row r="81" spans="3:7">
      <c r="C81" s="89"/>
      <c r="D81" s="190"/>
      <c r="E81" s="89"/>
      <c r="F81" s="89"/>
      <c r="G81" s="89"/>
    </row>
    <row r="82" spans="3:7">
      <c r="C82" s="89"/>
      <c r="D82" s="190"/>
      <c r="E82" s="89"/>
      <c r="F82" s="89"/>
      <c r="G82" s="89"/>
    </row>
    <row r="83" spans="3:7">
      <c r="C83" s="89"/>
      <c r="D83" s="190"/>
      <c r="E83" s="89"/>
      <c r="F83" s="89"/>
      <c r="G83" s="89"/>
    </row>
    <row r="84" spans="3:7">
      <c r="C84" s="89"/>
      <c r="D84" s="190"/>
      <c r="E84" s="89"/>
      <c r="F84" s="89"/>
      <c r="G84" s="89"/>
    </row>
    <row r="85" spans="3:7">
      <c r="C85" s="89"/>
      <c r="D85" s="190"/>
      <c r="E85" s="89"/>
      <c r="F85" s="89"/>
      <c r="G85" s="89"/>
    </row>
    <row r="86" spans="3:7">
      <c r="C86" s="89"/>
      <c r="D86" s="190"/>
      <c r="E86" s="89"/>
      <c r="F86" s="89"/>
      <c r="G86" s="89"/>
    </row>
    <row r="87" spans="3:7">
      <c r="C87" s="89"/>
      <c r="D87" s="190"/>
      <c r="E87" s="89"/>
      <c r="F87" s="89"/>
      <c r="G87" s="89"/>
    </row>
    <row r="88" spans="3:7">
      <c r="C88" s="89"/>
      <c r="D88" s="190"/>
      <c r="E88" s="89"/>
      <c r="F88" s="89"/>
      <c r="G88" s="89"/>
    </row>
    <row r="89" spans="3:7">
      <c r="C89" s="89"/>
      <c r="D89" s="190"/>
      <c r="E89" s="89"/>
      <c r="F89" s="89"/>
      <c r="G89" s="89"/>
    </row>
    <row r="90" spans="3:7">
      <c r="C90" s="89"/>
      <c r="D90" s="190"/>
      <c r="E90" s="89"/>
      <c r="F90" s="89"/>
      <c r="G90" s="89"/>
    </row>
    <row r="91" spans="3:7">
      <c r="C91" s="89"/>
      <c r="D91" s="190"/>
      <c r="E91" s="89"/>
      <c r="F91" s="89"/>
      <c r="G91" s="89"/>
    </row>
    <row r="92" spans="3:7">
      <c r="C92" s="89"/>
      <c r="D92" s="190"/>
      <c r="E92" s="89"/>
      <c r="F92" s="89"/>
      <c r="G92" s="89"/>
    </row>
    <row r="93" spans="3:7">
      <c r="C93" s="89"/>
      <c r="D93" s="190"/>
      <c r="E93" s="89"/>
      <c r="F93" s="89"/>
      <c r="G93" s="89"/>
    </row>
    <row r="94" spans="3:7">
      <c r="C94" s="89"/>
      <c r="D94" s="190"/>
      <c r="E94" s="89"/>
      <c r="F94" s="89"/>
      <c r="G94" s="89"/>
    </row>
    <row r="95" spans="3:7">
      <c r="C95" s="89"/>
      <c r="D95" s="190"/>
      <c r="E95" s="89"/>
      <c r="F95" s="89"/>
      <c r="G95" s="89"/>
    </row>
    <row r="96" spans="3:7">
      <c r="C96" s="89"/>
      <c r="D96" s="190"/>
      <c r="E96" s="89"/>
      <c r="F96" s="89"/>
      <c r="G96" s="89"/>
    </row>
    <row r="97" spans="3:7">
      <c r="C97" s="89"/>
      <c r="D97" s="190"/>
      <c r="E97" s="89"/>
      <c r="F97" s="89"/>
      <c r="G97" s="89"/>
    </row>
    <row r="98" spans="3:7">
      <c r="C98" s="89"/>
      <c r="D98" s="190"/>
      <c r="E98" s="89"/>
      <c r="F98" s="89"/>
      <c r="G98" s="89"/>
    </row>
    <row r="99" spans="3:7">
      <c r="C99" s="89"/>
      <c r="D99" s="190"/>
      <c r="E99" s="89"/>
      <c r="F99" s="89"/>
      <c r="G99" s="89"/>
    </row>
    <row r="100" spans="3:7">
      <c r="C100" s="89"/>
      <c r="D100" s="190"/>
      <c r="E100" s="89"/>
      <c r="F100" s="89"/>
      <c r="G100" s="89"/>
    </row>
    <row r="101" spans="3:7">
      <c r="C101" s="89"/>
      <c r="D101" s="190"/>
      <c r="E101" s="89"/>
      <c r="F101" s="89"/>
      <c r="G101" s="89"/>
    </row>
    <row r="102" spans="3:7">
      <c r="C102" s="89"/>
      <c r="D102" s="190"/>
      <c r="E102" s="89"/>
      <c r="F102" s="89"/>
      <c r="G102" s="89"/>
    </row>
    <row r="103" spans="3:7">
      <c r="D103" s="139"/>
    </row>
    <row r="104" spans="3:7">
      <c r="D104" s="139"/>
    </row>
    <row r="105" spans="3:7">
      <c r="D105" s="139"/>
    </row>
    <row r="106" spans="3:7">
      <c r="D106" s="139"/>
    </row>
    <row r="107" spans="3:7">
      <c r="D107" s="139"/>
    </row>
    <row r="108" spans="3:7">
      <c r="D108" s="139"/>
    </row>
    <row r="109" spans="3:7">
      <c r="D109" s="139"/>
    </row>
    <row r="110" spans="3:7">
      <c r="D110" s="139"/>
    </row>
    <row r="111" spans="3:7">
      <c r="D111" s="139"/>
    </row>
    <row r="112" spans="3:7">
      <c r="D112" s="139"/>
    </row>
    <row r="113" spans="4:4">
      <c r="D113" s="139"/>
    </row>
    <row r="114" spans="4:4">
      <c r="D114" s="139"/>
    </row>
    <row r="115" spans="4:4">
      <c r="D115" s="139"/>
    </row>
    <row r="116" spans="4:4">
      <c r="D116" s="139"/>
    </row>
    <row r="117" spans="4:4">
      <c r="D117" s="139"/>
    </row>
    <row r="118" spans="4:4">
      <c r="D118" s="139"/>
    </row>
    <row r="119" spans="4:4">
      <c r="D119" s="139"/>
    </row>
    <row r="120" spans="4:4">
      <c r="D120" s="139"/>
    </row>
    <row r="121" spans="4:4">
      <c r="D121" s="139"/>
    </row>
    <row r="122" spans="4:4">
      <c r="D122" s="139"/>
    </row>
    <row r="123" spans="4:4">
      <c r="D123" s="139"/>
    </row>
    <row r="124" spans="4:4">
      <c r="D124" s="139"/>
    </row>
    <row r="125" spans="4:4">
      <c r="D125" s="139"/>
    </row>
    <row r="126" spans="4:4">
      <c r="D126" s="139"/>
    </row>
    <row r="127" spans="4:4">
      <c r="D127" s="139"/>
    </row>
    <row r="128" spans="4:4">
      <c r="D128" s="139"/>
    </row>
    <row r="129" spans="4:4">
      <c r="D129" s="139"/>
    </row>
    <row r="130" spans="4:4">
      <c r="D130" s="139"/>
    </row>
    <row r="131" spans="4:4">
      <c r="D131" s="139"/>
    </row>
    <row r="132" spans="4:4">
      <c r="D132" s="139"/>
    </row>
    <row r="133" spans="4:4">
      <c r="D133" s="139"/>
    </row>
    <row r="134" spans="4:4">
      <c r="D134" s="139"/>
    </row>
    <row r="135" spans="4:4">
      <c r="D135" s="139"/>
    </row>
    <row r="136" spans="4:4">
      <c r="D136" s="139"/>
    </row>
    <row r="137" spans="4:4">
      <c r="D137" s="139"/>
    </row>
    <row r="138" spans="4:4">
      <c r="D138" s="139"/>
    </row>
    <row r="139" spans="4:4">
      <c r="D139" s="139"/>
    </row>
    <row r="140" spans="4:4">
      <c r="D140" s="139"/>
    </row>
    <row r="141" spans="4:4">
      <c r="D141" s="139"/>
    </row>
    <row r="142" spans="4:4">
      <c r="D142" s="139"/>
    </row>
    <row r="143" spans="4:4">
      <c r="D143" s="139"/>
    </row>
    <row r="144" spans="4:4">
      <c r="D144" s="139"/>
    </row>
    <row r="145" spans="4:4">
      <c r="D145" s="139"/>
    </row>
    <row r="146" spans="4:4">
      <c r="D146" s="139"/>
    </row>
    <row r="147" spans="4:4">
      <c r="D147" s="139"/>
    </row>
    <row r="148" spans="4:4">
      <c r="D148" s="139"/>
    </row>
    <row r="149" spans="4:4">
      <c r="D149" s="139"/>
    </row>
    <row r="150" spans="4:4">
      <c r="D150" s="139"/>
    </row>
    <row r="151" spans="4:4">
      <c r="D151" s="139"/>
    </row>
    <row r="152" spans="4:4">
      <c r="D152" s="139"/>
    </row>
    <row r="153" spans="4:4">
      <c r="D153" s="139"/>
    </row>
    <row r="154" spans="4:4">
      <c r="D154" s="139"/>
    </row>
    <row r="155" spans="4:4">
      <c r="D155" s="139"/>
    </row>
    <row r="156" spans="4:4">
      <c r="D156" s="139"/>
    </row>
    <row r="157" spans="4:4">
      <c r="D157" s="139"/>
    </row>
    <row r="158" spans="4:4">
      <c r="D158" s="139"/>
    </row>
    <row r="159" spans="4:4">
      <c r="D159" s="139"/>
    </row>
    <row r="160" spans="4:4">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sheetProtection sheet="1"/>
  <mergeCells count="25">
    <mergeCell ref="A52:B52"/>
    <mergeCell ref="C36:G36"/>
    <mergeCell ref="A1:G1"/>
    <mergeCell ref="C2:G2"/>
    <mergeCell ref="C3:G3"/>
    <mergeCell ref="C4:G4"/>
    <mergeCell ref="C18:G18"/>
    <mergeCell ref="C10:G10"/>
    <mergeCell ref="C12:G12"/>
    <mergeCell ref="C14:G14"/>
    <mergeCell ref="C16:G16"/>
    <mergeCell ref="C49:G49"/>
    <mergeCell ref="C40:G40"/>
    <mergeCell ref="C45:G45"/>
    <mergeCell ref="C47:G47"/>
    <mergeCell ref="C43:G43"/>
    <mergeCell ref="C38:G38"/>
    <mergeCell ref="C32:G32"/>
    <mergeCell ref="C34:G34"/>
    <mergeCell ref="C30:G30"/>
    <mergeCell ref="C20:G20"/>
    <mergeCell ref="C22:G22"/>
    <mergeCell ref="C24:G24"/>
    <mergeCell ref="C26:G26"/>
    <mergeCell ref="C28:G28"/>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workbookViewId="0">
      <pane ySplit="7" topLeftCell="A8" activePane="bottomLeft" state="frozen"/>
      <selection pane="bottomLeft" activeCell="L6" sqref="L6"/>
    </sheetView>
  </sheetViews>
  <sheetFormatPr baseColWidth="10" defaultColWidth="8.83203125" defaultRowHeight="13" outlineLevelRow="1"/>
  <cols>
    <col min="1" max="1" width="3.5" customWidth="1"/>
    <col min="2" max="2" width="12.6640625" style="87" customWidth="1"/>
    <col min="3" max="3" width="50.6640625" style="87" customWidth="1"/>
    <col min="4" max="4" width="4.83203125" customWidth="1"/>
    <col min="5" max="5" width="7.83203125" customWidth="1"/>
    <col min="6" max="6" width="9.83203125" customWidth="1"/>
    <col min="7" max="7" width="12.6640625" customWidth="1"/>
    <col min="8" max="11" width="0" hidden="1" customWidth="1"/>
    <col min="12" max="12" width="4.83203125" customWidth="1"/>
    <col min="14" max="17" width="0" hidden="1" customWidth="1"/>
    <col min="18" max="18" width="6.83203125" customWidth="1"/>
    <col min="20" max="23" width="0" hidden="1" customWidth="1"/>
    <col min="29" max="29" width="0" hidden="1" customWidth="1"/>
    <col min="31" max="41" width="0" hidden="1" customWidth="1"/>
  </cols>
  <sheetData>
    <row r="1" spans="1:60" ht="15.75" customHeight="1">
      <c r="A1" s="259" t="s">
        <v>177</v>
      </c>
      <c r="B1" s="259"/>
      <c r="C1" s="259"/>
      <c r="D1" s="259"/>
      <c r="E1" s="259"/>
      <c r="F1" s="259"/>
      <c r="G1" s="259"/>
      <c r="AG1" t="s">
        <v>106</v>
      </c>
    </row>
    <row r="2" spans="1:60" ht="25.25" customHeight="1">
      <c r="A2" s="140" t="s">
        <v>7</v>
      </c>
      <c r="B2" s="74" t="s">
        <v>43</v>
      </c>
      <c r="C2" s="260" t="s">
        <v>44</v>
      </c>
      <c r="D2" s="261"/>
      <c r="E2" s="261"/>
      <c r="F2" s="261"/>
      <c r="G2" s="262"/>
      <c r="AG2" t="s">
        <v>107</v>
      </c>
    </row>
    <row r="3" spans="1:60" ht="25.25" customHeight="1">
      <c r="A3" s="140" t="s">
        <v>8</v>
      </c>
      <c r="B3" s="74" t="s">
        <v>46</v>
      </c>
      <c r="C3" s="260" t="s">
        <v>47</v>
      </c>
      <c r="D3" s="261"/>
      <c r="E3" s="261"/>
      <c r="F3" s="261"/>
      <c r="G3" s="262"/>
      <c r="AC3" s="87" t="s">
        <v>107</v>
      </c>
      <c r="AG3" t="s">
        <v>109</v>
      </c>
    </row>
    <row r="4" spans="1:60" ht="25.25" customHeight="1">
      <c r="A4" s="141" t="s">
        <v>9</v>
      </c>
      <c r="B4" s="142" t="s">
        <v>54</v>
      </c>
      <c r="C4" s="263" t="s">
        <v>55</v>
      </c>
      <c r="D4" s="264"/>
      <c r="E4" s="264"/>
      <c r="F4" s="264"/>
      <c r="G4" s="265"/>
      <c r="AG4" t="s">
        <v>110</v>
      </c>
    </row>
    <row r="5" spans="1:60">
      <c r="D5" s="139"/>
    </row>
    <row r="6" spans="1:60" ht="42">
      <c r="A6" s="144" t="s">
        <v>111</v>
      </c>
      <c r="B6" s="146"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c r="A7" s="5"/>
      <c r="B7" s="6"/>
      <c r="C7" s="6"/>
      <c r="D7" s="8"/>
      <c r="E7" s="149"/>
      <c r="F7" s="150"/>
      <c r="G7" s="150"/>
      <c r="H7" s="150"/>
      <c r="I7" s="150"/>
      <c r="J7" s="150"/>
      <c r="K7" s="150"/>
      <c r="L7" s="150"/>
      <c r="M7" s="150"/>
      <c r="N7" s="150"/>
      <c r="O7" s="150"/>
      <c r="P7" s="150"/>
      <c r="Q7" s="150"/>
      <c r="R7" s="150"/>
      <c r="S7" s="150"/>
      <c r="T7" s="150"/>
      <c r="U7" s="150"/>
      <c r="V7" s="150"/>
      <c r="W7" s="150"/>
    </row>
    <row r="8" spans="1:60" ht="14">
      <c r="A8" s="160" t="s">
        <v>131</v>
      </c>
      <c r="B8" s="161" t="s">
        <v>97</v>
      </c>
      <c r="C8" s="175" t="s">
        <v>99</v>
      </c>
      <c r="D8" s="162"/>
      <c r="E8" s="163"/>
      <c r="F8" s="164"/>
      <c r="G8" s="164">
        <f>SUMIF(AG9:AG30,"&lt;&gt;NOR",G9:G30)</f>
        <v>0</v>
      </c>
      <c r="H8" s="164"/>
      <c r="I8" s="164">
        <f>SUM(I9:I30)</f>
        <v>0</v>
      </c>
      <c r="J8" s="164"/>
      <c r="K8" s="164">
        <f>SUM(K9:K30)</f>
        <v>0</v>
      </c>
      <c r="L8" s="164"/>
      <c r="M8" s="164">
        <f>SUM(M9:M30)</f>
        <v>0</v>
      </c>
      <c r="N8" s="164"/>
      <c r="O8" s="164">
        <f>SUM(O9:O30)</f>
        <v>0</v>
      </c>
      <c r="P8" s="164"/>
      <c r="Q8" s="164">
        <f>SUM(Q9:Q30)</f>
        <v>0</v>
      </c>
      <c r="R8" s="164"/>
      <c r="S8" s="164"/>
      <c r="T8" s="165"/>
      <c r="U8" s="159"/>
      <c r="V8" s="159">
        <f>SUM(V9:V30)</f>
        <v>0</v>
      </c>
      <c r="W8" s="159"/>
      <c r="AG8" t="s">
        <v>132</v>
      </c>
    </row>
    <row r="9" spans="1:60" outlineLevel="1">
      <c r="A9" s="166">
        <v>1</v>
      </c>
      <c r="B9" s="167" t="s">
        <v>568</v>
      </c>
      <c r="C9" s="180" t="s">
        <v>601</v>
      </c>
      <c r="D9" s="181" t="s">
        <v>502</v>
      </c>
      <c r="E9" s="171">
        <v>1</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167</v>
      </c>
      <c r="T9" s="172" t="s">
        <v>137</v>
      </c>
      <c r="U9" s="157">
        <v>0</v>
      </c>
      <c r="V9" s="157">
        <f>ROUND(E9*U9,2)</f>
        <v>0</v>
      </c>
      <c r="W9" s="157"/>
      <c r="X9" s="148"/>
      <c r="Y9" s="148"/>
      <c r="Z9" s="148"/>
      <c r="AA9" s="148"/>
      <c r="AB9" s="148"/>
      <c r="AC9" s="148"/>
      <c r="AD9" s="148"/>
      <c r="AE9" s="148"/>
      <c r="AF9" s="148"/>
      <c r="AG9" s="148" t="s">
        <v>518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c r="A10" s="155"/>
      <c r="B10" s="156"/>
      <c r="C10" s="275"/>
      <c r="D10" s="276"/>
      <c r="E10" s="276"/>
      <c r="F10" s="276"/>
      <c r="G10" s="276"/>
      <c r="H10" s="157"/>
      <c r="I10" s="157"/>
      <c r="J10" s="157"/>
      <c r="K10" s="157"/>
      <c r="L10" s="157"/>
      <c r="M10" s="157"/>
      <c r="N10" s="157"/>
      <c r="O10" s="157"/>
      <c r="P10" s="157"/>
      <c r="Q10" s="157"/>
      <c r="R10" s="157"/>
      <c r="S10" s="157"/>
      <c r="T10" s="157"/>
      <c r="U10" s="157"/>
      <c r="V10" s="157"/>
      <c r="W10" s="157"/>
      <c r="X10" s="148"/>
      <c r="Y10" s="148"/>
      <c r="Z10" s="148"/>
      <c r="AA10" s="148"/>
      <c r="AB10" s="148"/>
      <c r="AC10" s="148"/>
      <c r="AD10" s="148"/>
      <c r="AE10" s="148"/>
      <c r="AF10" s="148"/>
      <c r="AG10" s="148" t="s">
        <v>141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c r="A11" s="166">
        <v>2</v>
      </c>
      <c r="B11" s="167" t="s">
        <v>550</v>
      </c>
      <c r="C11" s="180" t="s">
        <v>602</v>
      </c>
      <c r="D11" s="181" t="s">
        <v>521</v>
      </c>
      <c r="E11" s="171">
        <v>1</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167</v>
      </c>
      <c r="T11" s="172" t="s">
        <v>137</v>
      </c>
      <c r="U11" s="157">
        <v>0</v>
      </c>
      <c r="V11" s="157">
        <f>ROUND(E11*U11,2)</f>
        <v>0</v>
      </c>
      <c r="W11" s="157"/>
      <c r="X11" s="148"/>
      <c r="Y11" s="148"/>
      <c r="Z11" s="148"/>
      <c r="AA11" s="148"/>
      <c r="AB11" s="148"/>
      <c r="AC11" s="148"/>
      <c r="AD11" s="148"/>
      <c r="AE11" s="148"/>
      <c r="AF11" s="148"/>
      <c r="AG11" s="148" t="s">
        <v>518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c r="A12" s="155"/>
      <c r="B12" s="156"/>
      <c r="C12" s="275"/>
      <c r="D12" s="276"/>
      <c r="E12" s="276"/>
      <c r="F12" s="276"/>
      <c r="G12" s="276"/>
      <c r="H12" s="157"/>
      <c r="I12" s="157"/>
      <c r="J12" s="157"/>
      <c r="K12" s="157"/>
      <c r="L12" s="157"/>
      <c r="M12" s="157"/>
      <c r="N12" s="157"/>
      <c r="O12" s="157"/>
      <c r="P12" s="157"/>
      <c r="Q12" s="157"/>
      <c r="R12" s="157"/>
      <c r="S12" s="157"/>
      <c r="T12" s="157"/>
      <c r="U12" s="157"/>
      <c r="V12" s="157"/>
      <c r="W12" s="157"/>
      <c r="X12" s="148"/>
      <c r="Y12" s="148"/>
      <c r="Z12" s="148"/>
      <c r="AA12" s="148"/>
      <c r="AB12" s="148"/>
      <c r="AC12" s="148"/>
      <c r="AD12" s="148"/>
      <c r="AE12" s="148"/>
      <c r="AF12" s="148"/>
      <c r="AG12" s="148" t="s">
        <v>141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c r="A13" s="166">
        <v>3</v>
      </c>
      <c r="B13" s="167" t="s">
        <v>548</v>
      </c>
      <c r="C13" s="180" t="s">
        <v>603</v>
      </c>
      <c r="D13" s="181" t="s">
        <v>521</v>
      </c>
      <c r="E13" s="171">
        <v>1</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167</v>
      </c>
      <c r="T13" s="172" t="s">
        <v>137</v>
      </c>
      <c r="U13" s="157">
        <v>0</v>
      </c>
      <c r="V13" s="157">
        <f>ROUND(E13*U13,2)</f>
        <v>0</v>
      </c>
      <c r="W13" s="157"/>
      <c r="X13" s="148"/>
      <c r="Y13" s="148"/>
      <c r="Z13" s="148"/>
      <c r="AA13" s="148"/>
      <c r="AB13" s="148"/>
      <c r="AC13" s="148"/>
      <c r="AD13" s="148"/>
      <c r="AE13" s="148"/>
      <c r="AF13" s="148"/>
      <c r="AG13" s="148" t="s">
        <v>518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c r="A14" s="155"/>
      <c r="B14" s="156"/>
      <c r="C14" s="275"/>
      <c r="D14" s="276"/>
      <c r="E14" s="276"/>
      <c r="F14" s="276"/>
      <c r="G14" s="276"/>
      <c r="H14" s="157"/>
      <c r="I14" s="157"/>
      <c r="J14" s="157"/>
      <c r="K14" s="157"/>
      <c r="L14" s="157"/>
      <c r="M14" s="157"/>
      <c r="N14" s="157"/>
      <c r="O14" s="157"/>
      <c r="P14" s="157"/>
      <c r="Q14" s="157"/>
      <c r="R14" s="157"/>
      <c r="S14" s="157"/>
      <c r="T14" s="157"/>
      <c r="U14" s="157"/>
      <c r="V14" s="157"/>
      <c r="W14" s="157"/>
      <c r="X14" s="148"/>
      <c r="Y14" s="148"/>
      <c r="Z14" s="148"/>
      <c r="AA14" s="148"/>
      <c r="AB14" s="148"/>
      <c r="AC14" s="148"/>
      <c r="AD14" s="148"/>
      <c r="AE14" s="148"/>
      <c r="AF14" s="148"/>
      <c r="AG14" s="148" t="s">
        <v>141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c r="A15" s="166">
        <v>4</v>
      </c>
      <c r="B15" s="167" t="s">
        <v>546</v>
      </c>
      <c r="C15" s="180" t="s">
        <v>604</v>
      </c>
      <c r="D15" s="181" t="s">
        <v>521</v>
      </c>
      <c r="E15" s="171">
        <v>3</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167</v>
      </c>
      <c r="T15" s="172" t="s">
        <v>137</v>
      </c>
      <c r="U15" s="157">
        <v>0</v>
      </c>
      <c r="V15" s="157">
        <f>ROUND(E15*U15,2)</f>
        <v>0</v>
      </c>
      <c r="W15" s="157"/>
      <c r="X15" s="148"/>
      <c r="Y15" s="148"/>
      <c r="Z15" s="148"/>
      <c r="AA15" s="148"/>
      <c r="AB15" s="148"/>
      <c r="AC15" s="148"/>
      <c r="AD15" s="148"/>
      <c r="AE15" s="148"/>
      <c r="AF15" s="148"/>
      <c r="AG15" s="148" t="s">
        <v>518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c r="A16" s="155"/>
      <c r="B16" s="156"/>
      <c r="C16" s="275"/>
      <c r="D16" s="276"/>
      <c r="E16" s="276"/>
      <c r="F16" s="276"/>
      <c r="G16" s="276"/>
      <c r="H16" s="157"/>
      <c r="I16" s="157"/>
      <c r="J16" s="157"/>
      <c r="K16" s="157"/>
      <c r="L16" s="157"/>
      <c r="M16" s="157"/>
      <c r="N16" s="157"/>
      <c r="O16" s="157"/>
      <c r="P16" s="157"/>
      <c r="Q16" s="157"/>
      <c r="R16" s="157"/>
      <c r="S16" s="157"/>
      <c r="T16" s="157"/>
      <c r="U16" s="157"/>
      <c r="V16" s="157"/>
      <c r="W16" s="157"/>
      <c r="X16" s="148"/>
      <c r="Y16" s="148"/>
      <c r="Z16" s="148"/>
      <c r="AA16" s="148"/>
      <c r="AB16" s="148"/>
      <c r="AC16" s="148"/>
      <c r="AD16" s="148"/>
      <c r="AE16" s="148"/>
      <c r="AF16" s="148"/>
      <c r="AG16" s="148" t="s">
        <v>141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c r="A17" s="166">
        <v>5</v>
      </c>
      <c r="B17" s="167" t="s">
        <v>530</v>
      </c>
      <c r="C17" s="180" t="s">
        <v>605</v>
      </c>
      <c r="D17" s="181" t="s">
        <v>521</v>
      </c>
      <c r="E17" s="171">
        <v>1</v>
      </c>
      <c r="F17" s="170"/>
      <c r="G17" s="171">
        <f>ROUND(E17*F17,2)</f>
        <v>0</v>
      </c>
      <c r="H17" s="170"/>
      <c r="I17" s="171">
        <f>ROUND(E17*H17,2)</f>
        <v>0</v>
      </c>
      <c r="J17" s="170"/>
      <c r="K17" s="171">
        <f>ROUND(E17*J17,2)</f>
        <v>0</v>
      </c>
      <c r="L17" s="171">
        <v>21</v>
      </c>
      <c r="M17" s="171">
        <f>G17*(1+L17/100)</f>
        <v>0</v>
      </c>
      <c r="N17" s="171">
        <v>0</v>
      </c>
      <c r="O17" s="171">
        <f>ROUND(E17*N17,2)</f>
        <v>0</v>
      </c>
      <c r="P17" s="171">
        <v>0</v>
      </c>
      <c r="Q17" s="171">
        <f>ROUND(E17*P17,2)</f>
        <v>0</v>
      </c>
      <c r="R17" s="171"/>
      <c r="S17" s="171" t="s">
        <v>167</v>
      </c>
      <c r="T17" s="172" t="s">
        <v>137</v>
      </c>
      <c r="U17" s="157">
        <v>0</v>
      </c>
      <c r="V17" s="157">
        <f>ROUND(E17*U17,2)</f>
        <v>0</v>
      </c>
      <c r="W17" s="157"/>
      <c r="X17" s="148"/>
      <c r="Y17" s="148"/>
      <c r="Z17" s="148"/>
      <c r="AA17" s="148"/>
      <c r="AB17" s="148"/>
      <c r="AC17" s="148"/>
      <c r="AD17" s="148"/>
      <c r="AE17" s="148"/>
      <c r="AF17" s="148"/>
      <c r="AG17" s="148" t="s">
        <v>518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c r="A18" s="155"/>
      <c r="B18" s="156"/>
      <c r="C18" s="275"/>
      <c r="D18" s="276"/>
      <c r="E18" s="276"/>
      <c r="F18" s="276"/>
      <c r="G18" s="276"/>
      <c r="H18" s="157"/>
      <c r="I18" s="157"/>
      <c r="J18" s="157"/>
      <c r="K18" s="157"/>
      <c r="L18" s="157"/>
      <c r="M18" s="157"/>
      <c r="N18" s="157"/>
      <c r="O18" s="157"/>
      <c r="P18" s="157"/>
      <c r="Q18" s="157"/>
      <c r="R18" s="157"/>
      <c r="S18" s="157"/>
      <c r="T18" s="157"/>
      <c r="U18" s="157"/>
      <c r="V18" s="157"/>
      <c r="W18" s="157"/>
      <c r="X18" s="148"/>
      <c r="Y18" s="148"/>
      <c r="Z18" s="148"/>
      <c r="AA18" s="148"/>
      <c r="AB18" s="148"/>
      <c r="AC18" s="148"/>
      <c r="AD18" s="148"/>
      <c r="AE18" s="148"/>
      <c r="AF18" s="148"/>
      <c r="AG18" s="148" t="s">
        <v>141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c r="A19" s="166">
        <v>6</v>
      </c>
      <c r="B19" s="167" t="s">
        <v>542</v>
      </c>
      <c r="C19" s="180" t="s">
        <v>606</v>
      </c>
      <c r="D19" s="181" t="s">
        <v>521</v>
      </c>
      <c r="E19" s="171">
        <v>1</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167</v>
      </c>
      <c r="T19" s="172" t="s">
        <v>137</v>
      </c>
      <c r="U19" s="157">
        <v>0</v>
      </c>
      <c r="V19" s="157">
        <f>ROUND(E19*U19,2)</f>
        <v>0</v>
      </c>
      <c r="W19" s="157"/>
      <c r="X19" s="148"/>
      <c r="Y19" s="148"/>
      <c r="Z19" s="148"/>
      <c r="AA19" s="148"/>
      <c r="AB19" s="148"/>
      <c r="AC19" s="148"/>
      <c r="AD19" s="148"/>
      <c r="AE19" s="148"/>
      <c r="AF19" s="148"/>
      <c r="AG19" s="148" t="s">
        <v>518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c r="A20" s="155"/>
      <c r="B20" s="156"/>
      <c r="C20" s="275"/>
      <c r="D20" s="276"/>
      <c r="E20" s="276"/>
      <c r="F20" s="276"/>
      <c r="G20" s="276"/>
      <c r="H20" s="157"/>
      <c r="I20" s="157"/>
      <c r="J20" s="157"/>
      <c r="K20" s="157"/>
      <c r="L20" s="157"/>
      <c r="M20" s="157"/>
      <c r="N20" s="157"/>
      <c r="O20" s="157"/>
      <c r="P20" s="157"/>
      <c r="Q20" s="157"/>
      <c r="R20" s="157"/>
      <c r="S20" s="157"/>
      <c r="T20" s="157"/>
      <c r="U20" s="157"/>
      <c r="V20" s="157"/>
      <c r="W20" s="157"/>
      <c r="X20" s="148"/>
      <c r="Y20" s="148"/>
      <c r="Z20" s="148"/>
      <c r="AA20" s="148"/>
      <c r="AB20" s="148"/>
      <c r="AC20" s="148"/>
      <c r="AD20" s="148"/>
      <c r="AE20" s="148"/>
      <c r="AF20" s="148"/>
      <c r="AG20" s="148" t="s">
        <v>141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c r="A21" s="166">
        <v>7</v>
      </c>
      <c r="B21" s="167" t="s">
        <v>519</v>
      </c>
      <c r="C21" s="180" t="s">
        <v>607</v>
      </c>
      <c r="D21" s="181" t="s">
        <v>502</v>
      </c>
      <c r="E21" s="171">
        <v>1</v>
      </c>
      <c r="F21" s="170"/>
      <c r="G21" s="171">
        <f>ROUND(E21*F21,2)</f>
        <v>0</v>
      </c>
      <c r="H21" s="170"/>
      <c r="I21" s="171">
        <f>ROUND(E21*H21,2)</f>
        <v>0</v>
      </c>
      <c r="J21" s="170"/>
      <c r="K21" s="171">
        <f>ROUND(E21*J21,2)</f>
        <v>0</v>
      </c>
      <c r="L21" s="171">
        <v>21</v>
      </c>
      <c r="M21" s="171">
        <f>G21*(1+L21/100)</f>
        <v>0</v>
      </c>
      <c r="N21" s="171">
        <v>0</v>
      </c>
      <c r="O21" s="171">
        <f>ROUND(E21*N21,2)</f>
        <v>0</v>
      </c>
      <c r="P21" s="171">
        <v>0</v>
      </c>
      <c r="Q21" s="171">
        <f>ROUND(E21*P21,2)</f>
        <v>0</v>
      </c>
      <c r="R21" s="171"/>
      <c r="S21" s="171" t="s">
        <v>167</v>
      </c>
      <c r="T21" s="172" t="s">
        <v>137</v>
      </c>
      <c r="U21" s="157">
        <v>0</v>
      </c>
      <c r="V21" s="157">
        <f>ROUND(E21*U21,2)</f>
        <v>0</v>
      </c>
      <c r="W21" s="157"/>
      <c r="X21" s="148"/>
      <c r="Y21" s="148"/>
      <c r="Z21" s="148"/>
      <c r="AA21" s="148"/>
      <c r="AB21" s="148"/>
      <c r="AC21" s="148"/>
      <c r="AD21" s="148"/>
      <c r="AE21" s="148"/>
      <c r="AF21" s="148"/>
      <c r="AG21" s="148" t="s">
        <v>518</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c r="A22" s="155"/>
      <c r="B22" s="156"/>
      <c r="C22" s="275"/>
      <c r="D22" s="276"/>
      <c r="E22" s="276"/>
      <c r="F22" s="276"/>
      <c r="G22" s="276"/>
      <c r="H22" s="157"/>
      <c r="I22" s="157"/>
      <c r="J22" s="157"/>
      <c r="K22" s="157"/>
      <c r="L22" s="157"/>
      <c r="M22" s="157"/>
      <c r="N22" s="157"/>
      <c r="O22" s="157"/>
      <c r="P22" s="157"/>
      <c r="Q22" s="157"/>
      <c r="R22" s="157"/>
      <c r="S22" s="157"/>
      <c r="T22" s="157"/>
      <c r="U22" s="157"/>
      <c r="V22" s="157"/>
      <c r="W22" s="157"/>
      <c r="X22" s="148"/>
      <c r="Y22" s="148"/>
      <c r="Z22" s="148"/>
      <c r="AA22" s="148"/>
      <c r="AB22" s="148"/>
      <c r="AC22" s="148"/>
      <c r="AD22" s="148"/>
      <c r="AE22" s="148"/>
      <c r="AF22" s="148"/>
      <c r="AG22" s="148" t="s">
        <v>141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c r="A23" s="166">
        <v>8</v>
      </c>
      <c r="B23" s="167" t="s">
        <v>528</v>
      </c>
      <c r="C23" s="180" t="s">
        <v>608</v>
      </c>
      <c r="D23" s="181" t="s">
        <v>521</v>
      </c>
      <c r="E23" s="171">
        <v>1</v>
      </c>
      <c r="F23" s="170"/>
      <c r="G23" s="171">
        <f>ROUND(E23*F23,2)</f>
        <v>0</v>
      </c>
      <c r="H23" s="170"/>
      <c r="I23" s="171">
        <f>ROUND(E23*H23,2)</f>
        <v>0</v>
      </c>
      <c r="J23" s="170"/>
      <c r="K23" s="171">
        <f>ROUND(E23*J23,2)</f>
        <v>0</v>
      </c>
      <c r="L23" s="171">
        <v>21</v>
      </c>
      <c r="M23" s="171">
        <f>G23*(1+L23/100)</f>
        <v>0</v>
      </c>
      <c r="N23" s="171">
        <v>0</v>
      </c>
      <c r="O23" s="171">
        <f>ROUND(E23*N23,2)</f>
        <v>0</v>
      </c>
      <c r="P23" s="171">
        <v>0</v>
      </c>
      <c r="Q23" s="171">
        <f>ROUND(E23*P23,2)</f>
        <v>0</v>
      </c>
      <c r="R23" s="171"/>
      <c r="S23" s="171" t="s">
        <v>167</v>
      </c>
      <c r="T23" s="172" t="s">
        <v>137</v>
      </c>
      <c r="U23" s="157">
        <v>0</v>
      </c>
      <c r="V23" s="157">
        <f>ROUND(E23*U23,2)</f>
        <v>0</v>
      </c>
      <c r="W23" s="157"/>
      <c r="X23" s="148"/>
      <c r="Y23" s="148"/>
      <c r="Z23" s="148"/>
      <c r="AA23" s="148"/>
      <c r="AB23" s="148"/>
      <c r="AC23" s="148"/>
      <c r="AD23" s="148"/>
      <c r="AE23" s="148"/>
      <c r="AF23" s="148"/>
      <c r="AG23" s="148" t="s">
        <v>518</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c r="A24" s="155"/>
      <c r="B24" s="156"/>
      <c r="C24" s="275"/>
      <c r="D24" s="276"/>
      <c r="E24" s="276"/>
      <c r="F24" s="276"/>
      <c r="G24" s="276"/>
      <c r="H24" s="157"/>
      <c r="I24" s="157"/>
      <c r="J24" s="157"/>
      <c r="K24" s="157"/>
      <c r="L24" s="157"/>
      <c r="M24" s="157"/>
      <c r="N24" s="157"/>
      <c r="O24" s="157"/>
      <c r="P24" s="157"/>
      <c r="Q24" s="157"/>
      <c r="R24" s="157"/>
      <c r="S24" s="157"/>
      <c r="T24" s="157"/>
      <c r="U24" s="157"/>
      <c r="V24" s="157"/>
      <c r="W24" s="157"/>
      <c r="X24" s="148"/>
      <c r="Y24" s="148"/>
      <c r="Z24" s="148"/>
      <c r="AA24" s="148"/>
      <c r="AB24" s="148"/>
      <c r="AC24" s="148"/>
      <c r="AD24" s="148"/>
      <c r="AE24" s="148"/>
      <c r="AF24" s="148"/>
      <c r="AG24" s="148" t="s">
        <v>141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c r="A25" s="166">
        <v>9</v>
      </c>
      <c r="B25" s="167" t="s">
        <v>526</v>
      </c>
      <c r="C25" s="180" t="s">
        <v>609</v>
      </c>
      <c r="D25" s="181" t="s">
        <v>578</v>
      </c>
      <c r="E25" s="171">
        <v>75</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167</v>
      </c>
      <c r="T25" s="172" t="s">
        <v>137</v>
      </c>
      <c r="U25" s="157">
        <v>0</v>
      </c>
      <c r="V25" s="157">
        <f>ROUND(E25*U25,2)</f>
        <v>0</v>
      </c>
      <c r="W25" s="157"/>
      <c r="X25" s="148"/>
      <c r="Y25" s="148"/>
      <c r="Z25" s="148"/>
      <c r="AA25" s="148"/>
      <c r="AB25" s="148"/>
      <c r="AC25" s="148"/>
      <c r="AD25" s="148"/>
      <c r="AE25" s="148"/>
      <c r="AF25" s="148"/>
      <c r="AG25" s="148" t="s">
        <v>518</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c r="A26" s="155"/>
      <c r="B26" s="156"/>
      <c r="C26" s="275"/>
      <c r="D26" s="276"/>
      <c r="E26" s="276"/>
      <c r="F26" s="276"/>
      <c r="G26" s="276"/>
      <c r="H26" s="157"/>
      <c r="I26" s="157"/>
      <c r="J26" s="157"/>
      <c r="K26" s="157"/>
      <c r="L26" s="157"/>
      <c r="M26" s="157"/>
      <c r="N26" s="157"/>
      <c r="O26" s="157"/>
      <c r="P26" s="157"/>
      <c r="Q26" s="157"/>
      <c r="R26" s="157"/>
      <c r="S26" s="157"/>
      <c r="T26" s="157"/>
      <c r="U26" s="157"/>
      <c r="V26" s="157"/>
      <c r="W26" s="157"/>
      <c r="X26" s="148"/>
      <c r="Y26" s="148"/>
      <c r="Z26" s="148"/>
      <c r="AA26" s="148"/>
      <c r="AB26" s="148"/>
      <c r="AC26" s="148"/>
      <c r="AD26" s="148"/>
      <c r="AE26" s="148"/>
      <c r="AF26" s="148"/>
      <c r="AG26" s="148" t="s">
        <v>141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c r="A27" s="166">
        <v>10</v>
      </c>
      <c r="B27" s="167" t="s">
        <v>524</v>
      </c>
      <c r="C27" s="180" t="s">
        <v>557</v>
      </c>
      <c r="D27" s="181" t="s">
        <v>244</v>
      </c>
      <c r="E27" s="171">
        <v>50</v>
      </c>
      <c r="F27" s="170"/>
      <c r="G27" s="171">
        <f>ROUND(E27*F27,2)</f>
        <v>0</v>
      </c>
      <c r="H27" s="170"/>
      <c r="I27" s="171">
        <f>ROUND(E27*H27,2)</f>
        <v>0</v>
      </c>
      <c r="J27" s="170"/>
      <c r="K27" s="171">
        <f>ROUND(E27*J27,2)</f>
        <v>0</v>
      </c>
      <c r="L27" s="171">
        <v>21</v>
      </c>
      <c r="M27" s="171">
        <f>G27*(1+L27/100)</f>
        <v>0</v>
      </c>
      <c r="N27" s="171">
        <v>0</v>
      </c>
      <c r="O27" s="171">
        <f>ROUND(E27*N27,2)</f>
        <v>0</v>
      </c>
      <c r="P27" s="171">
        <v>0</v>
      </c>
      <c r="Q27" s="171">
        <f>ROUND(E27*P27,2)</f>
        <v>0</v>
      </c>
      <c r="R27" s="171"/>
      <c r="S27" s="171" t="s">
        <v>167</v>
      </c>
      <c r="T27" s="172" t="s">
        <v>137</v>
      </c>
      <c r="U27" s="157">
        <v>0</v>
      </c>
      <c r="V27" s="157">
        <f>ROUND(E27*U27,2)</f>
        <v>0</v>
      </c>
      <c r="W27" s="157"/>
      <c r="X27" s="148"/>
      <c r="Y27" s="148"/>
      <c r="Z27" s="148"/>
      <c r="AA27" s="148"/>
      <c r="AB27" s="148"/>
      <c r="AC27" s="148"/>
      <c r="AD27" s="148"/>
      <c r="AE27" s="148"/>
      <c r="AF27" s="148"/>
      <c r="AG27" s="148" t="s">
        <v>518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c r="A28" s="155"/>
      <c r="B28" s="156"/>
      <c r="C28" s="275"/>
      <c r="D28" s="276"/>
      <c r="E28" s="276"/>
      <c r="F28" s="276"/>
      <c r="G28" s="276"/>
      <c r="H28" s="157"/>
      <c r="I28" s="157"/>
      <c r="J28" s="157"/>
      <c r="K28" s="157"/>
      <c r="L28" s="157"/>
      <c r="M28" s="157"/>
      <c r="N28" s="157"/>
      <c r="O28" s="157"/>
      <c r="P28" s="157"/>
      <c r="Q28" s="157"/>
      <c r="R28" s="157"/>
      <c r="S28" s="157"/>
      <c r="T28" s="157"/>
      <c r="U28" s="157"/>
      <c r="V28" s="157"/>
      <c r="W28" s="157"/>
      <c r="X28" s="148"/>
      <c r="Y28" s="148"/>
      <c r="Z28" s="148"/>
      <c r="AA28" s="148"/>
      <c r="AB28" s="148"/>
      <c r="AC28" s="148"/>
      <c r="AD28" s="148"/>
      <c r="AE28" s="148"/>
      <c r="AF28" s="148"/>
      <c r="AG28" s="148" t="s">
        <v>141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c r="A29" s="166">
        <v>11</v>
      </c>
      <c r="B29" s="167" t="s">
        <v>593</v>
      </c>
      <c r="C29" s="180" t="s">
        <v>539</v>
      </c>
      <c r="D29" s="181" t="s">
        <v>502</v>
      </c>
      <c r="E29" s="171">
        <v>1</v>
      </c>
      <c r="F29" s="170"/>
      <c r="G29" s="171">
        <f>ROUND(E29*F29,2)</f>
        <v>0</v>
      </c>
      <c r="H29" s="170"/>
      <c r="I29" s="171">
        <f>ROUND(E29*H29,2)</f>
        <v>0</v>
      </c>
      <c r="J29" s="170"/>
      <c r="K29" s="171">
        <f>ROUND(E29*J29,2)</f>
        <v>0</v>
      </c>
      <c r="L29" s="171">
        <v>21</v>
      </c>
      <c r="M29" s="171">
        <f>G29*(1+L29/100)</f>
        <v>0</v>
      </c>
      <c r="N29" s="171">
        <v>0</v>
      </c>
      <c r="O29" s="171">
        <f>ROUND(E29*N29,2)</f>
        <v>0</v>
      </c>
      <c r="P29" s="171">
        <v>0</v>
      </c>
      <c r="Q29" s="171">
        <f>ROUND(E29*P29,2)</f>
        <v>0</v>
      </c>
      <c r="R29" s="171"/>
      <c r="S29" s="171" t="s">
        <v>167</v>
      </c>
      <c r="T29" s="172" t="s">
        <v>137</v>
      </c>
      <c r="U29" s="157">
        <v>0</v>
      </c>
      <c r="V29" s="157">
        <f>ROUND(E29*U29,2)</f>
        <v>0</v>
      </c>
      <c r="W29" s="157"/>
      <c r="X29" s="148"/>
      <c r="Y29" s="148"/>
      <c r="Z29" s="148"/>
      <c r="AA29" s="148"/>
      <c r="AB29" s="148"/>
      <c r="AC29" s="148"/>
      <c r="AD29" s="148"/>
      <c r="AE29" s="148"/>
      <c r="AF29" s="148"/>
      <c r="AG29" s="148" t="s">
        <v>221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c r="A30" s="155"/>
      <c r="B30" s="156"/>
      <c r="C30" s="275"/>
      <c r="D30" s="276"/>
      <c r="E30" s="276"/>
      <c r="F30" s="276"/>
      <c r="G30" s="276"/>
      <c r="H30" s="157"/>
      <c r="I30" s="157"/>
      <c r="J30" s="157"/>
      <c r="K30" s="157"/>
      <c r="L30" s="157"/>
      <c r="M30" s="157"/>
      <c r="N30" s="157"/>
      <c r="O30" s="157"/>
      <c r="P30" s="157"/>
      <c r="Q30" s="157"/>
      <c r="R30" s="157"/>
      <c r="S30" s="157"/>
      <c r="T30" s="157"/>
      <c r="U30" s="157"/>
      <c r="V30" s="157"/>
      <c r="W30" s="157"/>
      <c r="X30" s="148"/>
      <c r="Y30" s="148"/>
      <c r="Z30" s="148"/>
      <c r="AA30" s="148"/>
      <c r="AB30" s="148"/>
      <c r="AC30" s="148"/>
      <c r="AD30" s="148"/>
      <c r="AE30" s="148"/>
      <c r="AF30" s="148"/>
      <c r="AG30" s="148" t="s">
        <v>141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14">
      <c r="A31" s="160" t="s">
        <v>131</v>
      </c>
      <c r="B31" s="161" t="s">
        <v>104</v>
      </c>
      <c r="C31" s="182" t="s">
        <v>28</v>
      </c>
      <c r="D31" s="183"/>
      <c r="E31" s="164"/>
      <c r="F31" s="164"/>
      <c r="G31" s="164">
        <f>SUMIF(AG32:AG33,"&lt;&gt;NOR",G32:G33)</f>
        <v>0</v>
      </c>
      <c r="H31" s="164"/>
      <c r="I31" s="164">
        <f>SUM(I32:I33)</f>
        <v>0</v>
      </c>
      <c r="J31" s="164"/>
      <c r="K31" s="164">
        <f>SUM(K32:K33)</f>
        <v>0</v>
      </c>
      <c r="L31" s="164"/>
      <c r="M31" s="164">
        <f>SUM(M32:M33)</f>
        <v>0</v>
      </c>
      <c r="N31" s="164"/>
      <c r="O31" s="164">
        <f>SUM(O32:O33)</f>
        <v>0</v>
      </c>
      <c r="P31" s="164"/>
      <c r="Q31" s="164">
        <f>SUM(Q32:Q33)</f>
        <v>0</v>
      </c>
      <c r="R31" s="164"/>
      <c r="S31" s="164"/>
      <c r="T31" s="165"/>
      <c r="U31" s="159"/>
      <c r="V31" s="159">
        <f>SUM(V32:V33)</f>
        <v>0</v>
      </c>
      <c r="W31" s="159"/>
      <c r="AG31" t="s">
        <v>132</v>
      </c>
    </row>
    <row r="32" spans="1:60" outlineLevel="1">
      <c r="A32" s="166">
        <v>12</v>
      </c>
      <c r="B32" s="167" t="s">
        <v>583</v>
      </c>
      <c r="C32" s="180" t="s">
        <v>507</v>
      </c>
      <c r="D32" s="181" t="s">
        <v>502</v>
      </c>
      <c r="E32" s="171">
        <v>1</v>
      </c>
      <c r="F32" s="170"/>
      <c r="G32" s="171">
        <f>ROUND(E32*F32,2)</f>
        <v>0</v>
      </c>
      <c r="H32" s="170"/>
      <c r="I32" s="171">
        <f>ROUND(E32*H32,2)</f>
        <v>0</v>
      </c>
      <c r="J32" s="170"/>
      <c r="K32" s="171">
        <f>ROUND(E32*J32,2)</f>
        <v>0</v>
      </c>
      <c r="L32" s="171">
        <v>21</v>
      </c>
      <c r="M32" s="171">
        <f>G32*(1+L32/100)</f>
        <v>0</v>
      </c>
      <c r="N32" s="171">
        <v>0</v>
      </c>
      <c r="O32" s="171">
        <f>ROUND(E32*N32,2)</f>
        <v>0</v>
      </c>
      <c r="P32" s="171">
        <v>0</v>
      </c>
      <c r="Q32" s="171">
        <f>ROUND(E32*P32,2)</f>
        <v>0</v>
      </c>
      <c r="R32" s="171"/>
      <c r="S32" s="171" t="s">
        <v>167</v>
      </c>
      <c r="T32" s="172" t="s">
        <v>137</v>
      </c>
      <c r="U32" s="157">
        <v>0</v>
      </c>
      <c r="V32" s="157">
        <f>ROUND(E32*U32,2)</f>
        <v>0</v>
      </c>
      <c r="W32" s="157"/>
      <c r="X32" s="148"/>
      <c r="Y32" s="148"/>
      <c r="Z32" s="148"/>
      <c r="AA32" s="148"/>
      <c r="AB32" s="148"/>
      <c r="AC32" s="148"/>
      <c r="AD32" s="148"/>
      <c r="AE32" s="148"/>
      <c r="AF32" s="148"/>
      <c r="AG32" s="148" t="s">
        <v>221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c r="A33" s="155"/>
      <c r="B33" s="156"/>
      <c r="C33" s="275"/>
      <c r="D33" s="276"/>
      <c r="E33" s="276"/>
      <c r="F33" s="276"/>
      <c r="G33" s="276"/>
      <c r="H33" s="157"/>
      <c r="I33" s="157"/>
      <c r="J33" s="157"/>
      <c r="K33" s="157"/>
      <c r="L33" s="157"/>
      <c r="M33" s="157"/>
      <c r="N33" s="157"/>
      <c r="O33" s="157"/>
      <c r="P33" s="157"/>
      <c r="Q33" s="157"/>
      <c r="R33" s="157"/>
      <c r="S33" s="157"/>
      <c r="T33" s="157"/>
      <c r="U33" s="157"/>
      <c r="V33" s="157"/>
      <c r="W33" s="157"/>
      <c r="X33" s="148"/>
      <c r="Y33" s="148"/>
      <c r="Z33" s="148"/>
      <c r="AA33" s="148"/>
      <c r="AB33" s="148"/>
      <c r="AC33" s="148"/>
      <c r="AD33" s="148"/>
      <c r="AE33" s="148"/>
      <c r="AF33" s="148"/>
      <c r="AG33" s="148" t="s">
        <v>141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4">
      <c r="A34" s="160" t="s">
        <v>131</v>
      </c>
      <c r="B34" s="161" t="s">
        <v>97</v>
      </c>
      <c r="C34" s="182" t="s">
        <v>99</v>
      </c>
      <c r="D34" s="183"/>
      <c r="E34" s="164"/>
      <c r="F34" s="164"/>
      <c r="G34" s="164">
        <f>SUMIF(AG35:AG36,"&lt;&gt;NOR",G35:G36)</f>
        <v>0</v>
      </c>
      <c r="H34" s="164"/>
      <c r="I34" s="164">
        <f>SUM(I35:I36)</f>
        <v>0</v>
      </c>
      <c r="J34" s="164"/>
      <c r="K34" s="164">
        <f>SUM(K35:K36)</f>
        <v>0</v>
      </c>
      <c r="L34" s="164"/>
      <c r="M34" s="164">
        <f>SUM(M35:M36)</f>
        <v>0</v>
      </c>
      <c r="N34" s="164"/>
      <c r="O34" s="164">
        <f>SUM(O35:O36)</f>
        <v>0</v>
      </c>
      <c r="P34" s="164"/>
      <c r="Q34" s="164">
        <f>SUM(Q35:Q36)</f>
        <v>0</v>
      </c>
      <c r="R34" s="164"/>
      <c r="S34" s="164"/>
      <c r="T34" s="165"/>
      <c r="U34" s="159"/>
      <c r="V34" s="159">
        <f>SUM(V35:V36)</f>
        <v>0</v>
      </c>
      <c r="W34" s="159"/>
      <c r="AG34" t="s">
        <v>132</v>
      </c>
    </row>
    <row r="35" spans="1:60" outlineLevel="1">
      <c r="A35" s="166">
        <v>13</v>
      </c>
      <c r="B35" s="167" t="s">
        <v>595</v>
      </c>
      <c r="C35" s="180" t="s">
        <v>596</v>
      </c>
      <c r="D35" s="181" t="s">
        <v>502</v>
      </c>
      <c r="E35" s="171">
        <v>1</v>
      </c>
      <c r="F35" s="170"/>
      <c r="G35" s="171">
        <f>ROUND(E35*F35,2)</f>
        <v>0</v>
      </c>
      <c r="H35" s="170"/>
      <c r="I35" s="171">
        <f>ROUND(E35*H35,2)</f>
        <v>0</v>
      </c>
      <c r="J35" s="170"/>
      <c r="K35" s="171">
        <f>ROUND(E35*J35,2)</f>
        <v>0</v>
      </c>
      <c r="L35" s="171">
        <v>21</v>
      </c>
      <c r="M35" s="171">
        <f>G35*(1+L35/100)</f>
        <v>0</v>
      </c>
      <c r="N35" s="171">
        <v>0</v>
      </c>
      <c r="O35" s="171">
        <f>ROUND(E35*N35,2)</f>
        <v>0</v>
      </c>
      <c r="P35" s="171">
        <v>0</v>
      </c>
      <c r="Q35" s="171">
        <f>ROUND(E35*P35,2)</f>
        <v>0</v>
      </c>
      <c r="R35" s="171"/>
      <c r="S35" s="171" t="s">
        <v>167</v>
      </c>
      <c r="T35" s="172" t="s">
        <v>137</v>
      </c>
      <c r="U35" s="157">
        <v>0</v>
      </c>
      <c r="V35" s="157">
        <f>ROUND(E35*U35,2)</f>
        <v>0</v>
      </c>
      <c r="W35" s="157"/>
      <c r="X35" s="148"/>
      <c r="Y35" s="148"/>
      <c r="Z35" s="148"/>
      <c r="AA35" s="148"/>
      <c r="AB35" s="148"/>
      <c r="AC35" s="148"/>
      <c r="AD35" s="148"/>
      <c r="AE35" s="148"/>
      <c r="AF35" s="148"/>
      <c r="AG35" s="148" t="s">
        <v>518</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c r="A36" s="155"/>
      <c r="B36" s="156"/>
      <c r="C36" s="275"/>
      <c r="D36" s="276"/>
      <c r="E36" s="276"/>
      <c r="F36" s="276"/>
      <c r="G36" s="276"/>
      <c r="H36" s="157"/>
      <c r="I36" s="157"/>
      <c r="J36" s="157"/>
      <c r="K36" s="157"/>
      <c r="L36" s="157"/>
      <c r="M36" s="157"/>
      <c r="N36" s="157"/>
      <c r="O36" s="157"/>
      <c r="P36" s="157"/>
      <c r="Q36" s="157"/>
      <c r="R36" s="157"/>
      <c r="S36" s="157"/>
      <c r="T36" s="157"/>
      <c r="U36" s="157"/>
      <c r="V36" s="157"/>
      <c r="W36" s="157"/>
      <c r="X36" s="148"/>
      <c r="Y36" s="148"/>
      <c r="Z36" s="148"/>
      <c r="AA36" s="148"/>
      <c r="AB36" s="148"/>
      <c r="AC36" s="148"/>
      <c r="AD36" s="148"/>
      <c r="AE36" s="148"/>
      <c r="AF36" s="148"/>
      <c r="AG36" s="148" t="s">
        <v>141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ht="14">
      <c r="A37" s="160" t="s">
        <v>131</v>
      </c>
      <c r="B37" s="161" t="s">
        <v>104</v>
      </c>
      <c r="C37" s="182" t="s">
        <v>28</v>
      </c>
      <c r="D37" s="183"/>
      <c r="E37" s="164"/>
      <c r="F37" s="164"/>
      <c r="G37" s="164">
        <f>SUMIF(AG38:AG43,"&lt;&gt;NOR",G38:G43)</f>
        <v>0</v>
      </c>
      <c r="H37" s="164"/>
      <c r="I37" s="164">
        <f>SUM(I38:I43)</f>
        <v>0</v>
      </c>
      <c r="J37" s="164"/>
      <c r="K37" s="164">
        <f>SUM(K38:K43)</f>
        <v>0</v>
      </c>
      <c r="L37" s="164"/>
      <c r="M37" s="164">
        <f>SUM(M38:M43)</f>
        <v>0</v>
      </c>
      <c r="N37" s="164"/>
      <c r="O37" s="164">
        <f>SUM(O38:O43)</f>
        <v>0</v>
      </c>
      <c r="P37" s="164"/>
      <c r="Q37" s="164">
        <f>SUM(Q38:Q43)</f>
        <v>0</v>
      </c>
      <c r="R37" s="164"/>
      <c r="S37" s="164"/>
      <c r="T37" s="165"/>
      <c r="U37" s="159"/>
      <c r="V37" s="159">
        <f>SUM(V38:V43)</f>
        <v>0</v>
      </c>
      <c r="W37" s="159"/>
      <c r="AG37" t="s">
        <v>132</v>
      </c>
    </row>
    <row r="38" spans="1:60" outlineLevel="1">
      <c r="A38" s="166">
        <v>14</v>
      </c>
      <c r="B38" s="167" t="s">
        <v>598</v>
      </c>
      <c r="C38" s="180" t="s">
        <v>501</v>
      </c>
      <c r="D38" s="181" t="s">
        <v>502</v>
      </c>
      <c r="E38" s="171">
        <v>1</v>
      </c>
      <c r="F38" s="170"/>
      <c r="G38" s="171">
        <f>ROUND(E38*F38,2)</f>
        <v>0</v>
      </c>
      <c r="H38" s="170"/>
      <c r="I38" s="171">
        <f>ROUND(E38*H38,2)</f>
        <v>0</v>
      </c>
      <c r="J38" s="170"/>
      <c r="K38" s="171">
        <f>ROUND(E38*J38,2)</f>
        <v>0</v>
      </c>
      <c r="L38" s="171">
        <v>21</v>
      </c>
      <c r="M38" s="171">
        <f>G38*(1+L38/100)</f>
        <v>0</v>
      </c>
      <c r="N38" s="171">
        <v>0</v>
      </c>
      <c r="O38" s="171">
        <f>ROUND(E38*N38,2)</f>
        <v>0</v>
      </c>
      <c r="P38" s="171">
        <v>0</v>
      </c>
      <c r="Q38" s="171">
        <f>ROUND(E38*P38,2)</f>
        <v>0</v>
      </c>
      <c r="R38" s="171"/>
      <c r="S38" s="171" t="s">
        <v>167</v>
      </c>
      <c r="T38" s="172" t="s">
        <v>137</v>
      </c>
      <c r="U38" s="157">
        <v>0</v>
      </c>
      <c r="V38" s="157">
        <f>ROUND(E38*U38,2)</f>
        <v>0</v>
      </c>
      <c r="W38" s="157"/>
      <c r="X38" s="148"/>
      <c r="Y38" s="148"/>
      <c r="Z38" s="148"/>
      <c r="AA38" s="148"/>
      <c r="AB38" s="148"/>
      <c r="AC38" s="148"/>
      <c r="AD38" s="148"/>
      <c r="AE38" s="148"/>
      <c r="AF38" s="148"/>
      <c r="AG38" s="148" t="s">
        <v>610</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c r="A39" s="155"/>
      <c r="B39" s="156"/>
      <c r="C39" s="275"/>
      <c r="D39" s="276"/>
      <c r="E39" s="276"/>
      <c r="F39" s="276"/>
      <c r="G39" s="276"/>
      <c r="H39" s="157"/>
      <c r="I39" s="157"/>
      <c r="J39" s="157"/>
      <c r="K39" s="157"/>
      <c r="L39" s="157"/>
      <c r="M39" s="157"/>
      <c r="N39" s="157"/>
      <c r="O39" s="157"/>
      <c r="P39" s="157"/>
      <c r="Q39" s="157"/>
      <c r="R39" s="157"/>
      <c r="S39" s="157"/>
      <c r="T39" s="157"/>
      <c r="U39" s="157"/>
      <c r="V39" s="157"/>
      <c r="W39" s="157"/>
      <c r="X39" s="148"/>
      <c r="Y39" s="148"/>
      <c r="Z39" s="148"/>
      <c r="AA39" s="148"/>
      <c r="AB39" s="148"/>
      <c r="AC39" s="148"/>
      <c r="AD39" s="148"/>
      <c r="AE39" s="148"/>
      <c r="AF39" s="148"/>
      <c r="AG39" s="148" t="s">
        <v>141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c r="A40" s="166">
        <v>15</v>
      </c>
      <c r="B40" s="167" t="s">
        <v>600</v>
      </c>
      <c r="C40" s="180" t="s">
        <v>511</v>
      </c>
      <c r="D40" s="181" t="s">
        <v>502</v>
      </c>
      <c r="E40" s="171">
        <v>1</v>
      </c>
      <c r="F40" s="170"/>
      <c r="G40" s="171">
        <f>ROUND(E40*F40,2)</f>
        <v>0</v>
      </c>
      <c r="H40" s="170"/>
      <c r="I40" s="171">
        <f>ROUND(E40*H40,2)</f>
        <v>0</v>
      </c>
      <c r="J40" s="170"/>
      <c r="K40" s="171">
        <f>ROUND(E40*J40,2)</f>
        <v>0</v>
      </c>
      <c r="L40" s="171">
        <v>21</v>
      </c>
      <c r="M40" s="171">
        <f>G40*(1+L40/100)</f>
        <v>0</v>
      </c>
      <c r="N40" s="171">
        <v>0</v>
      </c>
      <c r="O40" s="171">
        <f>ROUND(E40*N40,2)</f>
        <v>0</v>
      </c>
      <c r="P40" s="171">
        <v>0</v>
      </c>
      <c r="Q40" s="171">
        <f>ROUND(E40*P40,2)</f>
        <v>0</v>
      </c>
      <c r="R40" s="171"/>
      <c r="S40" s="171" t="s">
        <v>167</v>
      </c>
      <c r="T40" s="172" t="s">
        <v>137</v>
      </c>
      <c r="U40" s="157">
        <v>0</v>
      </c>
      <c r="V40" s="157">
        <f>ROUND(E40*U40,2)</f>
        <v>0</v>
      </c>
      <c r="W40" s="157"/>
      <c r="X40" s="148"/>
      <c r="Y40" s="148"/>
      <c r="Z40" s="148"/>
      <c r="AA40" s="148"/>
      <c r="AB40" s="148"/>
      <c r="AC40" s="148"/>
      <c r="AD40" s="148"/>
      <c r="AE40" s="148"/>
      <c r="AF40" s="148"/>
      <c r="AG40" s="148" t="s">
        <v>221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c r="A41" s="155"/>
      <c r="B41" s="156"/>
      <c r="C41" s="275"/>
      <c r="D41" s="276"/>
      <c r="E41" s="276"/>
      <c r="F41" s="276"/>
      <c r="G41" s="276"/>
      <c r="H41" s="157"/>
      <c r="I41" s="157"/>
      <c r="J41" s="157"/>
      <c r="K41" s="157"/>
      <c r="L41" s="157"/>
      <c r="M41" s="157"/>
      <c r="N41" s="157"/>
      <c r="O41" s="157"/>
      <c r="P41" s="157"/>
      <c r="Q41" s="157"/>
      <c r="R41" s="157"/>
      <c r="S41" s="157"/>
      <c r="T41" s="157"/>
      <c r="U41" s="157"/>
      <c r="V41" s="157"/>
      <c r="W41" s="157"/>
      <c r="X41" s="148"/>
      <c r="Y41" s="148"/>
      <c r="Z41" s="148"/>
      <c r="AA41" s="148"/>
      <c r="AB41" s="148"/>
      <c r="AC41" s="148"/>
      <c r="AD41" s="148"/>
      <c r="AE41" s="148"/>
      <c r="AF41" s="148"/>
      <c r="AG41" s="148" t="s">
        <v>141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c r="A42" s="166">
        <v>16</v>
      </c>
      <c r="B42" s="167" t="s">
        <v>599</v>
      </c>
      <c r="C42" s="180" t="s">
        <v>504</v>
      </c>
      <c r="D42" s="181" t="s">
        <v>502</v>
      </c>
      <c r="E42" s="171">
        <v>1</v>
      </c>
      <c r="F42" s="170"/>
      <c r="G42" s="171">
        <f>ROUND(E42*F42,2)</f>
        <v>0</v>
      </c>
      <c r="H42" s="170"/>
      <c r="I42" s="171">
        <f>ROUND(E42*H42,2)</f>
        <v>0</v>
      </c>
      <c r="J42" s="170"/>
      <c r="K42" s="171">
        <f>ROUND(E42*J42,2)</f>
        <v>0</v>
      </c>
      <c r="L42" s="171">
        <v>21</v>
      </c>
      <c r="M42" s="171">
        <f>G42*(1+L42/100)</f>
        <v>0</v>
      </c>
      <c r="N42" s="171">
        <v>0</v>
      </c>
      <c r="O42" s="171">
        <f>ROUND(E42*N42,2)</f>
        <v>0</v>
      </c>
      <c r="P42" s="171">
        <v>0</v>
      </c>
      <c r="Q42" s="171">
        <f>ROUND(E42*P42,2)</f>
        <v>0</v>
      </c>
      <c r="R42" s="171"/>
      <c r="S42" s="171" t="s">
        <v>167</v>
      </c>
      <c r="T42" s="172" t="s">
        <v>137</v>
      </c>
      <c r="U42" s="157">
        <v>0</v>
      </c>
      <c r="V42" s="157">
        <f>ROUND(E42*U42,2)</f>
        <v>0</v>
      </c>
      <c r="W42" s="157"/>
      <c r="X42" s="148"/>
      <c r="Y42" s="148"/>
      <c r="Z42" s="148"/>
      <c r="AA42" s="148"/>
      <c r="AB42" s="148"/>
      <c r="AC42" s="148"/>
      <c r="AD42" s="148"/>
      <c r="AE42" s="148"/>
      <c r="AF42" s="148"/>
      <c r="AG42" s="148" t="s">
        <v>505</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c r="A43" s="155"/>
      <c r="B43" s="156"/>
      <c r="C43" s="275"/>
      <c r="D43" s="276"/>
      <c r="E43" s="276"/>
      <c r="F43" s="276"/>
      <c r="G43" s="276"/>
      <c r="H43" s="157"/>
      <c r="I43" s="157"/>
      <c r="J43" s="157"/>
      <c r="K43" s="157"/>
      <c r="L43" s="157"/>
      <c r="M43" s="157"/>
      <c r="N43" s="157"/>
      <c r="O43" s="157"/>
      <c r="P43" s="157"/>
      <c r="Q43" s="157"/>
      <c r="R43" s="157"/>
      <c r="S43" s="157"/>
      <c r="T43" s="157"/>
      <c r="U43" s="157"/>
      <c r="V43" s="157"/>
      <c r="W43" s="157"/>
      <c r="X43" s="148"/>
      <c r="Y43" s="148"/>
      <c r="Z43" s="148"/>
      <c r="AA43" s="148"/>
      <c r="AB43" s="148"/>
      <c r="AC43" s="148"/>
      <c r="AD43" s="148"/>
      <c r="AE43" s="148"/>
      <c r="AF43" s="148"/>
      <c r="AG43" s="148" t="s">
        <v>141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14">
      <c r="A44" s="160" t="s">
        <v>131</v>
      </c>
      <c r="B44" s="161" t="s">
        <v>97</v>
      </c>
      <c r="C44" s="182" t="s">
        <v>99</v>
      </c>
      <c r="D44" s="183"/>
      <c r="E44" s="164"/>
      <c r="F44" s="164"/>
      <c r="G44" s="164">
        <f>SUMIF(AG45:AG50,"&lt;&gt;NOR",G45:G50)</f>
        <v>0</v>
      </c>
      <c r="H44" s="164"/>
      <c r="I44" s="164">
        <f>SUM(I45:I50)</f>
        <v>0</v>
      </c>
      <c r="J44" s="164"/>
      <c r="K44" s="164">
        <f>SUM(K45:K50)</f>
        <v>0</v>
      </c>
      <c r="L44" s="164"/>
      <c r="M44" s="164">
        <f>SUM(M45:M50)</f>
        <v>0</v>
      </c>
      <c r="N44" s="164"/>
      <c r="O44" s="164">
        <f>SUM(O45:O50)</f>
        <v>0</v>
      </c>
      <c r="P44" s="164"/>
      <c r="Q44" s="164">
        <f>SUM(Q45:Q50)</f>
        <v>0</v>
      </c>
      <c r="R44" s="164"/>
      <c r="S44" s="164"/>
      <c r="T44" s="165"/>
      <c r="U44" s="159"/>
      <c r="V44" s="159">
        <f>SUM(V45:V50)</f>
        <v>0</v>
      </c>
      <c r="W44" s="159"/>
      <c r="AG44" t="s">
        <v>132</v>
      </c>
    </row>
    <row r="45" spans="1:60" outlineLevel="1">
      <c r="A45" s="166">
        <v>17</v>
      </c>
      <c r="B45" s="167" t="s">
        <v>594</v>
      </c>
      <c r="C45" s="180" t="s">
        <v>545</v>
      </c>
      <c r="D45" s="181" t="s">
        <v>502</v>
      </c>
      <c r="E45" s="171">
        <v>1</v>
      </c>
      <c r="F45" s="170"/>
      <c r="G45" s="171">
        <f>ROUND(E45*F45,2)</f>
        <v>0</v>
      </c>
      <c r="H45" s="170"/>
      <c r="I45" s="171">
        <f>ROUND(E45*H45,2)</f>
        <v>0</v>
      </c>
      <c r="J45" s="170"/>
      <c r="K45" s="171">
        <f>ROUND(E45*J45,2)</f>
        <v>0</v>
      </c>
      <c r="L45" s="171">
        <v>21</v>
      </c>
      <c r="M45" s="171">
        <f>G45*(1+L45/100)</f>
        <v>0</v>
      </c>
      <c r="N45" s="171">
        <v>0</v>
      </c>
      <c r="O45" s="171">
        <f>ROUND(E45*N45,2)</f>
        <v>0</v>
      </c>
      <c r="P45" s="171">
        <v>0</v>
      </c>
      <c r="Q45" s="171">
        <f>ROUND(E45*P45,2)</f>
        <v>0</v>
      </c>
      <c r="R45" s="171"/>
      <c r="S45" s="171" t="s">
        <v>167</v>
      </c>
      <c r="T45" s="172" t="s">
        <v>137</v>
      </c>
      <c r="U45" s="157">
        <v>0</v>
      </c>
      <c r="V45" s="157">
        <f>ROUND(E45*U45,2)</f>
        <v>0</v>
      </c>
      <c r="W45" s="157"/>
      <c r="X45" s="148"/>
      <c r="Y45" s="148"/>
      <c r="Z45" s="148"/>
      <c r="AA45" s="148"/>
      <c r="AB45" s="148"/>
      <c r="AC45" s="148"/>
      <c r="AD45" s="148"/>
      <c r="AE45" s="148"/>
      <c r="AF45" s="148"/>
      <c r="AG45" s="148" t="s">
        <v>505</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c r="A46" s="155"/>
      <c r="B46" s="156"/>
      <c r="C46" s="275"/>
      <c r="D46" s="276"/>
      <c r="E46" s="276"/>
      <c r="F46" s="276"/>
      <c r="G46" s="276"/>
      <c r="H46" s="157"/>
      <c r="I46" s="157"/>
      <c r="J46" s="157"/>
      <c r="K46" s="157"/>
      <c r="L46" s="157"/>
      <c r="M46" s="157"/>
      <c r="N46" s="157"/>
      <c r="O46" s="157"/>
      <c r="P46" s="157"/>
      <c r="Q46" s="157"/>
      <c r="R46" s="157"/>
      <c r="S46" s="157"/>
      <c r="T46" s="157"/>
      <c r="U46" s="157"/>
      <c r="V46" s="157"/>
      <c r="W46" s="157"/>
      <c r="X46" s="148"/>
      <c r="Y46" s="148"/>
      <c r="Z46" s="148"/>
      <c r="AA46" s="148"/>
      <c r="AB46" s="148"/>
      <c r="AC46" s="148"/>
      <c r="AD46" s="148"/>
      <c r="AE46" s="148"/>
      <c r="AF46" s="148"/>
      <c r="AG46" s="148" t="s">
        <v>141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c r="A47" s="166">
        <v>18</v>
      </c>
      <c r="B47" s="167" t="s">
        <v>611</v>
      </c>
      <c r="C47" s="180" t="s">
        <v>517</v>
      </c>
      <c r="D47" s="181" t="s">
        <v>502</v>
      </c>
      <c r="E47" s="171">
        <v>1</v>
      </c>
      <c r="F47" s="170"/>
      <c r="G47" s="171">
        <f>ROUND(E47*F47,2)</f>
        <v>0</v>
      </c>
      <c r="H47" s="170"/>
      <c r="I47" s="171">
        <f>ROUND(E47*H47,2)</f>
        <v>0</v>
      </c>
      <c r="J47" s="170"/>
      <c r="K47" s="171">
        <f>ROUND(E47*J47,2)</f>
        <v>0</v>
      </c>
      <c r="L47" s="171">
        <v>21</v>
      </c>
      <c r="M47" s="171">
        <f>G47*(1+L47/100)</f>
        <v>0</v>
      </c>
      <c r="N47" s="171">
        <v>0</v>
      </c>
      <c r="O47" s="171">
        <f>ROUND(E47*N47,2)</f>
        <v>0</v>
      </c>
      <c r="P47" s="171">
        <v>0</v>
      </c>
      <c r="Q47" s="171">
        <f>ROUND(E47*P47,2)</f>
        <v>0</v>
      </c>
      <c r="R47" s="171"/>
      <c r="S47" s="171" t="s">
        <v>167</v>
      </c>
      <c r="T47" s="172" t="s">
        <v>137</v>
      </c>
      <c r="U47" s="157">
        <v>0</v>
      </c>
      <c r="V47" s="157">
        <f>ROUND(E47*U47,2)</f>
        <v>0</v>
      </c>
      <c r="W47" s="157"/>
      <c r="X47" s="148"/>
      <c r="Y47" s="148"/>
      <c r="Z47" s="148"/>
      <c r="AA47" s="148"/>
      <c r="AB47" s="148"/>
      <c r="AC47" s="148"/>
      <c r="AD47" s="148"/>
      <c r="AE47" s="148"/>
      <c r="AF47" s="148"/>
      <c r="AG47" s="148" t="s">
        <v>518</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c r="A48" s="155"/>
      <c r="B48" s="156"/>
      <c r="C48" s="275"/>
      <c r="D48" s="276"/>
      <c r="E48" s="276"/>
      <c r="F48" s="276"/>
      <c r="G48" s="276"/>
      <c r="H48" s="157"/>
      <c r="I48" s="157"/>
      <c r="J48" s="157"/>
      <c r="K48" s="157"/>
      <c r="L48" s="157"/>
      <c r="M48" s="157"/>
      <c r="N48" s="157"/>
      <c r="O48" s="157"/>
      <c r="P48" s="157"/>
      <c r="Q48" s="157"/>
      <c r="R48" s="157"/>
      <c r="S48" s="157"/>
      <c r="T48" s="157"/>
      <c r="U48" s="157"/>
      <c r="V48" s="157"/>
      <c r="W48" s="157"/>
      <c r="X48" s="148"/>
      <c r="Y48" s="148"/>
      <c r="Z48" s="148"/>
      <c r="AA48" s="148"/>
      <c r="AB48" s="148"/>
      <c r="AC48" s="148"/>
      <c r="AD48" s="148"/>
      <c r="AE48" s="148"/>
      <c r="AF48" s="148"/>
      <c r="AG48" s="148" t="s">
        <v>141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c r="A49" s="166">
        <v>19</v>
      </c>
      <c r="B49" s="167" t="s">
        <v>554</v>
      </c>
      <c r="C49" s="180" t="s">
        <v>515</v>
      </c>
      <c r="D49" s="181" t="s">
        <v>502</v>
      </c>
      <c r="E49" s="171">
        <v>1</v>
      </c>
      <c r="F49" s="170"/>
      <c r="G49" s="171">
        <f>ROUND(E49*F49,2)</f>
        <v>0</v>
      </c>
      <c r="H49" s="170"/>
      <c r="I49" s="171">
        <f>ROUND(E49*H49,2)</f>
        <v>0</v>
      </c>
      <c r="J49" s="170"/>
      <c r="K49" s="171">
        <f>ROUND(E49*J49,2)</f>
        <v>0</v>
      </c>
      <c r="L49" s="171">
        <v>21</v>
      </c>
      <c r="M49" s="171">
        <f>G49*(1+L49/100)</f>
        <v>0</v>
      </c>
      <c r="N49" s="171">
        <v>0</v>
      </c>
      <c r="O49" s="171">
        <f>ROUND(E49*N49,2)</f>
        <v>0</v>
      </c>
      <c r="P49" s="171">
        <v>0</v>
      </c>
      <c r="Q49" s="171">
        <f>ROUND(E49*P49,2)</f>
        <v>0</v>
      </c>
      <c r="R49" s="171"/>
      <c r="S49" s="171" t="s">
        <v>167</v>
      </c>
      <c r="T49" s="172" t="s">
        <v>137</v>
      </c>
      <c r="U49" s="157">
        <v>0</v>
      </c>
      <c r="V49" s="157">
        <f>ROUND(E49*U49,2)</f>
        <v>0</v>
      </c>
      <c r="W49" s="157"/>
      <c r="X49" s="148"/>
      <c r="Y49" s="148"/>
      <c r="Z49" s="148"/>
      <c r="AA49" s="148"/>
      <c r="AB49" s="148"/>
      <c r="AC49" s="148"/>
      <c r="AD49" s="148"/>
      <c r="AE49" s="148"/>
      <c r="AF49" s="148"/>
      <c r="AG49" s="148" t="s">
        <v>505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c r="A50" s="155"/>
      <c r="B50" s="156"/>
      <c r="C50" s="275"/>
      <c r="D50" s="276"/>
      <c r="E50" s="276"/>
      <c r="F50" s="276"/>
      <c r="G50" s="276"/>
      <c r="H50" s="157"/>
      <c r="I50" s="157"/>
      <c r="J50" s="157"/>
      <c r="K50" s="157"/>
      <c r="L50" s="157"/>
      <c r="M50" s="157"/>
      <c r="N50" s="157"/>
      <c r="O50" s="157"/>
      <c r="P50" s="157"/>
      <c r="Q50" s="157"/>
      <c r="R50" s="157"/>
      <c r="S50" s="157"/>
      <c r="T50" s="157"/>
      <c r="U50" s="157"/>
      <c r="V50" s="157"/>
      <c r="W50" s="157"/>
      <c r="X50" s="148"/>
      <c r="Y50" s="148"/>
      <c r="Z50" s="148"/>
      <c r="AA50" s="148"/>
      <c r="AB50" s="148"/>
      <c r="AC50" s="148"/>
      <c r="AD50" s="148"/>
      <c r="AE50" s="148"/>
      <c r="AF50" s="148"/>
      <c r="AG50" s="148" t="s">
        <v>141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c r="A51" s="5"/>
      <c r="B51" s="6"/>
      <c r="C51" s="184"/>
      <c r="D51" s="185"/>
      <c r="E51" s="150"/>
      <c r="F51" s="150"/>
      <c r="G51" s="150"/>
      <c r="H51" s="5"/>
      <c r="I51" s="5"/>
      <c r="J51" s="5"/>
      <c r="K51" s="5"/>
      <c r="L51" s="5"/>
      <c r="M51" s="5"/>
      <c r="N51" s="5"/>
      <c r="O51" s="5"/>
      <c r="P51" s="5"/>
      <c r="Q51" s="5"/>
      <c r="R51" s="5"/>
      <c r="S51" s="5"/>
      <c r="T51" s="5"/>
      <c r="U51" s="5"/>
      <c r="V51" s="5"/>
      <c r="W51" s="5"/>
      <c r="AE51">
        <v>15</v>
      </c>
      <c r="AF51">
        <v>21</v>
      </c>
    </row>
    <row r="52" spans="1:60">
      <c r="A52" s="151"/>
      <c r="B52" s="152" t="s">
        <v>29</v>
      </c>
      <c r="C52" s="186"/>
      <c r="D52" s="187"/>
      <c r="E52" s="188"/>
      <c r="F52" s="188"/>
      <c r="G52" s="174">
        <f>G8+G31+G34+G37+G44</f>
        <v>0</v>
      </c>
      <c r="H52" s="5"/>
      <c r="I52" s="5"/>
      <c r="J52" s="5"/>
      <c r="K52" s="5"/>
      <c r="L52" s="5"/>
      <c r="M52" s="5"/>
      <c r="N52" s="5"/>
      <c r="O52" s="5"/>
      <c r="P52" s="5"/>
      <c r="Q52" s="5"/>
      <c r="R52" s="5"/>
      <c r="S52" s="5"/>
      <c r="T52" s="5"/>
      <c r="U52" s="5"/>
      <c r="V52" s="5"/>
      <c r="W52" s="5"/>
      <c r="AE52">
        <f>SUMIF(L7:L50,AE51,G7:G50)</f>
        <v>0</v>
      </c>
      <c r="AF52">
        <f>SUMIF(L7:L50,AF51,G7:G50)</f>
        <v>0</v>
      </c>
      <c r="AG52" t="s">
        <v>175</v>
      </c>
    </row>
    <row r="53" spans="1:60">
      <c r="A53" s="272" t="s">
        <v>484</v>
      </c>
      <c r="B53" s="272"/>
      <c r="C53" s="177"/>
      <c r="D53" s="8"/>
      <c r="E53" s="5"/>
      <c r="F53" s="5"/>
      <c r="G53" s="5"/>
      <c r="H53" s="5"/>
      <c r="I53" s="5"/>
      <c r="J53" s="5"/>
      <c r="K53" s="5"/>
      <c r="L53" s="5"/>
      <c r="M53" s="5"/>
      <c r="N53" s="5"/>
      <c r="O53" s="5"/>
      <c r="P53" s="5"/>
      <c r="Q53" s="5"/>
      <c r="R53" s="5"/>
      <c r="S53" s="5"/>
      <c r="T53" s="5"/>
      <c r="U53" s="5"/>
      <c r="V53" s="5"/>
      <c r="W53" s="5"/>
    </row>
    <row r="54" spans="1:60" ht="14">
      <c r="A54" s="5"/>
      <c r="B54" s="6" t="s">
        <v>485</v>
      </c>
      <c r="C54" s="177" t="s">
        <v>486</v>
      </c>
      <c r="D54" s="8"/>
      <c r="E54" s="5"/>
      <c r="F54" s="5"/>
      <c r="G54" s="5"/>
      <c r="H54" s="5"/>
      <c r="I54" s="5"/>
      <c r="J54" s="5"/>
      <c r="K54" s="5"/>
      <c r="L54" s="5"/>
      <c r="M54" s="5"/>
      <c r="N54" s="5"/>
      <c r="O54" s="5"/>
      <c r="P54" s="5"/>
      <c r="Q54" s="5"/>
      <c r="R54" s="5"/>
      <c r="S54" s="5"/>
      <c r="T54" s="5"/>
      <c r="U54" s="5"/>
      <c r="V54" s="5"/>
      <c r="W54" s="5"/>
      <c r="AG54" t="s">
        <v>487</v>
      </c>
    </row>
    <row r="55" spans="1:60" ht="14">
      <c r="A55" s="5"/>
      <c r="B55" s="6" t="s">
        <v>488</v>
      </c>
      <c r="C55" s="177" t="s">
        <v>489</v>
      </c>
      <c r="D55" s="8"/>
      <c r="E55" s="5"/>
      <c r="F55" s="5"/>
      <c r="G55" s="5"/>
      <c r="H55" s="5"/>
      <c r="I55" s="5"/>
      <c r="J55" s="5"/>
      <c r="K55" s="5"/>
      <c r="L55" s="5"/>
      <c r="M55" s="5"/>
      <c r="N55" s="5"/>
      <c r="O55" s="5"/>
      <c r="P55" s="5"/>
      <c r="Q55" s="5"/>
      <c r="R55" s="5"/>
      <c r="S55" s="5"/>
      <c r="T55" s="5"/>
      <c r="U55" s="5"/>
      <c r="V55" s="5"/>
      <c r="W55" s="5"/>
      <c r="AG55" t="s">
        <v>490</v>
      </c>
    </row>
    <row r="56" spans="1:60" ht="14">
      <c r="A56" s="5"/>
      <c r="B56" s="6"/>
      <c r="C56" s="177" t="s">
        <v>491</v>
      </c>
      <c r="D56" s="8"/>
      <c r="E56" s="5"/>
      <c r="F56" s="5"/>
      <c r="G56" s="5"/>
      <c r="H56" s="5"/>
      <c r="I56" s="5"/>
      <c r="J56" s="5"/>
      <c r="K56" s="5"/>
      <c r="L56" s="5"/>
      <c r="M56" s="5"/>
      <c r="N56" s="5"/>
      <c r="O56" s="5"/>
      <c r="P56" s="5"/>
      <c r="Q56" s="5"/>
      <c r="R56" s="5"/>
      <c r="S56" s="5"/>
      <c r="T56" s="5"/>
      <c r="U56" s="5"/>
      <c r="V56" s="5"/>
      <c r="W56" s="5"/>
      <c r="AG56" t="s">
        <v>492</v>
      </c>
    </row>
    <row r="57" spans="1:60">
      <c r="A57" s="5"/>
      <c r="B57" s="6"/>
      <c r="C57" s="177"/>
      <c r="D57" s="8"/>
      <c r="E57" s="5"/>
      <c r="F57" s="5"/>
      <c r="G57" s="5"/>
      <c r="H57" s="5"/>
      <c r="I57" s="5"/>
      <c r="J57" s="5"/>
      <c r="K57" s="5"/>
      <c r="L57" s="5"/>
      <c r="M57" s="5"/>
      <c r="N57" s="5"/>
      <c r="O57" s="5"/>
      <c r="P57" s="5"/>
      <c r="Q57" s="5"/>
      <c r="R57" s="5"/>
      <c r="S57" s="5"/>
      <c r="T57" s="5"/>
      <c r="U57" s="5"/>
      <c r="V57" s="5"/>
      <c r="W57" s="5"/>
    </row>
    <row r="58" spans="1:60">
      <c r="C58" s="179"/>
      <c r="D58" s="139"/>
      <c r="AG58" t="s">
        <v>176</v>
      </c>
    </row>
    <row r="59" spans="1:60">
      <c r="D59" s="139"/>
    </row>
    <row r="60" spans="1:60">
      <c r="D60" s="139"/>
    </row>
    <row r="61" spans="1:60">
      <c r="D61" s="139"/>
    </row>
    <row r="62" spans="1:60">
      <c r="D62" s="139"/>
    </row>
    <row r="63" spans="1:60">
      <c r="D63" s="139"/>
    </row>
    <row r="64" spans="1:60">
      <c r="D64" s="139"/>
    </row>
    <row r="65" spans="4:4">
      <c r="D65" s="139"/>
    </row>
    <row r="66" spans="4:4">
      <c r="D66" s="139"/>
    </row>
    <row r="67" spans="4:4">
      <c r="D67" s="139"/>
    </row>
    <row r="68" spans="4:4">
      <c r="D68" s="139"/>
    </row>
    <row r="69" spans="4:4">
      <c r="D69" s="139"/>
    </row>
    <row r="70" spans="4:4">
      <c r="D70" s="139"/>
    </row>
    <row r="71" spans="4:4">
      <c r="D71" s="139"/>
    </row>
    <row r="72" spans="4:4">
      <c r="D72" s="139"/>
    </row>
    <row r="73" spans="4:4">
      <c r="D73" s="139"/>
    </row>
    <row r="74" spans="4:4">
      <c r="D74" s="139"/>
    </row>
    <row r="75" spans="4:4">
      <c r="D75" s="139"/>
    </row>
    <row r="76" spans="4:4">
      <c r="D76" s="139"/>
    </row>
    <row r="77" spans="4:4">
      <c r="D77" s="139"/>
    </row>
    <row r="78" spans="4:4">
      <c r="D78" s="139"/>
    </row>
    <row r="79" spans="4:4">
      <c r="D79" s="139"/>
    </row>
    <row r="80" spans="4:4">
      <c r="D80" s="139"/>
    </row>
    <row r="81" spans="4:4">
      <c r="D81" s="139"/>
    </row>
    <row r="82" spans="4:4">
      <c r="D82" s="139"/>
    </row>
    <row r="83" spans="4:4">
      <c r="D83" s="139"/>
    </row>
    <row r="84" spans="4:4">
      <c r="D84" s="139"/>
    </row>
    <row r="85" spans="4:4">
      <c r="D85" s="139"/>
    </row>
    <row r="86" spans="4:4">
      <c r="D86" s="139"/>
    </row>
    <row r="87" spans="4:4">
      <c r="D87" s="139"/>
    </row>
    <row r="88" spans="4:4">
      <c r="D88" s="139"/>
    </row>
    <row r="89" spans="4:4">
      <c r="D89" s="139"/>
    </row>
    <row r="90" spans="4:4">
      <c r="D90" s="139"/>
    </row>
    <row r="91" spans="4:4">
      <c r="D91" s="139"/>
    </row>
    <row r="92" spans="4:4">
      <c r="D92" s="139"/>
    </row>
    <row r="93" spans="4:4">
      <c r="D93" s="139"/>
    </row>
    <row r="94" spans="4:4">
      <c r="D94" s="139"/>
    </row>
    <row r="95" spans="4:4">
      <c r="D95" s="139"/>
    </row>
    <row r="96" spans="4:4">
      <c r="D96" s="139"/>
    </row>
    <row r="97" spans="4:4">
      <c r="D97" s="139"/>
    </row>
    <row r="98" spans="4:4">
      <c r="D98" s="139"/>
    </row>
    <row r="99" spans="4:4">
      <c r="D99" s="139"/>
    </row>
    <row r="100" spans="4:4">
      <c r="D100" s="139"/>
    </row>
    <row r="101" spans="4:4">
      <c r="D101" s="139"/>
    </row>
    <row r="102" spans="4:4">
      <c r="D102" s="139"/>
    </row>
    <row r="103" spans="4:4">
      <c r="D103" s="139"/>
    </row>
    <row r="104" spans="4:4">
      <c r="D104" s="139"/>
    </row>
    <row r="105" spans="4:4">
      <c r="D105" s="139"/>
    </row>
    <row r="106" spans="4:4">
      <c r="D106" s="139"/>
    </row>
    <row r="107" spans="4:4">
      <c r="D107" s="139"/>
    </row>
    <row r="108" spans="4:4">
      <c r="D108" s="139"/>
    </row>
    <row r="109" spans="4:4">
      <c r="D109" s="139"/>
    </row>
    <row r="110" spans="4:4">
      <c r="D110" s="139"/>
    </row>
    <row r="111" spans="4:4">
      <c r="D111" s="139"/>
    </row>
    <row r="112" spans="4:4">
      <c r="D112" s="139"/>
    </row>
    <row r="113" spans="4:4">
      <c r="D113" s="139"/>
    </row>
    <row r="114" spans="4:4">
      <c r="D114" s="139"/>
    </row>
    <row r="115" spans="4:4">
      <c r="D115" s="139"/>
    </row>
    <row r="116" spans="4:4">
      <c r="D116" s="139"/>
    </row>
    <row r="117" spans="4:4">
      <c r="D117" s="139"/>
    </row>
    <row r="118" spans="4:4">
      <c r="D118" s="139"/>
    </row>
    <row r="119" spans="4:4">
      <c r="D119" s="139"/>
    </row>
    <row r="120" spans="4:4">
      <c r="D120" s="139"/>
    </row>
    <row r="121" spans="4:4">
      <c r="D121" s="139"/>
    </row>
    <row r="122" spans="4:4">
      <c r="D122" s="139"/>
    </row>
    <row r="123" spans="4:4">
      <c r="D123" s="139"/>
    </row>
    <row r="124" spans="4:4">
      <c r="D124" s="139"/>
    </row>
    <row r="125" spans="4:4">
      <c r="D125" s="139"/>
    </row>
    <row r="126" spans="4:4">
      <c r="D126" s="139"/>
    </row>
    <row r="127" spans="4:4">
      <c r="D127" s="139"/>
    </row>
    <row r="128" spans="4:4">
      <c r="D128" s="139"/>
    </row>
    <row r="129" spans="4:4">
      <c r="D129" s="139"/>
    </row>
    <row r="130" spans="4:4">
      <c r="D130" s="139"/>
    </row>
    <row r="131" spans="4:4">
      <c r="D131" s="139"/>
    </row>
    <row r="132" spans="4:4">
      <c r="D132" s="139"/>
    </row>
    <row r="133" spans="4:4">
      <c r="D133" s="139"/>
    </row>
    <row r="134" spans="4:4">
      <c r="D134" s="139"/>
    </row>
    <row r="135" spans="4:4">
      <c r="D135" s="139"/>
    </row>
    <row r="136" spans="4:4">
      <c r="D136" s="139"/>
    </row>
    <row r="137" spans="4:4">
      <c r="D137" s="139"/>
    </row>
    <row r="138" spans="4:4">
      <c r="D138" s="139"/>
    </row>
    <row r="139" spans="4:4">
      <c r="D139" s="139"/>
    </row>
    <row r="140" spans="4:4">
      <c r="D140" s="139"/>
    </row>
    <row r="141" spans="4:4">
      <c r="D141" s="139"/>
    </row>
    <row r="142" spans="4:4">
      <c r="D142" s="139"/>
    </row>
    <row r="143" spans="4:4">
      <c r="D143" s="139"/>
    </row>
    <row r="144" spans="4:4">
      <c r="D144" s="139"/>
    </row>
    <row r="145" spans="4:4">
      <c r="D145" s="139"/>
    </row>
    <row r="146" spans="4:4">
      <c r="D146" s="139"/>
    </row>
    <row r="147" spans="4:4">
      <c r="D147" s="139"/>
    </row>
    <row r="148" spans="4:4">
      <c r="D148" s="139"/>
    </row>
    <row r="149" spans="4:4">
      <c r="D149" s="139"/>
    </row>
    <row r="150" spans="4:4">
      <c r="D150" s="139"/>
    </row>
    <row r="151" spans="4:4">
      <c r="D151" s="139"/>
    </row>
    <row r="152" spans="4:4">
      <c r="D152" s="139"/>
    </row>
    <row r="153" spans="4:4">
      <c r="D153" s="139"/>
    </row>
    <row r="154" spans="4:4">
      <c r="D154" s="139"/>
    </row>
    <row r="155" spans="4:4">
      <c r="D155" s="139"/>
    </row>
    <row r="156" spans="4:4">
      <c r="D156" s="139"/>
    </row>
    <row r="157" spans="4:4">
      <c r="D157" s="139"/>
    </row>
    <row r="158" spans="4:4">
      <c r="D158" s="139"/>
    </row>
    <row r="159" spans="4:4">
      <c r="D159" s="139"/>
    </row>
    <row r="160" spans="4:4">
      <c r="D160" s="139"/>
    </row>
    <row r="161" spans="4:4">
      <c r="D161" s="139"/>
    </row>
    <row r="162" spans="4:4">
      <c r="D162" s="139"/>
    </row>
    <row r="163" spans="4:4">
      <c r="D163" s="139"/>
    </row>
    <row r="164" spans="4:4">
      <c r="D164" s="139"/>
    </row>
    <row r="165" spans="4:4">
      <c r="D165" s="139"/>
    </row>
    <row r="166" spans="4:4">
      <c r="D166" s="139"/>
    </row>
    <row r="167" spans="4:4">
      <c r="D167" s="139"/>
    </row>
    <row r="168" spans="4:4">
      <c r="D168" s="139"/>
    </row>
    <row r="169" spans="4:4">
      <c r="D169" s="139"/>
    </row>
    <row r="170" spans="4:4">
      <c r="D170" s="139"/>
    </row>
    <row r="171" spans="4:4">
      <c r="D171" s="139"/>
    </row>
    <row r="172" spans="4:4">
      <c r="D172" s="139"/>
    </row>
    <row r="173" spans="4:4">
      <c r="D173" s="139"/>
    </row>
    <row r="174" spans="4:4">
      <c r="D174" s="139"/>
    </row>
    <row r="175" spans="4:4">
      <c r="D175" s="139"/>
    </row>
    <row r="176" spans="4:4">
      <c r="D176" s="139"/>
    </row>
    <row r="177" spans="4:4">
      <c r="D177" s="139"/>
    </row>
    <row r="178" spans="4:4">
      <c r="D178" s="139"/>
    </row>
    <row r="179" spans="4:4">
      <c r="D179" s="139"/>
    </row>
    <row r="180" spans="4:4">
      <c r="D180" s="139"/>
    </row>
    <row r="181" spans="4:4">
      <c r="D181" s="139"/>
    </row>
    <row r="182" spans="4:4">
      <c r="D182" s="139"/>
    </row>
    <row r="183" spans="4:4">
      <c r="D183" s="139"/>
    </row>
    <row r="184" spans="4:4">
      <c r="D184" s="139"/>
    </row>
    <row r="185" spans="4:4">
      <c r="D185" s="139"/>
    </row>
    <row r="186" spans="4:4">
      <c r="D186" s="139"/>
    </row>
    <row r="187" spans="4:4">
      <c r="D187" s="139"/>
    </row>
    <row r="188" spans="4:4">
      <c r="D188" s="139"/>
    </row>
    <row r="189" spans="4:4">
      <c r="D189" s="139"/>
    </row>
    <row r="190" spans="4:4">
      <c r="D190" s="139"/>
    </row>
    <row r="191" spans="4:4">
      <c r="D191" s="139"/>
    </row>
    <row r="192" spans="4:4">
      <c r="D192" s="139"/>
    </row>
    <row r="193" spans="4:4">
      <c r="D193" s="139"/>
    </row>
    <row r="194" spans="4:4">
      <c r="D194" s="139"/>
    </row>
    <row r="195" spans="4:4">
      <c r="D195" s="139"/>
    </row>
    <row r="196" spans="4:4">
      <c r="D196" s="139"/>
    </row>
    <row r="197" spans="4:4">
      <c r="D197" s="139"/>
    </row>
    <row r="198" spans="4:4">
      <c r="D198" s="139"/>
    </row>
    <row r="199" spans="4:4">
      <c r="D199" s="139"/>
    </row>
    <row r="200" spans="4:4">
      <c r="D200" s="139"/>
    </row>
    <row r="201" spans="4:4">
      <c r="D201" s="139"/>
    </row>
    <row r="202" spans="4:4">
      <c r="D202" s="139"/>
    </row>
    <row r="203" spans="4:4">
      <c r="D203" s="139"/>
    </row>
    <row r="204" spans="4:4">
      <c r="D204" s="139"/>
    </row>
    <row r="205" spans="4:4">
      <c r="D205" s="139"/>
    </row>
    <row r="206" spans="4:4">
      <c r="D206" s="139"/>
    </row>
    <row r="207" spans="4:4">
      <c r="D207" s="139"/>
    </row>
    <row r="208" spans="4:4">
      <c r="D208" s="139"/>
    </row>
    <row r="209" spans="4:4">
      <c r="D209" s="139"/>
    </row>
    <row r="210" spans="4:4">
      <c r="D210" s="139"/>
    </row>
    <row r="211" spans="4:4">
      <c r="D211" s="139"/>
    </row>
    <row r="212" spans="4:4">
      <c r="D212" s="139"/>
    </row>
    <row r="213" spans="4:4">
      <c r="D213" s="139"/>
    </row>
    <row r="214" spans="4:4">
      <c r="D214" s="139"/>
    </row>
    <row r="215" spans="4:4">
      <c r="D215" s="139"/>
    </row>
    <row r="216" spans="4:4">
      <c r="D216" s="139"/>
    </row>
    <row r="217" spans="4:4">
      <c r="D217" s="139"/>
    </row>
    <row r="218" spans="4:4">
      <c r="D218" s="139"/>
    </row>
    <row r="219" spans="4:4">
      <c r="D219" s="139"/>
    </row>
    <row r="220" spans="4:4">
      <c r="D220" s="139"/>
    </row>
    <row r="221" spans="4:4">
      <c r="D221" s="139"/>
    </row>
    <row r="222" spans="4:4">
      <c r="D222" s="139"/>
    </row>
    <row r="223" spans="4:4">
      <c r="D223" s="139"/>
    </row>
    <row r="224" spans="4:4">
      <c r="D224" s="139"/>
    </row>
    <row r="225" spans="4:4">
      <c r="D225" s="139"/>
    </row>
    <row r="226" spans="4:4">
      <c r="D226" s="139"/>
    </row>
    <row r="227" spans="4:4">
      <c r="D227" s="139"/>
    </row>
    <row r="228" spans="4:4">
      <c r="D228" s="139"/>
    </row>
    <row r="229" spans="4:4">
      <c r="D229" s="139"/>
    </row>
    <row r="230" spans="4:4">
      <c r="D230" s="139"/>
    </row>
    <row r="231" spans="4:4">
      <c r="D231" s="139"/>
    </row>
    <row r="232" spans="4:4">
      <c r="D232" s="139"/>
    </row>
    <row r="233" spans="4:4">
      <c r="D233" s="139"/>
    </row>
    <row r="234" spans="4:4">
      <c r="D234" s="139"/>
    </row>
    <row r="235" spans="4:4">
      <c r="D235" s="139"/>
    </row>
    <row r="236" spans="4:4">
      <c r="D236" s="139"/>
    </row>
    <row r="237" spans="4:4">
      <c r="D237" s="139"/>
    </row>
    <row r="238" spans="4:4">
      <c r="D238" s="139"/>
    </row>
    <row r="239" spans="4:4">
      <c r="D239" s="139"/>
    </row>
    <row r="240" spans="4:4">
      <c r="D240" s="139"/>
    </row>
    <row r="241" spans="4:4">
      <c r="D241" s="139"/>
    </row>
    <row r="242" spans="4:4">
      <c r="D242" s="139"/>
    </row>
    <row r="243" spans="4:4">
      <c r="D243" s="139"/>
    </row>
    <row r="244" spans="4:4">
      <c r="D244" s="139"/>
    </row>
    <row r="245" spans="4:4">
      <c r="D245" s="139"/>
    </row>
    <row r="246" spans="4:4">
      <c r="D246" s="139"/>
    </row>
    <row r="247" spans="4:4">
      <c r="D247" s="139"/>
    </row>
    <row r="248" spans="4:4">
      <c r="D248" s="139"/>
    </row>
    <row r="249" spans="4:4">
      <c r="D249" s="139"/>
    </row>
    <row r="250" spans="4:4">
      <c r="D250" s="139"/>
    </row>
    <row r="251" spans="4:4">
      <c r="D251" s="139"/>
    </row>
    <row r="252" spans="4:4">
      <c r="D252" s="139"/>
    </row>
    <row r="253" spans="4:4">
      <c r="D253" s="139"/>
    </row>
    <row r="254" spans="4:4">
      <c r="D254" s="139"/>
    </row>
    <row r="255" spans="4:4">
      <c r="D255" s="139"/>
    </row>
    <row r="256" spans="4:4">
      <c r="D256" s="139"/>
    </row>
    <row r="257" spans="4:4">
      <c r="D257" s="139"/>
    </row>
    <row r="258" spans="4:4">
      <c r="D258" s="139"/>
    </row>
    <row r="259" spans="4:4">
      <c r="D259" s="139"/>
    </row>
    <row r="260" spans="4:4">
      <c r="D260" s="139"/>
    </row>
    <row r="261" spans="4:4">
      <c r="D261" s="139"/>
    </row>
    <row r="262" spans="4:4">
      <c r="D262" s="139"/>
    </row>
    <row r="263" spans="4:4">
      <c r="D263" s="139"/>
    </row>
    <row r="264" spans="4:4">
      <c r="D264" s="139"/>
    </row>
    <row r="265" spans="4:4">
      <c r="D265" s="139"/>
    </row>
    <row r="266" spans="4:4">
      <c r="D266" s="139"/>
    </row>
    <row r="267" spans="4:4">
      <c r="D267" s="139"/>
    </row>
    <row r="268" spans="4:4">
      <c r="D268" s="139"/>
    </row>
    <row r="269" spans="4:4">
      <c r="D269" s="139"/>
    </row>
    <row r="270" spans="4:4">
      <c r="D270" s="139"/>
    </row>
    <row r="271" spans="4:4">
      <c r="D271" s="139"/>
    </row>
    <row r="272" spans="4:4">
      <c r="D272" s="139"/>
    </row>
    <row r="273" spans="4:4">
      <c r="D273" s="139"/>
    </row>
    <row r="274" spans="4:4">
      <c r="D274" s="139"/>
    </row>
    <row r="275" spans="4:4">
      <c r="D275" s="139"/>
    </row>
    <row r="276" spans="4:4">
      <c r="D276" s="139"/>
    </row>
    <row r="277" spans="4:4">
      <c r="D277" s="139"/>
    </row>
    <row r="278" spans="4:4">
      <c r="D278" s="139"/>
    </row>
    <row r="279" spans="4:4">
      <c r="D279" s="139"/>
    </row>
    <row r="280" spans="4:4">
      <c r="D280" s="139"/>
    </row>
    <row r="281" spans="4:4">
      <c r="D281" s="139"/>
    </row>
    <row r="282" spans="4:4">
      <c r="D282" s="139"/>
    </row>
    <row r="283" spans="4:4">
      <c r="D283" s="139"/>
    </row>
    <row r="284" spans="4:4">
      <c r="D284" s="139"/>
    </row>
    <row r="285" spans="4:4">
      <c r="D285" s="139"/>
    </row>
    <row r="286" spans="4:4">
      <c r="D286" s="139"/>
    </row>
    <row r="287" spans="4:4">
      <c r="D287" s="139"/>
    </row>
    <row r="288" spans="4:4">
      <c r="D288" s="139"/>
    </row>
    <row r="289" spans="4:4">
      <c r="D289" s="139"/>
    </row>
    <row r="290" spans="4:4">
      <c r="D290" s="139"/>
    </row>
    <row r="291" spans="4:4">
      <c r="D291" s="139"/>
    </row>
    <row r="292" spans="4:4">
      <c r="D292" s="139"/>
    </row>
    <row r="293" spans="4:4">
      <c r="D293" s="139"/>
    </row>
    <row r="294" spans="4:4">
      <c r="D294" s="139"/>
    </row>
    <row r="295" spans="4:4">
      <c r="D295" s="139"/>
    </row>
    <row r="296" spans="4:4">
      <c r="D296" s="139"/>
    </row>
    <row r="297" spans="4:4">
      <c r="D297" s="139"/>
    </row>
    <row r="298" spans="4:4">
      <c r="D298" s="139"/>
    </row>
    <row r="299" spans="4:4">
      <c r="D299" s="139"/>
    </row>
    <row r="300" spans="4:4">
      <c r="D300" s="139"/>
    </row>
    <row r="301" spans="4:4">
      <c r="D301" s="139"/>
    </row>
    <row r="302" spans="4:4">
      <c r="D302" s="139"/>
    </row>
    <row r="303" spans="4:4">
      <c r="D303" s="139"/>
    </row>
    <row r="304" spans="4:4">
      <c r="D304" s="139"/>
    </row>
    <row r="305" spans="4:4">
      <c r="D305" s="139"/>
    </row>
    <row r="306" spans="4:4">
      <c r="D306" s="139"/>
    </row>
    <row r="307" spans="4:4">
      <c r="D307" s="139"/>
    </row>
    <row r="308" spans="4:4">
      <c r="D308" s="139"/>
    </row>
    <row r="309" spans="4:4">
      <c r="D309" s="139"/>
    </row>
    <row r="310" spans="4:4">
      <c r="D310" s="139"/>
    </row>
    <row r="311" spans="4:4">
      <c r="D311" s="139"/>
    </row>
    <row r="312" spans="4:4">
      <c r="D312" s="139"/>
    </row>
    <row r="313" spans="4:4">
      <c r="D313" s="139"/>
    </row>
    <row r="314" spans="4:4">
      <c r="D314" s="139"/>
    </row>
    <row r="315" spans="4:4">
      <c r="D315" s="139"/>
    </row>
    <row r="316" spans="4:4">
      <c r="D316" s="139"/>
    </row>
    <row r="317" spans="4:4">
      <c r="D317" s="139"/>
    </row>
    <row r="318" spans="4:4">
      <c r="D318" s="139"/>
    </row>
    <row r="319" spans="4:4">
      <c r="D319" s="139"/>
    </row>
    <row r="320" spans="4:4">
      <c r="D320" s="139"/>
    </row>
    <row r="321" spans="4:4">
      <c r="D321" s="139"/>
    </row>
    <row r="322" spans="4:4">
      <c r="D322" s="139"/>
    </row>
    <row r="323" spans="4:4">
      <c r="D323" s="139"/>
    </row>
    <row r="324" spans="4:4">
      <c r="D324" s="139"/>
    </row>
    <row r="325" spans="4:4">
      <c r="D325" s="139"/>
    </row>
    <row r="326" spans="4:4">
      <c r="D326" s="139"/>
    </row>
    <row r="327" spans="4:4">
      <c r="D327" s="139"/>
    </row>
    <row r="328" spans="4:4">
      <c r="D328" s="139"/>
    </row>
    <row r="329" spans="4:4">
      <c r="D329" s="139"/>
    </row>
    <row r="330" spans="4:4">
      <c r="D330" s="139"/>
    </row>
    <row r="331" spans="4:4">
      <c r="D331" s="139"/>
    </row>
    <row r="332" spans="4:4">
      <c r="D332" s="139"/>
    </row>
    <row r="333" spans="4:4">
      <c r="D333" s="139"/>
    </row>
    <row r="334" spans="4:4">
      <c r="D334" s="139"/>
    </row>
    <row r="335" spans="4:4">
      <c r="D335" s="139"/>
    </row>
    <row r="336" spans="4:4">
      <c r="D336" s="139"/>
    </row>
    <row r="337" spans="4:4">
      <c r="D337" s="139"/>
    </row>
    <row r="338" spans="4:4">
      <c r="D338" s="139"/>
    </row>
    <row r="339" spans="4:4">
      <c r="D339" s="139"/>
    </row>
    <row r="340" spans="4:4">
      <c r="D340" s="139"/>
    </row>
    <row r="341" spans="4:4">
      <c r="D341" s="139"/>
    </row>
    <row r="342" spans="4:4">
      <c r="D342" s="139"/>
    </row>
    <row r="343" spans="4:4">
      <c r="D343" s="139"/>
    </row>
    <row r="344" spans="4:4">
      <c r="D344" s="139"/>
    </row>
    <row r="345" spans="4:4">
      <c r="D345" s="139"/>
    </row>
    <row r="346" spans="4:4">
      <c r="D346" s="139"/>
    </row>
    <row r="347" spans="4:4">
      <c r="D347" s="139"/>
    </row>
    <row r="348" spans="4:4">
      <c r="D348" s="139"/>
    </row>
    <row r="349" spans="4:4">
      <c r="D349" s="139"/>
    </row>
    <row r="350" spans="4:4">
      <c r="D350" s="139"/>
    </row>
    <row r="351" spans="4:4">
      <c r="D351" s="139"/>
    </row>
    <row r="352" spans="4:4">
      <c r="D352" s="139"/>
    </row>
    <row r="353" spans="4:4">
      <c r="D353" s="139"/>
    </row>
    <row r="354" spans="4:4">
      <c r="D354" s="139"/>
    </row>
    <row r="355" spans="4:4">
      <c r="D355" s="139"/>
    </row>
    <row r="356" spans="4:4">
      <c r="D356" s="139"/>
    </row>
    <row r="357" spans="4:4">
      <c r="D357" s="139"/>
    </row>
    <row r="358" spans="4:4">
      <c r="D358" s="139"/>
    </row>
    <row r="359" spans="4:4">
      <c r="D359" s="139"/>
    </row>
    <row r="360" spans="4:4">
      <c r="D360" s="139"/>
    </row>
    <row r="361" spans="4:4">
      <c r="D361" s="139"/>
    </row>
    <row r="362" spans="4:4">
      <c r="D362" s="139"/>
    </row>
    <row r="363" spans="4:4">
      <c r="D363" s="139"/>
    </row>
    <row r="364" spans="4:4">
      <c r="D364" s="139"/>
    </row>
    <row r="365" spans="4:4">
      <c r="D365" s="139"/>
    </row>
    <row r="366" spans="4:4">
      <c r="D366" s="139"/>
    </row>
    <row r="367" spans="4:4">
      <c r="D367" s="139"/>
    </row>
    <row r="368" spans="4:4">
      <c r="D368" s="139"/>
    </row>
    <row r="369" spans="4:4">
      <c r="D369" s="139"/>
    </row>
    <row r="370" spans="4:4">
      <c r="D370" s="139"/>
    </row>
    <row r="371" spans="4:4">
      <c r="D371" s="139"/>
    </row>
    <row r="372" spans="4:4">
      <c r="D372" s="139"/>
    </row>
    <row r="373" spans="4:4">
      <c r="D373" s="139"/>
    </row>
    <row r="374" spans="4:4">
      <c r="D374" s="139"/>
    </row>
    <row r="375" spans="4:4">
      <c r="D375" s="139"/>
    </row>
    <row r="376" spans="4:4">
      <c r="D376" s="139"/>
    </row>
    <row r="377" spans="4:4">
      <c r="D377" s="139"/>
    </row>
    <row r="378" spans="4:4">
      <c r="D378" s="139"/>
    </row>
    <row r="379" spans="4:4">
      <c r="D379" s="139"/>
    </row>
    <row r="380" spans="4:4">
      <c r="D380" s="139"/>
    </row>
    <row r="381" spans="4:4">
      <c r="D381" s="139"/>
    </row>
    <row r="382" spans="4:4">
      <c r="D382" s="139"/>
    </row>
    <row r="383" spans="4:4">
      <c r="D383" s="139"/>
    </row>
    <row r="384" spans="4:4">
      <c r="D384" s="139"/>
    </row>
    <row r="385" spans="4:4">
      <c r="D385" s="139"/>
    </row>
    <row r="386" spans="4:4">
      <c r="D386" s="139"/>
    </row>
    <row r="387" spans="4:4">
      <c r="D387" s="139"/>
    </row>
    <row r="388" spans="4:4">
      <c r="D388" s="139"/>
    </row>
    <row r="389" spans="4:4">
      <c r="D389" s="139"/>
    </row>
    <row r="390" spans="4:4">
      <c r="D390" s="139"/>
    </row>
    <row r="391" spans="4:4">
      <c r="D391" s="139"/>
    </row>
    <row r="392" spans="4:4">
      <c r="D392" s="139"/>
    </row>
    <row r="393" spans="4:4">
      <c r="D393" s="139"/>
    </row>
    <row r="394" spans="4:4">
      <c r="D394" s="139"/>
    </row>
    <row r="395" spans="4:4">
      <c r="D395" s="139"/>
    </row>
    <row r="396" spans="4:4">
      <c r="D396" s="139"/>
    </row>
    <row r="397" spans="4:4">
      <c r="D397" s="139"/>
    </row>
    <row r="398" spans="4:4">
      <c r="D398" s="139"/>
    </row>
    <row r="399" spans="4:4">
      <c r="D399" s="139"/>
    </row>
    <row r="400" spans="4:4">
      <c r="D400" s="139"/>
    </row>
    <row r="401" spans="4:4">
      <c r="D401" s="139"/>
    </row>
    <row r="402" spans="4:4">
      <c r="D402" s="139"/>
    </row>
    <row r="403" spans="4:4">
      <c r="D403" s="139"/>
    </row>
    <row r="404" spans="4:4">
      <c r="D404" s="139"/>
    </row>
    <row r="405" spans="4:4">
      <c r="D405" s="139"/>
    </row>
    <row r="406" spans="4:4">
      <c r="D406" s="139"/>
    </row>
    <row r="407" spans="4:4">
      <c r="D407" s="139"/>
    </row>
    <row r="408" spans="4:4">
      <c r="D408" s="139"/>
    </row>
    <row r="409" spans="4:4">
      <c r="D409" s="139"/>
    </row>
    <row r="410" spans="4:4">
      <c r="D410" s="139"/>
    </row>
    <row r="411" spans="4:4">
      <c r="D411" s="139"/>
    </row>
    <row r="412" spans="4:4">
      <c r="D412" s="139"/>
    </row>
    <row r="413" spans="4:4">
      <c r="D413" s="139"/>
    </row>
    <row r="414" spans="4:4">
      <c r="D414" s="139"/>
    </row>
    <row r="415" spans="4:4">
      <c r="D415" s="139"/>
    </row>
    <row r="416" spans="4:4">
      <c r="D416" s="139"/>
    </row>
    <row r="417" spans="4:4">
      <c r="D417" s="139"/>
    </row>
    <row r="418" spans="4:4">
      <c r="D418" s="139"/>
    </row>
    <row r="419" spans="4:4">
      <c r="D419" s="139"/>
    </row>
    <row r="420" spans="4:4">
      <c r="D420" s="139"/>
    </row>
    <row r="421" spans="4:4">
      <c r="D421" s="139"/>
    </row>
    <row r="422" spans="4:4">
      <c r="D422" s="139"/>
    </row>
    <row r="423" spans="4:4">
      <c r="D423" s="139"/>
    </row>
    <row r="424" spans="4:4">
      <c r="D424" s="139"/>
    </row>
    <row r="425" spans="4:4">
      <c r="D425" s="139"/>
    </row>
    <row r="426" spans="4:4">
      <c r="D426" s="139"/>
    </row>
    <row r="427" spans="4:4">
      <c r="D427" s="139"/>
    </row>
    <row r="428" spans="4:4">
      <c r="D428" s="139"/>
    </row>
    <row r="429" spans="4:4">
      <c r="D429" s="139"/>
    </row>
    <row r="430" spans="4:4">
      <c r="D430" s="139"/>
    </row>
    <row r="431" spans="4:4">
      <c r="D431" s="139"/>
    </row>
    <row r="432" spans="4:4">
      <c r="D432" s="139"/>
    </row>
    <row r="433" spans="4:4">
      <c r="D433" s="139"/>
    </row>
    <row r="434" spans="4:4">
      <c r="D434" s="139"/>
    </row>
    <row r="435" spans="4:4">
      <c r="D435" s="139"/>
    </row>
    <row r="436" spans="4:4">
      <c r="D436" s="139"/>
    </row>
    <row r="437" spans="4:4">
      <c r="D437" s="139"/>
    </row>
    <row r="438" spans="4:4">
      <c r="D438" s="139"/>
    </row>
    <row r="439" spans="4:4">
      <c r="D439" s="139"/>
    </row>
    <row r="440" spans="4:4">
      <c r="D440" s="139"/>
    </row>
    <row r="441" spans="4:4">
      <c r="D441" s="139"/>
    </row>
    <row r="442" spans="4:4">
      <c r="D442" s="139"/>
    </row>
    <row r="443" spans="4:4">
      <c r="D443" s="139"/>
    </row>
    <row r="444" spans="4:4">
      <c r="D444" s="139"/>
    </row>
    <row r="445" spans="4:4">
      <c r="D445" s="139"/>
    </row>
    <row r="446" spans="4:4">
      <c r="D446" s="139"/>
    </row>
    <row r="447" spans="4:4">
      <c r="D447" s="139"/>
    </row>
    <row r="448" spans="4:4">
      <c r="D448" s="139"/>
    </row>
    <row r="449" spans="4:4">
      <c r="D449" s="139"/>
    </row>
    <row r="450" spans="4:4">
      <c r="D450" s="139"/>
    </row>
    <row r="451" spans="4:4">
      <c r="D451" s="139"/>
    </row>
    <row r="452" spans="4:4">
      <c r="D452" s="139"/>
    </row>
    <row r="453" spans="4:4">
      <c r="D453" s="139"/>
    </row>
    <row r="454" spans="4:4">
      <c r="D454" s="139"/>
    </row>
    <row r="455" spans="4:4">
      <c r="D455" s="139"/>
    </row>
    <row r="456" spans="4:4">
      <c r="D456" s="139"/>
    </row>
    <row r="457" spans="4:4">
      <c r="D457" s="139"/>
    </row>
    <row r="458" spans="4:4">
      <c r="D458" s="139"/>
    </row>
    <row r="459" spans="4:4">
      <c r="D459" s="139"/>
    </row>
    <row r="460" spans="4:4">
      <c r="D460" s="139"/>
    </row>
    <row r="461" spans="4:4">
      <c r="D461" s="139"/>
    </row>
    <row r="462" spans="4:4">
      <c r="D462" s="139"/>
    </row>
    <row r="463" spans="4:4">
      <c r="D463" s="139"/>
    </row>
    <row r="464" spans="4:4">
      <c r="D464" s="139"/>
    </row>
    <row r="465" spans="4:4">
      <c r="D465" s="139"/>
    </row>
    <row r="466" spans="4:4">
      <c r="D466" s="139"/>
    </row>
    <row r="467" spans="4:4">
      <c r="D467" s="139"/>
    </row>
    <row r="468" spans="4:4">
      <c r="D468" s="139"/>
    </row>
    <row r="469" spans="4:4">
      <c r="D469" s="139"/>
    </row>
    <row r="470" spans="4:4">
      <c r="D470" s="139"/>
    </row>
    <row r="471" spans="4:4">
      <c r="D471" s="139"/>
    </row>
    <row r="472" spans="4:4">
      <c r="D472" s="139"/>
    </row>
    <row r="473" spans="4:4">
      <c r="D473" s="139"/>
    </row>
    <row r="474" spans="4:4">
      <c r="D474" s="139"/>
    </row>
    <row r="475" spans="4:4">
      <c r="D475" s="139"/>
    </row>
    <row r="476" spans="4:4">
      <c r="D476" s="139"/>
    </row>
    <row r="477" spans="4:4">
      <c r="D477" s="139"/>
    </row>
    <row r="478" spans="4:4">
      <c r="D478" s="139"/>
    </row>
    <row r="479" spans="4:4">
      <c r="D479" s="139"/>
    </row>
    <row r="480" spans="4:4">
      <c r="D480" s="139"/>
    </row>
    <row r="481" spans="4:4">
      <c r="D481" s="139"/>
    </row>
    <row r="482" spans="4:4">
      <c r="D482" s="139"/>
    </row>
    <row r="483" spans="4:4">
      <c r="D483" s="139"/>
    </row>
    <row r="484" spans="4:4">
      <c r="D484" s="139"/>
    </row>
    <row r="485" spans="4:4">
      <c r="D485" s="139"/>
    </row>
    <row r="486" spans="4:4">
      <c r="D486" s="139"/>
    </row>
    <row r="487" spans="4:4">
      <c r="D487" s="139"/>
    </row>
    <row r="488" spans="4:4">
      <c r="D488" s="139"/>
    </row>
    <row r="489" spans="4:4">
      <c r="D489" s="139"/>
    </row>
    <row r="490" spans="4:4">
      <c r="D490" s="139"/>
    </row>
    <row r="491" spans="4:4">
      <c r="D491" s="139"/>
    </row>
    <row r="492" spans="4:4">
      <c r="D492" s="139"/>
    </row>
    <row r="493" spans="4:4">
      <c r="D493" s="139"/>
    </row>
    <row r="494" spans="4:4">
      <c r="D494" s="139"/>
    </row>
    <row r="495" spans="4:4">
      <c r="D495" s="139"/>
    </row>
    <row r="496" spans="4:4">
      <c r="D496" s="139"/>
    </row>
    <row r="497" spans="4:4">
      <c r="D497" s="139"/>
    </row>
    <row r="498" spans="4:4">
      <c r="D498" s="139"/>
    </row>
    <row r="499" spans="4:4">
      <c r="D499" s="139"/>
    </row>
    <row r="500" spans="4:4">
      <c r="D500" s="139"/>
    </row>
    <row r="501" spans="4:4">
      <c r="D501" s="139"/>
    </row>
    <row r="502" spans="4:4">
      <c r="D502" s="139"/>
    </row>
    <row r="503" spans="4:4">
      <c r="D503" s="139"/>
    </row>
    <row r="504" spans="4:4">
      <c r="D504" s="139"/>
    </row>
    <row r="505" spans="4:4">
      <c r="D505" s="139"/>
    </row>
    <row r="506" spans="4:4">
      <c r="D506" s="139"/>
    </row>
    <row r="507" spans="4:4">
      <c r="D507" s="139"/>
    </row>
    <row r="508" spans="4:4">
      <c r="D508" s="139"/>
    </row>
    <row r="509" spans="4:4">
      <c r="D509" s="139"/>
    </row>
    <row r="510" spans="4:4">
      <c r="D510" s="139"/>
    </row>
    <row r="511" spans="4:4">
      <c r="D511" s="139"/>
    </row>
    <row r="512" spans="4:4">
      <c r="D512" s="139"/>
    </row>
    <row r="513" spans="4:4">
      <c r="D513" s="139"/>
    </row>
    <row r="514" spans="4:4">
      <c r="D514" s="139"/>
    </row>
    <row r="515" spans="4:4">
      <c r="D515" s="139"/>
    </row>
    <row r="516" spans="4:4">
      <c r="D516" s="139"/>
    </row>
    <row r="517" spans="4:4">
      <c r="D517" s="139"/>
    </row>
    <row r="518" spans="4:4">
      <c r="D518" s="139"/>
    </row>
    <row r="519" spans="4:4">
      <c r="D519" s="139"/>
    </row>
    <row r="520" spans="4:4">
      <c r="D520" s="139"/>
    </row>
    <row r="521" spans="4:4">
      <c r="D521" s="139"/>
    </row>
    <row r="522" spans="4:4">
      <c r="D522" s="139"/>
    </row>
    <row r="523" spans="4:4">
      <c r="D523" s="139"/>
    </row>
    <row r="524" spans="4:4">
      <c r="D524" s="139"/>
    </row>
    <row r="525" spans="4:4">
      <c r="D525" s="139"/>
    </row>
    <row r="526" spans="4:4">
      <c r="D526" s="139"/>
    </row>
    <row r="527" spans="4:4">
      <c r="D527" s="139"/>
    </row>
    <row r="528" spans="4:4">
      <c r="D528" s="139"/>
    </row>
    <row r="529" spans="4:4">
      <c r="D529" s="139"/>
    </row>
    <row r="530" spans="4:4">
      <c r="D530" s="139"/>
    </row>
    <row r="531" spans="4:4">
      <c r="D531" s="139"/>
    </row>
    <row r="532" spans="4:4">
      <c r="D532" s="139"/>
    </row>
    <row r="533" spans="4:4">
      <c r="D533" s="139"/>
    </row>
    <row r="534" spans="4:4">
      <c r="D534" s="139"/>
    </row>
    <row r="535" spans="4:4">
      <c r="D535" s="139"/>
    </row>
    <row r="536" spans="4:4">
      <c r="D536" s="139"/>
    </row>
    <row r="537" spans="4:4">
      <c r="D537" s="139"/>
    </row>
    <row r="538" spans="4:4">
      <c r="D538" s="139"/>
    </row>
    <row r="539" spans="4:4">
      <c r="D539" s="139"/>
    </row>
    <row r="540" spans="4:4">
      <c r="D540" s="139"/>
    </row>
    <row r="541" spans="4:4">
      <c r="D541" s="139"/>
    </row>
    <row r="542" spans="4:4">
      <c r="D542" s="139"/>
    </row>
    <row r="543" spans="4:4">
      <c r="D543" s="139"/>
    </row>
    <row r="544" spans="4:4">
      <c r="D544" s="139"/>
    </row>
    <row r="545" spans="4:4">
      <c r="D545" s="139"/>
    </row>
    <row r="546" spans="4:4">
      <c r="D546" s="139"/>
    </row>
    <row r="547" spans="4:4">
      <c r="D547" s="139"/>
    </row>
    <row r="548" spans="4:4">
      <c r="D548" s="139"/>
    </row>
    <row r="549" spans="4:4">
      <c r="D549" s="139"/>
    </row>
    <row r="550" spans="4:4">
      <c r="D550" s="139"/>
    </row>
    <row r="551" spans="4:4">
      <c r="D551" s="139"/>
    </row>
    <row r="552" spans="4:4">
      <c r="D552" s="139"/>
    </row>
    <row r="553" spans="4:4">
      <c r="D553" s="139"/>
    </row>
    <row r="554" spans="4:4">
      <c r="D554" s="139"/>
    </row>
    <row r="555" spans="4:4">
      <c r="D555" s="139"/>
    </row>
    <row r="556" spans="4:4">
      <c r="D556" s="139"/>
    </row>
    <row r="557" spans="4:4">
      <c r="D557" s="139"/>
    </row>
    <row r="558" spans="4:4">
      <c r="D558" s="139"/>
    </row>
    <row r="559" spans="4:4">
      <c r="D559" s="139"/>
    </row>
    <row r="560" spans="4:4">
      <c r="D560" s="139"/>
    </row>
    <row r="561" spans="4:4">
      <c r="D561" s="139"/>
    </row>
    <row r="562" spans="4:4">
      <c r="D562" s="139"/>
    </row>
    <row r="563" spans="4:4">
      <c r="D563" s="139"/>
    </row>
    <row r="564" spans="4:4">
      <c r="D564" s="139"/>
    </row>
    <row r="565" spans="4:4">
      <c r="D565" s="139"/>
    </row>
    <row r="566" spans="4:4">
      <c r="D566" s="139"/>
    </row>
    <row r="567" spans="4:4">
      <c r="D567" s="139"/>
    </row>
    <row r="568" spans="4:4">
      <c r="D568" s="139"/>
    </row>
    <row r="569" spans="4:4">
      <c r="D569" s="139"/>
    </row>
    <row r="570" spans="4:4">
      <c r="D570" s="139"/>
    </row>
    <row r="571" spans="4:4">
      <c r="D571" s="139"/>
    </row>
    <row r="572" spans="4:4">
      <c r="D572" s="139"/>
    </row>
    <row r="573" spans="4:4">
      <c r="D573" s="139"/>
    </row>
    <row r="574" spans="4:4">
      <c r="D574" s="139"/>
    </row>
    <row r="575" spans="4:4">
      <c r="D575" s="139"/>
    </row>
    <row r="576" spans="4:4">
      <c r="D576" s="139"/>
    </row>
    <row r="577" spans="4:4">
      <c r="D577" s="139"/>
    </row>
    <row r="578" spans="4:4">
      <c r="D578" s="139"/>
    </row>
    <row r="579" spans="4:4">
      <c r="D579" s="139"/>
    </row>
    <row r="580" spans="4:4">
      <c r="D580" s="139"/>
    </row>
    <row r="581" spans="4:4">
      <c r="D581" s="139"/>
    </row>
    <row r="582" spans="4:4">
      <c r="D582" s="139"/>
    </row>
    <row r="583" spans="4:4">
      <c r="D583" s="139"/>
    </row>
    <row r="584" spans="4:4">
      <c r="D584" s="139"/>
    </row>
    <row r="585" spans="4:4">
      <c r="D585" s="139"/>
    </row>
    <row r="586" spans="4:4">
      <c r="D586" s="139"/>
    </row>
    <row r="587" spans="4:4">
      <c r="D587" s="139"/>
    </row>
    <row r="588" spans="4:4">
      <c r="D588" s="139"/>
    </row>
    <row r="589" spans="4:4">
      <c r="D589" s="139"/>
    </row>
    <row r="590" spans="4:4">
      <c r="D590" s="139"/>
    </row>
    <row r="591" spans="4:4">
      <c r="D591" s="139"/>
    </row>
    <row r="592" spans="4:4">
      <c r="D592" s="139"/>
    </row>
    <row r="593" spans="4:4">
      <c r="D593" s="139"/>
    </row>
    <row r="594" spans="4:4">
      <c r="D594" s="139"/>
    </row>
    <row r="595" spans="4:4">
      <c r="D595" s="139"/>
    </row>
    <row r="596" spans="4:4">
      <c r="D596" s="139"/>
    </row>
    <row r="597" spans="4:4">
      <c r="D597" s="139"/>
    </row>
    <row r="598" spans="4:4">
      <c r="D598" s="139"/>
    </row>
    <row r="599" spans="4:4">
      <c r="D599" s="139"/>
    </row>
    <row r="600" spans="4:4">
      <c r="D600" s="139"/>
    </row>
    <row r="601" spans="4:4">
      <c r="D601" s="139"/>
    </row>
    <row r="602" spans="4:4">
      <c r="D602" s="139"/>
    </row>
    <row r="603" spans="4:4">
      <c r="D603" s="139"/>
    </row>
    <row r="604" spans="4:4">
      <c r="D604" s="139"/>
    </row>
    <row r="605" spans="4:4">
      <c r="D605" s="139"/>
    </row>
    <row r="606" spans="4:4">
      <c r="D606" s="139"/>
    </row>
    <row r="607" spans="4:4">
      <c r="D607" s="139"/>
    </row>
    <row r="608" spans="4:4">
      <c r="D608" s="139"/>
    </row>
    <row r="609" spans="4:4">
      <c r="D609" s="139"/>
    </row>
    <row r="610" spans="4:4">
      <c r="D610" s="139"/>
    </row>
    <row r="611" spans="4:4">
      <c r="D611" s="139"/>
    </row>
    <row r="612" spans="4:4">
      <c r="D612" s="139"/>
    </row>
    <row r="613" spans="4:4">
      <c r="D613" s="139"/>
    </row>
    <row r="614" spans="4:4">
      <c r="D614" s="139"/>
    </row>
    <row r="615" spans="4:4">
      <c r="D615" s="139"/>
    </row>
    <row r="616" spans="4:4">
      <c r="D616" s="139"/>
    </row>
    <row r="617" spans="4:4">
      <c r="D617" s="139"/>
    </row>
    <row r="618" spans="4:4">
      <c r="D618" s="139"/>
    </row>
    <row r="619" spans="4:4">
      <c r="D619" s="139"/>
    </row>
    <row r="620" spans="4:4">
      <c r="D620" s="139"/>
    </row>
    <row r="621" spans="4:4">
      <c r="D621" s="139"/>
    </row>
    <row r="622" spans="4:4">
      <c r="D622" s="139"/>
    </row>
    <row r="623" spans="4:4">
      <c r="D623" s="139"/>
    </row>
    <row r="624" spans="4:4">
      <c r="D624" s="139"/>
    </row>
    <row r="625" spans="4:4">
      <c r="D625" s="139"/>
    </row>
    <row r="626" spans="4:4">
      <c r="D626" s="139"/>
    </row>
    <row r="627" spans="4:4">
      <c r="D627" s="139"/>
    </row>
    <row r="628" spans="4:4">
      <c r="D628" s="139"/>
    </row>
    <row r="629" spans="4:4">
      <c r="D629" s="139"/>
    </row>
    <row r="630" spans="4:4">
      <c r="D630" s="139"/>
    </row>
    <row r="631" spans="4:4">
      <c r="D631" s="139"/>
    </row>
    <row r="632" spans="4:4">
      <c r="D632" s="139"/>
    </row>
    <row r="633" spans="4:4">
      <c r="D633" s="139"/>
    </row>
    <row r="634" spans="4:4">
      <c r="D634" s="139"/>
    </row>
    <row r="635" spans="4:4">
      <c r="D635" s="139"/>
    </row>
    <row r="636" spans="4:4">
      <c r="D636" s="139"/>
    </row>
    <row r="637" spans="4:4">
      <c r="D637" s="139"/>
    </row>
    <row r="638" spans="4:4">
      <c r="D638" s="139"/>
    </row>
    <row r="639" spans="4:4">
      <c r="D639" s="139"/>
    </row>
    <row r="640" spans="4:4">
      <c r="D640" s="139"/>
    </row>
    <row r="641" spans="4:4">
      <c r="D641" s="139"/>
    </row>
    <row r="642" spans="4:4">
      <c r="D642" s="139"/>
    </row>
    <row r="643" spans="4:4">
      <c r="D643" s="139"/>
    </row>
    <row r="644" spans="4:4">
      <c r="D644" s="139"/>
    </row>
    <row r="645" spans="4:4">
      <c r="D645" s="139"/>
    </row>
    <row r="646" spans="4:4">
      <c r="D646" s="139"/>
    </row>
    <row r="647" spans="4:4">
      <c r="D647" s="139"/>
    </row>
    <row r="648" spans="4:4">
      <c r="D648" s="139"/>
    </row>
    <row r="649" spans="4:4">
      <c r="D649" s="139"/>
    </row>
    <row r="650" spans="4:4">
      <c r="D650" s="139"/>
    </row>
    <row r="651" spans="4:4">
      <c r="D651" s="139"/>
    </row>
    <row r="652" spans="4:4">
      <c r="D652" s="139"/>
    </row>
    <row r="653" spans="4:4">
      <c r="D653" s="139"/>
    </row>
    <row r="654" spans="4:4">
      <c r="D654" s="139"/>
    </row>
    <row r="655" spans="4:4">
      <c r="D655" s="139"/>
    </row>
    <row r="656" spans="4:4">
      <c r="D656" s="139"/>
    </row>
    <row r="657" spans="4:4">
      <c r="D657" s="139"/>
    </row>
    <row r="658" spans="4:4">
      <c r="D658" s="139"/>
    </row>
    <row r="659" spans="4:4">
      <c r="D659" s="139"/>
    </row>
    <row r="660" spans="4:4">
      <c r="D660" s="139"/>
    </row>
    <row r="661" spans="4:4">
      <c r="D661" s="139"/>
    </row>
    <row r="662" spans="4:4">
      <c r="D662" s="139"/>
    </row>
    <row r="663" spans="4:4">
      <c r="D663" s="139"/>
    </row>
    <row r="664" spans="4:4">
      <c r="D664" s="139"/>
    </row>
    <row r="665" spans="4:4">
      <c r="D665" s="139"/>
    </row>
    <row r="666" spans="4:4">
      <c r="D666" s="139"/>
    </row>
    <row r="667" spans="4:4">
      <c r="D667" s="139"/>
    </row>
    <row r="668" spans="4:4">
      <c r="D668" s="139"/>
    </row>
    <row r="669" spans="4:4">
      <c r="D669" s="139"/>
    </row>
    <row r="670" spans="4:4">
      <c r="D670" s="139"/>
    </row>
    <row r="671" spans="4:4">
      <c r="D671" s="139"/>
    </row>
    <row r="672" spans="4:4">
      <c r="D672" s="139"/>
    </row>
    <row r="673" spans="4:4">
      <c r="D673" s="139"/>
    </row>
    <row r="674" spans="4:4">
      <c r="D674" s="139"/>
    </row>
    <row r="675" spans="4:4">
      <c r="D675" s="139"/>
    </row>
    <row r="676" spans="4:4">
      <c r="D676" s="139"/>
    </row>
    <row r="677" spans="4:4">
      <c r="D677" s="139"/>
    </row>
    <row r="678" spans="4:4">
      <c r="D678" s="139"/>
    </row>
    <row r="679" spans="4:4">
      <c r="D679" s="139"/>
    </row>
    <row r="680" spans="4:4">
      <c r="D680" s="139"/>
    </row>
    <row r="681" spans="4:4">
      <c r="D681" s="139"/>
    </row>
    <row r="682" spans="4:4">
      <c r="D682" s="139"/>
    </row>
    <row r="683" spans="4:4">
      <c r="D683" s="139"/>
    </row>
    <row r="684" spans="4:4">
      <c r="D684" s="139"/>
    </row>
    <row r="685" spans="4:4">
      <c r="D685" s="139"/>
    </row>
    <row r="686" spans="4:4">
      <c r="D686" s="139"/>
    </row>
    <row r="687" spans="4:4">
      <c r="D687" s="139"/>
    </row>
    <row r="688" spans="4:4">
      <c r="D688" s="139"/>
    </row>
    <row r="689" spans="4:4">
      <c r="D689" s="139"/>
    </row>
    <row r="690" spans="4:4">
      <c r="D690" s="139"/>
    </row>
    <row r="691" spans="4:4">
      <c r="D691" s="139"/>
    </row>
    <row r="692" spans="4:4">
      <c r="D692" s="139"/>
    </row>
    <row r="693" spans="4:4">
      <c r="D693" s="139"/>
    </row>
    <row r="694" spans="4:4">
      <c r="D694" s="139"/>
    </row>
    <row r="695" spans="4:4">
      <c r="D695" s="139"/>
    </row>
    <row r="696" spans="4:4">
      <c r="D696" s="139"/>
    </row>
    <row r="697" spans="4:4">
      <c r="D697" s="139"/>
    </row>
    <row r="698" spans="4:4">
      <c r="D698" s="139"/>
    </row>
    <row r="699" spans="4:4">
      <c r="D699" s="139"/>
    </row>
    <row r="700" spans="4:4">
      <c r="D700" s="139"/>
    </row>
    <row r="701" spans="4:4">
      <c r="D701" s="139"/>
    </row>
    <row r="702" spans="4:4">
      <c r="D702" s="139"/>
    </row>
    <row r="703" spans="4:4">
      <c r="D703" s="139"/>
    </row>
    <row r="704" spans="4:4">
      <c r="D704" s="139"/>
    </row>
    <row r="705" spans="4:4">
      <c r="D705" s="139"/>
    </row>
    <row r="706" spans="4:4">
      <c r="D706" s="139"/>
    </row>
    <row r="707" spans="4:4">
      <c r="D707" s="139"/>
    </row>
    <row r="708" spans="4:4">
      <c r="D708" s="139"/>
    </row>
    <row r="709" spans="4:4">
      <c r="D709" s="139"/>
    </row>
    <row r="710" spans="4:4">
      <c r="D710" s="139"/>
    </row>
    <row r="711" spans="4:4">
      <c r="D711" s="139"/>
    </row>
    <row r="712" spans="4:4">
      <c r="D712" s="139"/>
    </row>
    <row r="713" spans="4:4">
      <c r="D713" s="139"/>
    </row>
    <row r="714" spans="4:4">
      <c r="D714" s="139"/>
    </row>
    <row r="715" spans="4:4">
      <c r="D715" s="139"/>
    </row>
    <row r="716" spans="4:4">
      <c r="D716" s="139"/>
    </row>
    <row r="717" spans="4:4">
      <c r="D717" s="139"/>
    </row>
    <row r="718" spans="4:4">
      <c r="D718" s="139"/>
    </row>
    <row r="719" spans="4:4">
      <c r="D719" s="139"/>
    </row>
    <row r="720" spans="4:4">
      <c r="D720" s="139"/>
    </row>
    <row r="721" spans="4:4">
      <c r="D721" s="139"/>
    </row>
    <row r="722" spans="4:4">
      <c r="D722" s="139"/>
    </row>
    <row r="723" spans="4:4">
      <c r="D723" s="139"/>
    </row>
    <row r="724" spans="4:4">
      <c r="D724" s="139"/>
    </row>
    <row r="725" spans="4:4">
      <c r="D725" s="139"/>
    </row>
    <row r="726" spans="4:4">
      <c r="D726" s="139"/>
    </row>
    <row r="727" spans="4:4">
      <c r="D727" s="139"/>
    </row>
    <row r="728" spans="4:4">
      <c r="D728" s="139"/>
    </row>
    <row r="729" spans="4:4">
      <c r="D729" s="139"/>
    </row>
    <row r="730" spans="4:4">
      <c r="D730" s="139"/>
    </row>
    <row r="731" spans="4:4">
      <c r="D731" s="139"/>
    </row>
    <row r="732" spans="4:4">
      <c r="D732" s="139"/>
    </row>
    <row r="733" spans="4:4">
      <c r="D733" s="139"/>
    </row>
    <row r="734" spans="4:4">
      <c r="D734" s="139"/>
    </row>
    <row r="735" spans="4:4">
      <c r="D735" s="139"/>
    </row>
    <row r="736" spans="4:4">
      <c r="D736" s="139"/>
    </row>
    <row r="737" spans="4:4">
      <c r="D737" s="139"/>
    </row>
    <row r="738" spans="4:4">
      <c r="D738" s="139"/>
    </row>
    <row r="739" spans="4:4">
      <c r="D739" s="139"/>
    </row>
    <row r="740" spans="4:4">
      <c r="D740" s="139"/>
    </row>
    <row r="741" spans="4:4">
      <c r="D741" s="139"/>
    </row>
    <row r="742" spans="4:4">
      <c r="D742" s="139"/>
    </row>
    <row r="743" spans="4:4">
      <c r="D743" s="139"/>
    </row>
    <row r="744" spans="4:4">
      <c r="D744" s="139"/>
    </row>
    <row r="745" spans="4:4">
      <c r="D745" s="139"/>
    </row>
    <row r="746" spans="4:4">
      <c r="D746" s="139"/>
    </row>
    <row r="747" spans="4:4">
      <c r="D747" s="139"/>
    </row>
    <row r="748" spans="4:4">
      <c r="D748" s="139"/>
    </row>
    <row r="749" spans="4:4">
      <c r="D749" s="139"/>
    </row>
    <row r="750" spans="4:4">
      <c r="D750" s="139"/>
    </row>
    <row r="751" spans="4:4">
      <c r="D751" s="139"/>
    </row>
    <row r="752" spans="4:4">
      <c r="D752" s="139"/>
    </row>
    <row r="753" spans="4:4">
      <c r="D753" s="139"/>
    </row>
    <row r="754" spans="4:4">
      <c r="D754" s="139"/>
    </row>
    <row r="755" spans="4:4">
      <c r="D755" s="139"/>
    </row>
    <row r="756" spans="4:4">
      <c r="D756" s="139"/>
    </row>
    <row r="757" spans="4:4">
      <c r="D757" s="139"/>
    </row>
    <row r="758" spans="4:4">
      <c r="D758" s="139"/>
    </row>
    <row r="759" spans="4:4">
      <c r="D759" s="139"/>
    </row>
    <row r="760" spans="4:4">
      <c r="D760" s="139"/>
    </row>
    <row r="761" spans="4:4">
      <c r="D761" s="139"/>
    </row>
    <row r="762" spans="4:4">
      <c r="D762" s="139"/>
    </row>
    <row r="763" spans="4:4">
      <c r="D763" s="139"/>
    </row>
    <row r="764" spans="4:4">
      <c r="D764" s="139"/>
    </row>
    <row r="765" spans="4:4">
      <c r="D765" s="139"/>
    </row>
    <row r="766" spans="4:4">
      <c r="D766" s="139"/>
    </row>
    <row r="767" spans="4:4">
      <c r="D767" s="139"/>
    </row>
    <row r="768" spans="4:4">
      <c r="D768" s="139"/>
    </row>
    <row r="769" spans="4:4">
      <c r="D769" s="139"/>
    </row>
    <row r="770" spans="4:4">
      <c r="D770" s="139"/>
    </row>
    <row r="771" spans="4:4">
      <c r="D771" s="139"/>
    </row>
    <row r="772" spans="4:4">
      <c r="D772" s="139"/>
    </row>
    <row r="773" spans="4:4">
      <c r="D773" s="139"/>
    </row>
    <row r="774" spans="4:4">
      <c r="D774" s="139"/>
    </row>
    <row r="775" spans="4:4">
      <c r="D775" s="139"/>
    </row>
    <row r="776" spans="4:4">
      <c r="D776" s="139"/>
    </row>
    <row r="777" spans="4:4">
      <c r="D777" s="139"/>
    </row>
    <row r="778" spans="4:4">
      <c r="D778" s="139"/>
    </row>
    <row r="779" spans="4:4">
      <c r="D779" s="139"/>
    </row>
    <row r="780" spans="4:4">
      <c r="D780" s="139"/>
    </row>
    <row r="781" spans="4:4">
      <c r="D781" s="139"/>
    </row>
    <row r="782" spans="4:4">
      <c r="D782" s="139"/>
    </row>
    <row r="783" spans="4:4">
      <c r="D783" s="139"/>
    </row>
    <row r="784" spans="4:4">
      <c r="D784" s="139"/>
    </row>
    <row r="785" spans="4:4">
      <c r="D785" s="139"/>
    </row>
    <row r="786" spans="4:4">
      <c r="D786" s="139"/>
    </row>
    <row r="787" spans="4:4">
      <c r="D787" s="139"/>
    </row>
    <row r="788" spans="4:4">
      <c r="D788" s="139"/>
    </row>
    <row r="789" spans="4:4">
      <c r="D789" s="139"/>
    </row>
    <row r="790" spans="4:4">
      <c r="D790" s="139"/>
    </row>
    <row r="791" spans="4:4">
      <c r="D791" s="139"/>
    </row>
    <row r="792" spans="4:4">
      <c r="D792" s="139"/>
    </row>
    <row r="793" spans="4:4">
      <c r="D793" s="139"/>
    </row>
    <row r="794" spans="4:4">
      <c r="D794" s="139"/>
    </row>
    <row r="795" spans="4:4">
      <c r="D795" s="139"/>
    </row>
    <row r="796" spans="4:4">
      <c r="D796" s="139"/>
    </row>
    <row r="797" spans="4:4">
      <c r="D797" s="139"/>
    </row>
    <row r="798" spans="4:4">
      <c r="D798" s="139"/>
    </row>
    <row r="799" spans="4:4">
      <c r="D799" s="139"/>
    </row>
    <row r="800" spans="4:4">
      <c r="D800" s="139"/>
    </row>
    <row r="801" spans="4:4">
      <c r="D801" s="139"/>
    </row>
    <row r="802" spans="4:4">
      <c r="D802" s="139"/>
    </row>
    <row r="803" spans="4:4">
      <c r="D803" s="139"/>
    </row>
    <row r="804" spans="4:4">
      <c r="D804" s="139"/>
    </row>
    <row r="805" spans="4:4">
      <c r="D805" s="139"/>
    </row>
    <row r="806" spans="4:4">
      <c r="D806" s="139"/>
    </row>
    <row r="807" spans="4:4">
      <c r="D807" s="139"/>
    </row>
    <row r="808" spans="4:4">
      <c r="D808" s="139"/>
    </row>
    <row r="809" spans="4:4">
      <c r="D809" s="139"/>
    </row>
    <row r="810" spans="4:4">
      <c r="D810" s="139"/>
    </row>
    <row r="811" spans="4:4">
      <c r="D811" s="139"/>
    </row>
    <row r="812" spans="4:4">
      <c r="D812" s="139"/>
    </row>
    <row r="813" spans="4:4">
      <c r="D813" s="139"/>
    </row>
    <row r="814" spans="4:4">
      <c r="D814" s="139"/>
    </row>
    <row r="815" spans="4:4">
      <c r="D815" s="139"/>
    </row>
    <row r="816" spans="4:4">
      <c r="D816" s="139"/>
    </row>
    <row r="817" spans="4:4">
      <c r="D817" s="139"/>
    </row>
    <row r="818" spans="4:4">
      <c r="D818" s="139"/>
    </row>
    <row r="819" spans="4:4">
      <c r="D819" s="139"/>
    </row>
    <row r="820" spans="4:4">
      <c r="D820" s="139"/>
    </row>
    <row r="821" spans="4:4">
      <c r="D821" s="139"/>
    </row>
    <row r="822" spans="4:4">
      <c r="D822" s="139"/>
    </row>
    <row r="823" spans="4:4">
      <c r="D823" s="139"/>
    </row>
    <row r="824" spans="4:4">
      <c r="D824" s="139"/>
    </row>
    <row r="825" spans="4:4">
      <c r="D825" s="139"/>
    </row>
    <row r="826" spans="4:4">
      <c r="D826" s="139"/>
    </row>
    <row r="827" spans="4:4">
      <c r="D827" s="139"/>
    </row>
    <row r="828" spans="4:4">
      <c r="D828" s="139"/>
    </row>
    <row r="829" spans="4:4">
      <c r="D829" s="139"/>
    </row>
    <row r="830" spans="4:4">
      <c r="D830" s="139"/>
    </row>
    <row r="831" spans="4:4">
      <c r="D831" s="139"/>
    </row>
    <row r="832" spans="4:4">
      <c r="D832" s="139"/>
    </row>
    <row r="833" spans="4:4">
      <c r="D833" s="139"/>
    </row>
    <row r="834" spans="4:4">
      <c r="D834" s="139"/>
    </row>
    <row r="835" spans="4:4">
      <c r="D835" s="139"/>
    </row>
    <row r="836" spans="4:4">
      <c r="D836" s="139"/>
    </row>
    <row r="837" spans="4:4">
      <c r="D837" s="139"/>
    </row>
    <row r="838" spans="4:4">
      <c r="D838" s="139"/>
    </row>
    <row r="839" spans="4:4">
      <c r="D839" s="139"/>
    </row>
    <row r="840" spans="4:4">
      <c r="D840" s="139"/>
    </row>
    <row r="841" spans="4:4">
      <c r="D841" s="139"/>
    </row>
    <row r="842" spans="4:4">
      <c r="D842" s="139"/>
    </row>
    <row r="843" spans="4:4">
      <c r="D843" s="139"/>
    </row>
    <row r="844" spans="4:4">
      <c r="D844" s="139"/>
    </row>
    <row r="845" spans="4:4">
      <c r="D845" s="139"/>
    </row>
    <row r="846" spans="4:4">
      <c r="D846" s="139"/>
    </row>
    <row r="847" spans="4:4">
      <c r="D847" s="139"/>
    </row>
    <row r="848" spans="4:4">
      <c r="D848" s="139"/>
    </row>
    <row r="849" spans="4:4">
      <c r="D849" s="139"/>
    </row>
    <row r="850" spans="4:4">
      <c r="D850" s="139"/>
    </row>
    <row r="851" spans="4:4">
      <c r="D851" s="139"/>
    </row>
    <row r="852" spans="4:4">
      <c r="D852" s="139"/>
    </row>
    <row r="853" spans="4:4">
      <c r="D853" s="139"/>
    </row>
    <row r="854" spans="4:4">
      <c r="D854" s="139"/>
    </row>
    <row r="855" spans="4:4">
      <c r="D855" s="139"/>
    </row>
    <row r="856" spans="4:4">
      <c r="D856" s="139"/>
    </row>
    <row r="857" spans="4:4">
      <c r="D857" s="139"/>
    </row>
    <row r="858" spans="4:4">
      <c r="D858" s="139"/>
    </row>
    <row r="859" spans="4:4">
      <c r="D859" s="139"/>
    </row>
    <row r="860" spans="4:4">
      <c r="D860" s="139"/>
    </row>
    <row r="861" spans="4:4">
      <c r="D861" s="139"/>
    </row>
    <row r="862" spans="4:4">
      <c r="D862" s="139"/>
    </row>
    <row r="863" spans="4:4">
      <c r="D863" s="139"/>
    </row>
    <row r="864" spans="4:4">
      <c r="D864" s="139"/>
    </row>
    <row r="865" spans="4:4">
      <c r="D865" s="139"/>
    </row>
    <row r="866" spans="4:4">
      <c r="D866" s="139"/>
    </row>
    <row r="867" spans="4:4">
      <c r="D867" s="139"/>
    </row>
    <row r="868" spans="4:4">
      <c r="D868" s="139"/>
    </row>
    <row r="869" spans="4:4">
      <c r="D869" s="139"/>
    </row>
    <row r="870" spans="4:4">
      <c r="D870" s="139"/>
    </row>
    <row r="871" spans="4:4">
      <c r="D871" s="139"/>
    </row>
    <row r="872" spans="4:4">
      <c r="D872" s="139"/>
    </row>
    <row r="873" spans="4:4">
      <c r="D873" s="139"/>
    </row>
    <row r="874" spans="4:4">
      <c r="D874" s="139"/>
    </row>
    <row r="875" spans="4:4">
      <c r="D875" s="139"/>
    </row>
    <row r="876" spans="4:4">
      <c r="D876" s="139"/>
    </row>
    <row r="877" spans="4:4">
      <c r="D877" s="139"/>
    </row>
    <row r="878" spans="4:4">
      <c r="D878" s="139"/>
    </row>
    <row r="879" spans="4:4">
      <c r="D879" s="139"/>
    </row>
    <row r="880" spans="4:4">
      <c r="D880" s="139"/>
    </row>
    <row r="881" spans="4:4">
      <c r="D881" s="139"/>
    </row>
    <row r="882" spans="4:4">
      <c r="D882" s="139"/>
    </row>
    <row r="883" spans="4:4">
      <c r="D883" s="139"/>
    </row>
    <row r="884" spans="4:4">
      <c r="D884" s="139"/>
    </row>
    <row r="885" spans="4:4">
      <c r="D885" s="139"/>
    </row>
    <row r="886" spans="4:4">
      <c r="D886" s="139"/>
    </row>
    <row r="887" spans="4:4">
      <c r="D887" s="139"/>
    </row>
    <row r="888" spans="4:4">
      <c r="D888" s="139"/>
    </row>
    <row r="889" spans="4:4">
      <c r="D889" s="139"/>
    </row>
    <row r="890" spans="4:4">
      <c r="D890" s="139"/>
    </row>
    <row r="891" spans="4:4">
      <c r="D891" s="139"/>
    </row>
    <row r="892" spans="4:4">
      <c r="D892" s="139"/>
    </row>
    <row r="893" spans="4:4">
      <c r="D893" s="139"/>
    </row>
    <row r="894" spans="4:4">
      <c r="D894" s="139"/>
    </row>
    <row r="895" spans="4:4">
      <c r="D895" s="139"/>
    </row>
    <row r="896" spans="4:4">
      <c r="D896" s="139"/>
    </row>
    <row r="897" spans="4:4">
      <c r="D897" s="139"/>
    </row>
    <row r="898" spans="4:4">
      <c r="D898" s="139"/>
    </row>
    <row r="899" spans="4:4">
      <c r="D899" s="139"/>
    </row>
    <row r="900" spans="4:4">
      <c r="D900" s="139"/>
    </row>
    <row r="901" spans="4:4">
      <c r="D901" s="139"/>
    </row>
    <row r="902" spans="4:4">
      <c r="D902" s="139"/>
    </row>
    <row r="903" spans="4:4">
      <c r="D903" s="139"/>
    </row>
    <row r="904" spans="4:4">
      <c r="D904" s="139"/>
    </row>
    <row r="905" spans="4:4">
      <c r="D905" s="139"/>
    </row>
    <row r="906" spans="4:4">
      <c r="D906" s="139"/>
    </row>
    <row r="907" spans="4:4">
      <c r="D907" s="139"/>
    </row>
    <row r="908" spans="4:4">
      <c r="D908" s="139"/>
    </row>
    <row r="909" spans="4:4">
      <c r="D909" s="139"/>
    </row>
    <row r="910" spans="4:4">
      <c r="D910" s="139"/>
    </row>
    <row r="911" spans="4:4">
      <c r="D911" s="139"/>
    </row>
    <row r="912" spans="4:4">
      <c r="D912" s="139"/>
    </row>
    <row r="913" spans="4:4">
      <c r="D913" s="139"/>
    </row>
    <row r="914" spans="4:4">
      <c r="D914" s="139"/>
    </row>
    <row r="915" spans="4:4">
      <c r="D915" s="139"/>
    </row>
    <row r="916" spans="4:4">
      <c r="D916" s="139"/>
    </row>
    <row r="917" spans="4:4">
      <c r="D917" s="139"/>
    </row>
    <row r="918" spans="4:4">
      <c r="D918" s="139"/>
    </row>
    <row r="919" spans="4:4">
      <c r="D919" s="139"/>
    </row>
    <row r="920" spans="4:4">
      <c r="D920" s="139"/>
    </row>
    <row r="921" spans="4:4">
      <c r="D921" s="139"/>
    </row>
    <row r="922" spans="4:4">
      <c r="D922" s="139"/>
    </row>
    <row r="923" spans="4:4">
      <c r="D923" s="139"/>
    </row>
    <row r="924" spans="4:4">
      <c r="D924" s="139"/>
    </row>
    <row r="925" spans="4:4">
      <c r="D925" s="139"/>
    </row>
    <row r="926" spans="4:4">
      <c r="D926" s="139"/>
    </row>
    <row r="927" spans="4:4">
      <c r="D927" s="139"/>
    </row>
    <row r="928" spans="4:4">
      <c r="D928" s="139"/>
    </row>
    <row r="929" spans="4:4">
      <c r="D929" s="139"/>
    </row>
    <row r="930" spans="4:4">
      <c r="D930" s="139"/>
    </row>
    <row r="931" spans="4:4">
      <c r="D931" s="139"/>
    </row>
    <row r="932" spans="4:4">
      <c r="D932" s="139"/>
    </row>
    <row r="933" spans="4:4">
      <c r="D933" s="139"/>
    </row>
    <row r="934" spans="4:4">
      <c r="D934" s="139"/>
    </row>
    <row r="935" spans="4:4">
      <c r="D935" s="139"/>
    </row>
    <row r="936" spans="4:4">
      <c r="D936" s="139"/>
    </row>
    <row r="937" spans="4:4">
      <c r="D937" s="139"/>
    </row>
    <row r="938" spans="4:4">
      <c r="D938" s="139"/>
    </row>
    <row r="939" spans="4:4">
      <c r="D939" s="139"/>
    </row>
    <row r="940" spans="4:4">
      <c r="D940" s="139"/>
    </row>
    <row r="941" spans="4:4">
      <c r="D941" s="139"/>
    </row>
    <row r="942" spans="4:4">
      <c r="D942" s="139"/>
    </row>
    <row r="943" spans="4:4">
      <c r="D943" s="139"/>
    </row>
    <row r="944" spans="4:4">
      <c r="D944" s="139"/>
    </row>
    <row r="945" spans="4:4">
      <c r="D945" s="139"/>
    </row>
    <row r="946" spans="4:4">
      <c r="D946" s="139"/>
    </row>
    <row r="947" spans="4:4">
      <c r="D947" s="139"/>
    </row>
    <row r="948" spans="4:4">
      <c r="D948" s="139"/>
    </row>
    <row r="949" spans="4:4">
      <c r="D949" s="139"/>
    </row>
    <row r="950" spans="4:4">
      <c r="D950" s="139"/>
    </row>
    <row r="951" spans="4:4">
      <c r="D951" s="139"/>
    </row>
    <row r="952" spans="4:4">
      <c r="D952" s="139"/>
    </row>
    <row r="953" spans="4:4">
      <c r="D953" s="139"/>
    </row>
    <row r="954" spans="4:4">
      <c r="D954" s="139"/>
    </row>
    <row r="955" spans="4:4">
      <c r="D955" s="139"/>
    </row>
    <row r="956" spans="4:4">
      <c r="D956" s="139"/>
    </row>
    <row r="957" spans="4:4">
      <c r="D957" s="139"/>
    </row>
    <row r="958" spans="4:4">
      <c r="D958" s="139"/>
    </row>
    <row r="959" spans="4:4">
      <c r="D959" s="139"/>
    </row>
    <row r="960" spans="4:4">
      <c r="D960" s="139"/>
    </row>
    <row r="961" spans="4:4">
      <c r="D961" s="139"/>
    </row>
    <row r="962" spans="4:4">
      <c r="D962" s="139"/>
    </row>
    <row r="963" spans="4:4">
      <c r="D963" s="139"/>
    </row>
    <row r="964" spans="4:4">
      <c r="D964" s="139"/>
    </row>
    <row r="965" spans="4:4">
      <c r="D965" s="139"/>
    </row>
    <row r="966" spans="4:4">
      <c r="D966" s="139"/>
    </row>
    <row r="967" spans="4:4">
      <c r="D967" s="139"/>
    </row>
    <row r="968" spans="4:4">
      <c r="D968" s="139"/>
    </row>
    <row r="969" spans="4:4">
      <c r="D969" s="139"/>
    </row>
    <row r="970" spans="4:4">
      <c r="D970" s="139"/>
    </row>
    <row r="971" spans="4:4">
      <c r="D971" s="139"/>
    </row>
    <row r="972" spans="4:4">
      <c r="D972" s="139"/>
    </row>
    <row r="973" spans="4:4">
      <c r="D973" s="139"/>
    </row>
    <row r="974" spans="4:4">
      <c r="D974" s="139"/>
    </row>
    <row r="975" spans="4:4">
      <c r="D975" s="139"/>
    </row>
    <row r="976" spans="4:4">
      <c r="D976" s="139"/>
    </row>
    <row r="977" spans="4:4">
      <c r="D977" s="139"/>
    </row>
    <row r="978" spans="4:4">
      <c r="D978" s="139"/>
    </row>
    <row r="979" spans="4:4">
      <c r="D979" s="139"/>
    </row>
    <row r="980" spans="4:4">
      <c r="D980" s="139"/>
    </row>
    <row r="981" spans="4:4">
      <c r="D981" s="139"/>
    </row>
    <row r="982" spans="4:4">
      <c r="D982" s="139"/>
    </row>
    <row r="983" spans="4:4">
      <c r="D983" s="139"/>
    </row>
    <row r="984" spans="4:4">
      <c r="D984" s="139"/>
    </row>
    <row r="985" spans="4:4">
      <c r="D985" s="139"/>
    </row>
    <row r="986" spans="4:4">
      <c r="D986" s="139"/>
    </row>
    <row r="987" spans="4:4">
      <c r="D987" s="139"/>
    </row>
    <row r="988" spans="4:4">
      <c r="D988" s="139"/>
    </row>
    <row r="989" spans="4:4">
      <c r="D989" s="139"/>
    </row>
    <row r="990" spans="4:4">
      <c r="D990" s="139"/>
    </row>
    <row r="991" spans="4:4">
      <c r="D991" s="139"/>
    </row>
    <row r="992" spans="4:4">
      <c r="D992" s="139"/>
    </row>
    <row r="993" spans="4:4">
      <c r="D993" s="139"/>
    </row>
    <row r="994" spans="4:4">
      <c r="D994" s="139"/>
    </row>
    <row r="995" spans="4:4">
      <c r="D995" s="139"/>
    </row>
    <row r="996" spans="4:4">
      <c r="D996" s="139"/>
    </row>
    <row r="997" spans="4:4">
      <c r="D997" s="139"/>
    </row>
    <row r="998" spans="4:4">
      <c r="D998" s="139"/>
    </row>
    <row r="999" spans="4:4">
      <c r="D999" s="139"/>
    </row>
    <row r="1000" spans="4:4">
      <c r="D1000" s="139"/>
    </row>
    <row r="1001" spans="4:4">
      <c r="D1001" s="139"/>
    </row>
    <row r="1002" spans="4:4">
      <c r="D1002" s="139"/>
    </row>
    <row r="1003" spans="4:4">
      <c r="D1003" s="139"/>
    </row>
    <row r="1004" spans="4:4">
      <c r="D1004" s="139"/>
    </row>
    <row r="1005" spans="4:4">
      <c r="D1005" s="139"/>
    </row>
    <row r="1006" spans="4:4">
      <c r="D1006" s="139"/>
    </row>
    <row r="1007" spans="4:4">
      <c r="D1007" s="139"/>
    </row>
    <row r="1008" spans="4:4">
      <c r="D1008" s="139"/>
    </row>
    <row r="1009" spans="4:4">
      <c r="D1009" s="139"/>
    </row>
    <row r="1010" spans="4:4">
      <c r="D1010" s="139"/>
    </row>
    <row r="1011" spans="4:4">
      <c r="D1011" s="139"/>
    </row>
    <row r="1012" spans="4:4">
      <c r="D1012" s="139"/>
    </row>
    <row r="1013" spans="4:4">
      <c r="D1013" s="139"/>
    </row>
    <row r="1014" spans="4:4">
      <c r="D1014" s="139"/>
    </row>
    <row r="1015" spans="4:4">
      <c r="D1015" s="139"/>
    </row>
    <row r="1016" spans="4:4">
      <c r="D1016" s="139"/>
    </row>
    <row r="1017" spans="4:4">
      <c r="D1017" s="139"/>
    </row>
    <row r="1018" spans="4:4">
      <c r="D1018" s="139"/>
    </row>
    <row r="1019" spans="4:4">
      <c r="D1019" s="139"/>
    </row>
    <row r="1020" spans="4:4">
      <c r="D1020" s="139"/>
    </row>
    <row r="1021" spans="4:4">
      <c r="D1021" s="139"/>
    </row>
    <row r="1022" spans="4:4">
      <c r="D1022" s="139"/>
    </row>
    <row r="1023" spans="4:4">
      <c r="D1023" s="139"/>
    </row>
    <row r="1024" spans="4:4">
      <c r="D1024" s="139"/>
    </row>
    <row r="1025" spans="4:4">
      <c r="D1025" s="139"/>
    </row>
    <row r="1026" spans="4:4">
      <c r="D1026" s="139"/>
    </row>
    <row r="1027" spans="4:4">
      <c r="D1027" s="139"/>
    </row>
    <row r="1028" spans="4:4">
      <c r="D1028" s="139"/>
    </row>
    <row r="1029" spans="4:4">
      <c r="D1029" s="139"/>
    </row>
    <row r="1030" spans="4:4">
      <c r="D1030" s="139"/>
    </row>
    <row r="1031" spans="4:4">
      <c r="D1031" s="139"/>
    </row>
    <row r="1032" spans="4:4">
      <c r="D1032" s="139"/>
    </row>
    <row r="1033" spans="4:4">
      <c r="D1033" s="139"/>
    </row>
    <row r="1034" spans="4:4">
      <c r="D1034" s="139"/>
    </row>
    <row r="1035" spans="4:4">
      <c r="D1035" s="139"/>
    </row>
    <row r="1036" spans="4:4">
      <c r="D1036" s="139"/>
    </row>
    <row r="1037" spans="4:4">
      <c r="D1037" s="139"/>
    </row>
    <row r="1038" spans="4:4">
      <c r="D1038" s="139"/>
    </row>
    <row r="1039" spans="4:4">
      <c r="D1039" s="139"/>
    </row>
    <row r="1040" spans="4:4">
      <c r="D1040" s="139"/>
    </row>
    <row r="1041" spans="4:4">
      <c r="D1041" s="139"/>
    </row>
    <row r="1042" spans="4:4">
      <c r="D1042" s="139"/>
    </row>
    <row r="1043" spans="4:4">
      <c r="D1043" s="139"/>
    </row>
    <row r="1044" spans="4:4">
      <c r="D1044" s="139"/>
    </row>
    <row r="1045" spans="4:4">
      <c r="D1045" s="139"/>
    </row>
    <row r="1046" spans="4:4">
      <c r="D1046" s="139"/>
    </row>
    <row r="1047" spans="4:4">
      <c r="D1047" s="139"/>
    </row>
    <row r="1048" spans="4:4">
      <c r="D1048" s="139"/>
    </row>
    <row r="1049" spans="4:4">
      <c r="D1049" s="139"/>
    </row>
    <row r="1050" spans="4:4">
      <c r="D1050" s="139"/>
    </row>
    <row r="1051" spans="4:4">
      <c r="D1051" s="139"/>
    </row>
    <row r="1052" spans="4:4">
      <c r="D1052" s="139"/>
    </row>
    <row r="1053" spans="4:4">
      <c r="D1053" s="139"/>
    </row>
    <row r="1054" spans="4:4">
      <c r="D1054" s="139"/>
    </row>
    <row r="1055" spans="4:4">
      <c r="D1055" s="139"/>
    </row>
    <row r="1056" spans="4:4">
      <c r="D1056" s="139"/>
    </row>
    <row r="1057" spans="4:4">
      <c r="D1057" s="139"/>
    </row>
    <row r="1058" spans="4:4">
      <c r="D1058" s="139"/>
    </row>
    <row r="1059" spans="4:4">
      <c r="D1059" s="139"/>
    </row>
    <row r="1060" spans="4:4">
      <c r="D1060" s="139"/>
    </row>
    <row r="1061" spans="4:4">
      <c r="D1061" s="139"/>
    </row>
    <row r="1062" spans="4:4">
      <c r="D1062" s="139"/>
    </row>
    <row r="1063" spans="4:4">
      <c r="D1063" s="139"/>
    </row>
    <row r="1064" spans="4:4">
      <c r="D1064" s="139"/>
    </row>
    <row r="1065" spans="4:4">
      <c r="D1065" s="139"/>
    </row>
    <row r="1066" spans="4:4">
      <c r="D1066" s="139"/>
    </row>
    <row r="1067" spans="4:4">
      <c r="D1067" s="139"/>
    </row>
    <row r="1068" spans="4:4">
      <c r="D1068" s="139"/>
    </row>
    <row r="1069" spans="4:4">
      <c r="D1069" s="139"/>
    </row>
    <row r="1070" spans="4:4">
      <c r="D1070" s="139"/>
    </row>
    <row r="1071" spans="4:4">
      <c r="D1071" s="139"/>
    </row>
    <row r="1072" spans="4:4">
      <c r="D1072" s="139"/>
    </row>
    <row r="1073" spans="4:4">
      <c r="D1073" s="139"/>
    </row>
    <row r="1074" spans="4:4">
      <c r="D1074" s="139"/>
    </row>
    <row r="1075" spans="4:4">
      <c r="D1075" s="139"/>
    </row>
    <row r="1076" spans="4:4">
      <c r="D1076" s="139"/>
    </row>
    <row r="1077" spans="4:4">
      <c r="D1077" s="139"/>
    </row>
    <row r="1078" spans="4:4">
      <c r="D1078" s="139"/>
    </row>
    <row r="1079" spans="4:4">
      <c r="D1079" s="139"/>
    </row>
    <row r="1080" spans="4:4">
      <c r="D1080" s="139"/>
    </row>
    <row r="1081" spans="4:4">
      <c r="D1081" s="139"/>
    </row>
    <row r="1082" spans="4:4">
      <c r="D1082" s="139"/>
    </row>
    <row r="1083" spans="4:4">
      <c r="D1083" s="139"/>
    </row>
    <row r="1084" spans="4:4">
      <c r="D1084" s="139"/>
    </row>
    <row r="1085" spans="4:4">
      <c r="D1085" s="139"/>
    </row>
    <row r="1086" spans="4:4">
      <c r="D1086" s="139"/>
    </row>
    <row r="1087" spans="4:4">
      <c r="D1087" s="139"/>
    </row>
    <row r="1088" spans="4:4">
      <c r="D1088" s="139"/>
    </row>
    <row r="1089" spans="4:4">
      <c r="D1089" s="139"/>
    </row>
    <row r="1090" spans="4:4">
      <c r="D1090" s="139"/>
    </row>
    <row r="1091" spans="4:4">
      <c r="D1091" s="139"/>
    </row>
    <row r="1092" spans="4:4">
      <c r="D1092" s="139"/>
    </row>
    <row r="1093" spans="4:4">
      <c r="D1093" s="139"/>
    </row>
    <row r="1094" spans="4:4">
      <c r="D1094" s="139"/>
    </row>
    <row r="1095" spans="4:4">
      <c r="D1095" s="139"/>
    </row>
    <row r="1096" spans="4:4">
      <c r="D1096" s="139"/>
    </row>
    <row r="1097" spans="4:4">
      <c r="D1097" s="139"/>
    </row>
    <row r="1098" spans="4:4">
      <c r="D1098" s="139"/>
    </row>
    <row r="1099" spans="4:4">
      <c r="D1099" s="139"/>
    </row>
    <row r="1100" spans="4:4">
      <c r="D1100" s="139"/>
    </row>
    <row r="1101" spans="4:4">
      <c r="D1101" s="139"/>
    </row>
    <row r="1102" spans="4:4">
      <c r="D1102" s="139"/>
    </row>
    <row r="1103" spans="4:4">
      <c r="D1103" s="139"/>
    </row>
    <row r="1104" spans="4:4">
      <c r="D1104" s="139"/>
    </row>
    <row r="1105" spans="4:4">
      <c r="D1105" s="139"/>
    </row>
    <row r="1106" spans="4:4">
      <c r="D1106" s="139"/>
    </row>
    <row r="1107" spans="4:4">
      <c r="D1107" s="139"/>
    </row>
    <row r="1108" spans="4:4">
      <c r="D1108" s="139"/>
    </row>
    <row r="1109" spans="4:4">
      <c r="D1109" s="139"/>
    </row>
    <row r="1110" spans="4:4">
      <c r="D1110" s="139"/>
    </row>
    <row r="1111" spans="4:4">
      <c r="D1111" s="139"/>
    </row>
    <row r="1112" spans="4:4">
      <c r="D1112" s="139"/>
    </row>
    <row r="1113" spans="4:4">
      <c r="D1113" s="139"/>
    </row>
    <row r="1114" spans="4:4">
      <c r="D1114" s="139"/>
    </row>
    <row r="1115" spans="4:4">
      <c r="D1115" s="139"/>
    </row>
    <row r="1116" spans="4:4">
      <c r="D1116" s="139"/>
    </row>
    <row r="1117" spans="4:4">
      <c r="D1117" s="139"/>
    </row>
    <row r="1118" spans="4:4">
      <c r="D1118" s="139"/>
    </row>
    <row r="1119" spans="4:4">
      <c r="D1119" s="139"/>
    </row>
    <row r="1120" spans="4:4">
      <c r="D1120" s="139"/>
    </row>
    <row r="1121" spans="4:4">
      <c r="D1121" s="139"/>
    </row>
    <row r="1122" spans="4:4">
      <c r="D1122" s="139"/>
    </row>
    <row r="1123" spans="4:4">
      <c r="D1123" s="139"/>
    </row>
    <row r="1124" spans="4:4">
      <c r="D1124" s="139"/>
    </row>
    <row r="1125" spans="4:4">
      <c r="D1125" s="139"/>
    </row>
    <row r="1126" spans="4:4">
      <c r="D1126" s="139"/>
    </row>
    <row r="1127" spans="4:4">
      <c r="D1127" s="139"/>
    </row>
    <row r="1128" spans="4:4">
      <c r="D1128" s="139"/>
    </row>
    <row r="1129" spans="4:4">
      <c r="D1129" s="139"/>
    </row>
    <row r="1130" spans="4:4">
      <c r="D1130" s="139"/>
    </row>
    <row r="1131" spans="4:4">
      <c r="D1131" s="139"/>
    </row>
    <row r="1132" spans="4:4">
      <c r="D1132" s="139"/>
    </row>
    <row r="1133" spans="4:4">
      <c r="D1133" s="139"/>
    </row>
    <row r="1134" spans="4:4">
      <c r="D1134" s="139"/>
    </row>
    <row r="1135" spans="4:4">
      <c r="D1135" s="139"/>
    </row>
    <row r="1136" spans="4:4">
      <c r="D1136" s="139"/>
    </row>
    <row r="1137" spans="4:4">
      <c r="D1137" s="139"/>
    </row>
    <row r="1138" spans="4:4">
      <c r="D1138" s="139"/>
    </row>
    <row r="1139" spans="4:4">
      <c r="D1139" s="139"/>
    </row>
    <row r="1140" spans="4:4">
      <c r="D1140" s="139"/>
    </row>
    <row r="1141" spans="4:4">
      <c r="D1141" s="139"/>
    </row>
    <row r="1142" spans="4:4">
      <c r="D1142" s="139"/>
    </row>
    <row r="1143" spans="4:4">
      <c r="D1143" s="139"/>
    </row>
    <row r="1144" spans="4:4">
      <c r="D1144" s="139"/>
    </row>
    <row r="1145" spans="4:4">
      <c r="D1145" s="139"/>
    </row>
    <row r="1146" spans="4:4">
      <c r="D1146" s="139"/>
    </row>
    <row r="1147" spans="4:4">
      <c r="D1147" s="139"/>
    </row>
    <row r="1148" spans="4:4">
      <c r="D1148" s="139"/>
    </row>
    <row r="1149" spans="4:4">
      <c r="D1149" s="139"/>
    </row>
    <row r="1150" spans="4:4">
      <c r="D1150" s="139"/>
    </row>
    <row r="1151" spans="4:4">
      <c r="D1151" s="139"/>
    </row>
    <row r="1152" spans="4:4">
      <c r="D1152" s="139"/>
    </row>
    <row r="1153" spans="4:4">
      <c r="D1153" s="139"/>
    </row>
    <row r="1154" spans="4:4">
      <c r="D1154" s="139"/>
    </row>
    <row r="1155" spans="4:4">
      <c r="D1155" s="139"/>
    </row>
    <row r="1156" spans="4:4">
      <c r="D1156" s="139"/>
    </row>
    <row r="1157" spans="4:4">
      <c r="D1157" s="139"/>
    </row>
    <row r="1158" spans="4:4">
      <c r="D1158" s="139"/>
    </row>
    <row r="1159" spans="4:4">
      <c r="D1159" s="139"/>
    </row>
    <row r="1160" spans="4:4">
      <c r="D1160" s="139"/>
    </row>
    <row r="1161" spans="4:4">
      <c r="D1161" s="139"/>
    </row>
    <row r="1162" spans="4:4">
      <c r="D1162" s="139"/>
    </row>
    <row r="1163" spans="4:4">
      <c r="D1163" s="139"/>
    </row>
    <row r="1164" spans="4:4">
      <c r="D1164" s="139"/>
    </row>
    <row r="1165" spans="4:4">
      <c r="D1165" s="139"/>
    </row>
    <row r="1166" spans="4:4">
      <c r="D1166" s="139"/>
    </row>
    <row r="1167" spans="4:4">
      <c r="D1167" s="139"/>
    </row>
    <row r="1168" spans="4:4">
      <c r="D1168" s="139"/>
    </row>
    <row r="1169" spans="4:4">
      <c r="D1169" s="139"/>
    </row>
    <row r="1170" spans="4:4">
      <c r="D1170" s="139"/>
    </row>
    <row r="1171" spans="4:4">
      <c r="D1171" s="139"/>
    </row>
    <row r="1172" spans="4:4">
      <c r="D1172" s="139"/>
    </row>
    <row r="1173" spans="4:4">
      <c r="D1173" s="139"/>
    </row>
    <row r="1174" spans="4:4">
      <c r="D1174" s="139"/>
    </row>
    <row r="1175" spans="4:4">
      <c r="D1175" s="139"/>
    </row>
    <row r="1176" spans="4:4">
      <c r="D1176" s="139"/>
    </row>
    <row r="1177" spans="4:4">
      <c r="D1177" s="139"/>
    </row>
    <row r="1178" spans="4:4">
      <c r="D1178" s="139"/>
    </row>
    <row r="1179" spans="4:4">
      <c r="D1179" s="139"/>
    </row>
    <row r="1180" spans="4:4">
      <c r="D1180" s="139"/>
    </row>
    <row r="1181" spans="4:4">
      <c r="D1181" s="139"/>
    </row>
    <row r="1182" spans="4:4">
      <c r="D1182" s="139"/>
    </row>
    <row r="1183" spans="4:4">
      <c r="D1183" s="139"/>
    </row>
    <row r="1184" spans="4:4">
      <c r="D1184" s="139"/>
    </row>
    <row r="1185" spans="4:4">
      <c r="D1185" s="139"/>
    </row>
    <row r="1186" spans="4:4">
      <c r="D1186" s="139"/>
    </row>
    <row r="1187" spans="4:4">
      <c r="D1187" s="139"/>
    </row>
    <row r="1188" spans="4:4">
      <c r="D1188" s="139"/>
    </row>
    <row r="1189" spans="4:4">
      <c r="D1189" s="139"/>
    </row>
    <row r="1190" spans="4:4">
      <c r="D1190" s="139"/>
    </row>
    <row r="1191" spans="4:4">
      <c r="D1191" s="139"/>
    </row>
    <row r="1192" spans="4:4">
      <c r="D1192" s="139"/>
    </row>
    <row r="1193" spans="4:4">
      <c r="D1193" s="139"/>
    </row>
    <row r="1194" spans="4:4">
      <c r="D1194" s="139"/>
    </row>
    <row r="1195" spans="4:4">
      <c r="D1195" s="139"/>
    </row>
    <row r="1196" spans="4:4">
      <c r="D1196" s="139"/>
    </row>
    <row r="1197" spans="4:4">
      <c r="D1197" s="139"/>
    </row>
    <row r="1198" spans="4:4">
      <c r="D1198" s="139"/>
    </row>
    <row r="1199" spans="4:4">
      <c r="D1199" s="139"/>
    </row>
    <row r="1200" spans="4:4">
      <c r="D1200" s="139"/>
    </row>
    <row r="1201" spans="4:4">
      <c r="D1201" s="139"/>
    </row>
    <row r="1202" spans="4:4">
      <c r="D1202" s="139"/>
    </row>
    <row r="1203" spans="4:4">
      <c r="D1203" s="139"/>
    </row>
    <row r="1204" spans="4:4">
      <c r="D1204" s="139"/>
    </row>
    <row r="1205" spans="4:4">
      <c r="D1205" s="139"/>
    </row>
    <row r="1206" spans="4:4">
      <c r="D1206" s="139"/>
    </row>
    <row r="1207" spans="4:4">
      <c r="D1207" s="139"/>
    </row>
    <row r="1208" spans="4:4">
      <c r="D1208" s="139"/>
    </row>
    <row r="1209" spans="4:4">
      <c r="D1209" s="139"/>
    </row>
    <row r="1210" spans="4:4">
      <c r="D1210" s="139"/>
    </row>
    <row r="1211" spans="4:4">
      <c r="D1211" s="139"/>
    </row>
    <row r="1212" spans="4:4">
      <c r="D1212" s="139"/>
    </row>
    <row r="1213" spans="4:4">
      <c r="D1213" s="139"/>
    </row>
    <row r="1214" spans="4:4">
      <c r="D1214" s="139"/>
    </row>
    <row r="1215" spans="4:4">
      <c r="D1215" s="139"/>
    </row>
    <row r="1216" spans="4:4">
      <c r="D1216" s="139"/>
    </row>
    <row r="1217" spans="4:4">
      <c r="D1217" s="139"/>
    </row>
    <row r="1218" spans="4:4">
      <c r="D1218" s="139"/>
    </row>
    <row r="1219" spans="4:4">
      <c r="D1219" s="139"/>
    </row>
    <row r="1220" spans="4:4">
      <c r="D1220" s="139"/>
    </row>
    <row r="1221" spans="4:4">
      <c r="D1221" s="139"/>
    </row>
    <row r="1222" spans="4:4">
      <c r="D1222" s="139"/>
    </row>
    <row r="1223" spans="4:4">
      <c r="D1223" s="139"/>
    </row>
    <row r="1224" spans="4:4">
      <c r="D1224" s="139"/>
    </row>
    <row r="1225" spans="4:4">
      <c r="D1225" s="139"/>
    </row>
    <row r="1226" spans="4:4">
      <c r="D1226" s="139"/>
    </row>
    <row r="1227" spans="4:4">
      <c r="D1227" s="139"/>
    </row>
    <row r="1228" spans="4:4">
      <c r="D1228" s="139"/>
    </row>
    <row r="1229" spans="4:4">
      <c r="D1229" s="139"/>
    </row>
    <row r="1230" spans="4:4">
      <c r="D1230" s="139"/>
    </row>
    <row r="1231" spans="4:4">
      <c r="D1231" s="139"/>
    </row>
    <row r="1232" spans="4:4">
      <c r="D1232" s="139"/>
    </row>
    <row r="1233" spans="4:4">
      <c r="D1233" s="139"/>
    </row>
    <row r="1234" spans="4:4">
      <c r="D1234" s="139"/>
    </row>
    <row r="1235" spans="4:4">
      <c r="D1235" s="139"/>
    </row>
    <row r="1236" spans="4:4">
      <c r="D1236" s="139"/>
    </row>
    <row r="1237" spans="4:4">
      <c r="D1237" s="139"/>
    </row>
    <row r="1238" spans="4:4">
      <c r="D1238" s="139"/>
    </row>
    <row r="1239" spans="4:4">
      <c r="D1239" s="139"/>
    </row>
    <row r="1240" spans="4:4">
      <c r="D1240" s="139"/>
    </row>
    <row r="1241" spans="4:4">
      <c r="D1241" s="139"/>
    </row>
    <row r="1242" spans="4:4">
      <c r="D1242" s="139"/>
    </row>
    <row r="1243" spans="4:4">
      <c r="D1243" s="139"/>
    </row>
    <row r="1244" spans="4:4">
      <c r="D1244" s="139"/>
    </row>
    <row r="1245" spans="4:4">
      <c r="D1245" s="139"/>
    </row>
    <row r="1246" spans="4:4">
      <c r="D1246" s="139"/>
    </row>
    <row r="1247" spans="4:4">
      <c r="D1247" s="139"/>
    </row>
    <row r="1248" spans="4:4">
      <c r="D1248" s="139"/>
    </row>
    <row r="1249" spans="4:4">
      <c r="D1249" s="139"/>
    </row>
    <row r="1250" spans="4:4">
      <c r="D1250" s="139"/>
    </row>
    <row r="1251" spans="4:4">
      <c r="D1251" s="139"/>
    </row>
    <row r="1252" spans="4:4">
      <c r="D1252" s="139"/>
    </row>
    <row r="1253" spans="4:4">
      <c r="D1253" s="139"/>
    </row>
    <row r="1254" spans="4:4">
      <c r="D1254" s="139"/>
    </row>
    <row r="1255" spans="4:4">
      <c r="D1255" s="139"/>
    </row>
    <row r="1256" spans="4:4">
      <c r="D1256" s="139"/>
    </row>
    <row r="1257" spans="4:4">
      <c r="D1257" s="139"/>
    </row>
    <row r="1258" spans="4:4">
      <c r="D1258" s="139"/>
    </row>
    <row r="1259" spans="4:4">
      <c r="D1259" s="139"/>
    </row>
    <row r="1260" spans="4:4">
      <c r="D1260" s="139"/>
    </row>
    <row r="1261" spans="4:4">
      <c r="D1261" s="139"/>
    </row>
    <row r="1262" spans="4:4">
      <c r="D1262" s="139"/>
    </row>
    <row r="1263" spans="4:4">
      <c r="D1263" s="139"/>
    </row>
    <row r="1264" spans="4:4">
      <c r="D1264" s="139"/>
    </row>
    <row r="1265" spans="4:4">
      <c r="D1265" s="139"/>
    </row>
    <row r="1266" spans="4:4">
      <c r="D1266" s="139"/>
    </row>
    <row r="1267" spans="4:4">
      <c r="D1267" s="139"/>
    </row>
    <row r="1268" spans="4:4">
      <c r="D1268" s="139"/>
    </row>
    <row r="1269" spans="4:4">
      <c r="D1269" s="139"/>
    </row>
    <row r="1270" spans="4:4">
      <c r="D1270" s="139"/>
    </row>
    <row r="1271" spans="4:4">
      <c r="D1271" s="139"/>
    </row>
    <row r="1272" spans="4:4">
      <c r="D1272" s="139"/>
    </row>
    <row r="1273" spans="4:4">
      <c r="D1273" s="139"/>
    </row>
    <row r="1274" spans="4:4">
      <c r="D1274" s="139"/>
    </row>
    <row r="1275" spans="4:4">
      <c r="D1275" s="139"/>
    </row>
    <row r="1276" spans="4:4">
      <c r="D1276" s="139"/>
    </row>
    <row r="1277" spans="4:4">
      <c r="D1277" s="139"/>
    </row>
    <row r="1278" spans="4:4">
      <c r="D1278" s="139"/>
    </row>
    <row r="1279" spans="4:4">
      <c r="D1279" s="139"/>
    </row>
    <row r="1280" spans="4:4">
      <c r="D1280" s="139"/>
    </row>
    <row r="1281" spans="4:4">
      <c r="D1281" s="139"/>
    </row>
    <row r="1282" spans="4:4">
      <c r="D1282" s="139"/>
    </row>
    <row r="1283" spans="4:4">
      <c r="D1283" s="139"/>
    </row>
    <row r="1284" spans="4:4">
      <c r="D1284" s="139"/>
    </row>
    <row r="1285" spans="4:4">
      <c r="D1285" s="139"/>
    </row>
    <row r="1286" spans="4:4">
      <c r="D1286" s="139"/>
    </row>
    <row r="1287" spans="4:4">
      <c r="D1287" s="139"/>
    </row>
    <row r="1288" spans="4:4">
      <c r="D1288" s="139"/>
    </row>
    <row r="1289" spans="4:4">
      <c r="D1289" s="139"/>
    </row>
    <row r="1290" spans="4:4">
      <c r="D1290" s="139"/>
    </row>
    <row r="1291" spans="4:4">
      <c r="D1291" s="139"/>
    </row>
    <row r="1292" spans="4:4">
      <c r="D1292" s="139"/>
    </row>
    <row r="1293" spans="4:4">
      <c r="D1293" s="139"/>
    </row>
    <row r="1294" spans="4:4">
      <c r="D1294" s="139"/>
    </row>
    <row r="1295" spans="4:4">
      <c r="D1295" s="139"/>
    </row>
    <row r="1296" spans="4:4">
      <c r="D1296" s="139"/>
    </row>
    <row r="1297" spans="4:4">
      <c r="D1297" s="139"/>
    </row>
    <row r="1298" spans="4:4">
      <c r="D1298" s="139"/>
    </row>
    <row r="1299" spans="4:4">
      <c r="D1299" s="139"/>
    </row>
    <row r="1300" spans="4:4">
      <c r="D1300" s="139"/>
    </row>
    <row r="1301" spans="4:4">
      <c r="D1301" s="139"/>
    </row>
    <row r="1302" spans="4:4">
      <c r="D1302" s="139"/>
    </row>
    <row r="1303" spans="4:4">
      <c r="D1303" s="139"/>
    </row>
    <row r="1304" spans="4:4">
      <c r="D1304" s="139"/>
    </row>
    <row r="1305" spans="4:4">
      <c r="D1305" s="139"/>
    </row>
    <row r="1306" spans="4:4">
      <c r="D1306" s="139"/>
    </row>
    <row r="1307" spans="4:4">
      <c r="D1307" s="139"/>
    </row>
    <row r="1308" spans="4:4">
      <c r="D1308" s="139"/>
    </row>
    <row r="1309" spans="4:4">
      <c r="D1309" s="139"/>
    </row>
    <row r="1310" spans="4:4">
      <c r="D1310" s="139"/>
    </row>
    <row r="1311" spans="4:4">
      <c r="D1311" s="139"/>
    </row>
    <row r="1312" spans="4:4">
      <c r="D1312" s="139"/>
    </row>
    <row r="1313" spans="4:4">
      <c r="D1313" s="139"/>
    </row>
    <row r="1314" spans="4:4">
      <c r="D1314" s="139"/>
    </row>
    <row r="1315" spans="4:4">
      <c r="D1315" s="139"/>
    </row>
    <row r="1316" spans="4:4">
      <c r="D1316" s="139"/>
    </row>
    <row r="1317" spans="4:4">
      <c r="D1317" s="139"/>
    </row>
    <row r="1318" spans="4:4">
      <c r="D1318" s="139"/>
    </row>
    <row r="1319" spans="4:4">
      <c r="D1319" s="139"/>
    </row>
    <row r="1320" spans="4:4">
      <c r="D1320" s="139"/>
    </row>
    <row r="1321" spans="4:4">
      <c r="D1321" s="139"/>
    </row>
    <row r="1322" spans="4:4">
      <c r="D1322" s="139"/>
    </row>
    <row r="1323" spans="4:4">
      <c r="D1323" s="139"/>
    </row>
    <row r="1324" spans="4:4">
      <c r="D1324" s="139"/>
    </row>
    <row r="1325" spans="4:4">
      <c r="D1325" s="139"/>
    </row>
    <row r="1326" spans="4:4">
      <c r="D1326" s="139"/>
    </row>
    <row r="1327" spans="4:4">
      <c r="D1327" s="139"/>
    </row>
    <row r="1328" spans="4:4">
      <c r="D1328" s="139"/>
    </row>
    <row r="1329" spans="4:4">
      <c r="D1329" s="139"/>
    </row>
    <row r="1330" spans="4:4">
      <c r="D1330" s="139"/>
    </row>
    <row r="1331" spans="4:4">
      <c r="D1331" s="139"/>
    </row>
    <row r="1332" spans="4:4">
      <c r="D1332" s="139"/>
    </row>
    <row r="1333" spans="4:4">
      <c r="D1333" s="139"/>
    </row>
    <row r="1334" spans="4:4">
      <c r="D1334" s="139"/>
    </row>
    <row r="1335" spans="4:4">
      <c r="D1335" s="139"/>
    </row>
    <row r="1336" spans="4:4">
      <c r="D1336" s="139"/>
    </row>
    <row r="1337" spans="4:4">
      <c r="D1337" s="139"/>
    </row>
    <row r="1338" spans="4:4">
      <c r="D1338" s="139"/>
    </row>
    <row r="1339" spans="4:4">
      <c r="D1339" s="139"/>
    </row>
    <row r="1340" spans="4:4">
      <c r="D1340" s="139"/>
    </row>
    <row r="1341" spans="4:4">
      <c r="D1341" s="139"/>
    </row>
    <row r="1342" spans="4:4">
      <c r="D1342" s="139"/>
    </row>
    <row r="1343" spans="4:4">
      <c r="D1343" s="139"/>
    </row>
    <row r="1344" spans="4:4">
      <c r="D1344" s="139"/>
    </row>
    <row r="1345" spans="4:4">
      <c r="D1345" s="139"/>
    </row>
    <row r="1346" spans="4:4">
      <c r="D1346" s="139"/>
    </row>
    <row r="1347" spans="4:4">
      <c r="D1347" s="139"/>
    </row>
    <row r="1348" spans="4:4">
      <c r="D1348" s="139"/>
    </row>
    <row r="1349" spans="4:4">
      <c r="D1349" s="139"/>
    </row>
    <row r="1350" spans="4:4">
      <c r="D1350" s="139"/>
    </row>
    <row r="1351" spans="4:4">
      <c r="D1351" s="139"/>
    </row>
    <row r="1352" spans="4:4">
      <c r="D1352" s="139"/>
    </row>
    <row r="1353" spans="4:4">
      <c r="D1353" s="139"/>
    </row>
    <row r="1354" spans="4:4">
      <c r="D1354" s="139"/>
    </row>
    <row r="1355" spans="4:4">
      <c r="D1355" s="139"/>
    </row>
    <row r="1356" spans="4:4">
      <c r="D1356" s="139"/>
    </row>
    <row r="1357" spans="4:4">
      <c r="D1357" s="139"/>
    </row>
    <row r="1358" spans="4:4">
      <c r="D1358" s="139"/>
    </row>
    <row r="1359" spans="4:4">
      <c r="D1359" s="139"/>
    </row>
    <row r="1360" spans="4:4">
      <c r="D1360" s="139"/>
    </row>
    <row r="1361" spans="4:4">
      <c r="D1361" s="139"/>
    </row>
    <row r="1362" spans="4:4">
      <c r="D1362" s="139"/>
    </row>
    <row r="1363" spans="4:4">
      <c r="D1363" s="139"/>
    </row>
    <row r="1364" spans="4:4">
      <c r="D1364" s="139"/>
    </row>
    <row r="1365" spans="4:4">
      <c r="D1365" s="139"/>
    </row>
    <row r="1366" spans="4:4">
      <c r="D1366" s="139"/>
    </row>
    <row r="1367" spans="4:4">
      <c r="D1367" s="139"/>
    </row>
    <row r="1368" spans="4:4">
      <c r="D1368" s="139"/>
    </row>
    <row r="1369" spans="4:4">
      <c r="D1369" s="139"/>
    </row>
    <row r="1370" spans="4:4">
      <c r="D1370" s="139"/>
    </row>
    <row r="1371" spans="4:4">
      <c r="D1371" s="139"/>
    </row>
    <row r="1372" spans="4:4">
      <c r="D1372" s="139"/>
    </row>
    <row r="1373" spans="4:4">
      <c r="D1373" s="139"/>
    </row>
    <row r="1374" spans="4:4">
      <c r="D1374" s="139"/>
    </row>
    <row r="1375" spans="4:4">
      <c r="D1375" s="139"/>
    </row>
    <row r="1376" spans="4:4">
      <c r="D1376" s="139"/>
    </row>
    <row r="1377" spans="4:4">
      <c r="D1377" s="139"/>
    </row>
    <row r="1378" spans="4:4">
      <c r="D1378" s="139"/>
    </row>
    <row r="1379" spans="4:4">
      <c r="D1379" s="139"/>
    </row>
    <row r="1380" spans="4:4">
      <c r="D1380" s="139"/>
    </row>
    <row r="1381" spans="4:4">
      <c r="D1381" s="139"/>
    </row>
    <row r="1382" spans="4:4">
      <c r="D1382" s="139"/>
    </row>
    <row r="1383" spans="4:4">
      <c r="D1383" s="139"/>
    </row>
    <row r="1384" spans="4:4">
      <c r="D1384" s="139"/>
    </row>
    <row r="1385" spans="4:4">
      <c r="D1385" s="139"/>
    </row>
    <row r="1386" spans="4:4">
      <c r="D1386" s="139"/>
    </row>
    <row r="1387" spans="4:4">
      <c r="D1387" s="139"/>
    </row>
    <row r="1388" spans="4:4">
      <c r="D1388" s="139"/>
    </row>
    <row r="1389" spans="4:4">
      <c r="D1389" s="139"/>
    </row>
    <row r="1390" spans="4:4">
      <c r="D1390" s="139"/>
    </row>
    <row r="1391" spans="4:4">
      <c r="D1391" s="139"/>
    </row>
    <row r="1392" spans="4:4">
      <c r="D1392" s="139"/>
    </row>
    <row r="1393" spans="4:4">
      <c r="D1393" s="139"/>
    </row>
    <row r="1394" spans="4:4">
      <c r="D1394" s="139"/>
    </row>
    <row r="1395" spans="4:4">
      <c r="D1395" s="139"/>
    </row>
    <row r="1396" spans="4:4">
      <c r="D1396" s="139"/>
    </row>
    <row r="1397" spans="4:4">
      <c r="D1397" s="139"/>
    </row>
    <row r="1398" spans="4:4">
      <c r="D1398" s="139"/>
    </row>
    <row r="1399" spans="4:4">
      <c r="D1399" s="139"/>
    </row>
    <row r="1400" spans="4:4">
      <c r="D1400" s="139"/>
    </row>
    <row r="1401" spans="4:4">
      <c r="D1401" s="139"/>
    </row>
    <row r="1402" spans="4:4">
      <c r="D1402" s="139"/>
    </row>
    <row r="1403" spans="4:4">
      <c r="D1403" s="139"/>
    </row>
    <row r="1404" spans="4:4">
      <c r="D1404" s="139"/>
    </row>
    <row r="1405" spans="4:4">
      <c r="D1405" s="139"/>
    </row>
    <row r="1406" spans="4:4">
      <c r="D1406" s="139"/>
    </row>
    <row r="1407" spans="4:4">
      <c r="D1407" s="139"/>
    </row>
    <row r="1408" spans="4:4">
      <c r="D1408" s="139"/>
    </row>
    <row r="1409" spans="4:4">
      <c r="D1409" s="139"/>
    </row>
    <row r="1410" spans="4:4">
      <c r="D1410" s="139"/>
    </row>
    <row r="1411" spans="4:4">
      <c r="D1411" s="139"/>
    </row>
    <row r="1412" spans="4:4">
      <c r="D1412" s="139"/>
    </row>
    <row r="1413" spans="4:4">
      <c r="D1413" s="139"/>
    </row>
    <row r="1414" spans="4:4">
      <c r="D1414" s="139"/>
    </row>
    <row r="1415" spans="4:4">
      <c r="D1415" s="139"/>
    </row>
    <row r="1416" spans="4:4">
      <c r="D1416" s="139"/>
    </row>
    <row r="1417" spans="4:4">
      <c r="D1417" s="139"/>
    </row>
    <row r="1418" spans="4:4">
      <c r="D1418" s="139"/>
    </row>
    <row r="1419" spans="4:4">
      <c r="D1419" s="139"/>
    </row>
    <row r="1420" spans="4:4">
      <c r="D1420" s="139"/>
    </row>
    <row r="1421" spans="4:4">
      <c r="D1421" s="139"/>
    </row>
    <row r="1422" spans="4:4">
      <c r="D1422" s="139"/>
    </row>
    <row r="1423" spans="4:4">
      <c r="D1423" s="139"/>
    </row>
    <row r="1424" spans="4:4">
      <c r="D1424" s="139"/>
    </row>
    <row r="1425" spans="4:4">
      <c r="D1425" s="139"/>
    </row>
    <row r="1426" spans="4:4">
      <c r="D1426" s="139"/>
    </row>
    <row r="1427" spans="4:4">
      <c r="D1427" s="139"/>
    </row>
    <row r="1428" spans="4:4">
      <c r="D1428" s="139"/>
    </row>
    <row r="1429" spans="4:4">
      <c r="D1429" s="139"/>
    </row>
    <row r="1430" spans="4:4">
      <c r="D1430" s="139"/>
    </row>
    <row r="1431" spans="4:4">
      <c r="D1431" s="139"/>
    </row>
    <row r="1432" spans="4:4">
      <c r="D1432" s="139"/>
    </row>
    <row r="1433" spans="4:4">
      <c r="D1433" s="139"/>
    </row>
    <row r="1434" spans="4:4">
      <c r="D1434" s="139"/>
    </row>
    <row r="1435" spans="4:4">
      <c r="D1435" s="139"/>
    </row>
    <row r="1436" spans="4:4">
      <c r="D1436" s="139"/>
    </row>
    <row r="1437" spans="4:4">
      <c r="D1437" s="139"/>
    </row>
    <row r="1438" spans="4:4">
      <c r="D1438" s="139"/>
    </row>
    <row r="1439" spans="4:4">
      <c r="D1439" s="139"/>
    </row>
    <row r="1440" spans="4:4">
      <c r="D1440" s="139"/>
    </row>
    <row r="1441" spans="4:4">
      <c r="D1441" s="139"/>
    </row>
    <row r="1442" spans="4:4">
      <c r="D1442" s="139"/>
    </row>
    <row r="1443" spans="4:4">
      <c r="D1443" s="139"/>
    </row>
    <row r="1444" spans="4:4">
      <c r="D1444" s="139"/>
    </row>
    <row r="1445" spans="4:4">
      <c r="D1445" s="139"/>
    </row>
    <row r="1446" spans="4:4">
      <c r="D1446" s="139"/>
    </row>
    <row r="1447" spans="4:4">
      <c r="D1447" s="139"/>
    </row>
    <row r="1448" spans="4:4">
      <c r="D1448" s="139"/>
    </row>
    <row r="1449" spans="4:4">
      <c r="D1449" s="139"/>
    </row>
    <row r="1450" spans="4:4">
      <c r="D1450" s="139"/>
    </row>
    <row r="1451" spans="4:4">
      <c r="D1451" s="139"/>
    </row>
    <row r="1452" spans="4:4">
      <c r="D1452" s="139"/>
    </row>
    <row r="1453" spans="4:4">
      <c r="D1453" s="139"/>
    </row>
    <row r="1454" spans="4:4">
      <c r="D1454" s="139"/>
    </row>
    <row r="1455" spans="4:4">
      <c r="D1455" s="139"/>
    </row>
    <row r="1456" spans="4:4">
      <c r="D1456" s="139"/>
    </row>
    <row r="1457" spans="4:4">
      <c r="D1457" s="139"/>
    </row>
    <row r="1458" spans="4:4">
      <c r="D1458" s="139"/>
    </row>
    <row r="1459" spans="4:4">
      <c r="D1459" s="139"/>
    </row>
    <row r="1460" spans="4:4">
      <c r="D1460" s="139"/>
    </row>
    <row r="1461" spans="4:4">
      <c r="D1461" s="139"/>
    </row>
    <row r="1462" spans="4:4">
      <c r="D1462" s="139"/>
    </row>
    <row r="1463" spans="4:4">
      <c r="D1463" s="139"/>
    </row>
    <row r="1464" spans="4:4">
      <c r="D1464" s="139"/>
    </row>
    <row r="1465" spans="4:4">
      <c r="D1465" s="139"/>
    </row>
    <row r="1466" spans="4:4">
      <c r="D1466" s="139"/>
    </row>
    <row r="1467" spans="4:4">
      <c r="D1467" s="139"/>
    </row>
    <row r="1468" spans="4:4">
      <c r="D1468" s="139"/>
    </row>
    <row r="1469" spans="4:4">
      <c r="D1469" s="139"/>
    </row>
    <row r="1470" spans="4:4">
      <c r="D1470" s="139"/>
    </row>
    <row r="1471" spans="4:4">
      <c r="D1471" s="139"/>
    </row>
    <row r="1472" spans="4:4">
      <c r="D1472" s="139"/>
    </row>
    <row r="1473" spans="4:4">
      <c r="D1473" s="139"/>
    </row>
    <row r="1474" spans="4:4">
      <c r="D1474" s="139"/>
    </row>
    <row r="1475" spans="4:4">
      <c r="D1475" s="139"/>
    </row>
    <row r="1476" spans="4:4">
      <c r="D1476" s="139"/>
    </row>
    <row r="1477" spans="4:4">
      <c r="D1477" s="139"/>
    </row>
    <row r="1478" spans="4:4">
      <c r="D1478" s="139"/>
    </row>
    <row r="1479" spans="4:4">
      <c r="D1479" s="139"/>
    </row>
    <row r="1480" spans="4:4">
      <c r="D1480" s="139"/>
    </row>
    <row r="1481" spans="4:4">
      <c r="D1481" s="139"/>
    </row>
    <row r="1482" spans="4:4">
      <c r="D1482" s="139"/>
    </row>
    <row r="1483" spans="4:4">
      <c r="D1483" s="139"/>
    </row>
    <row r="1484" spans="4:4">
      <c r="D1484" s="139"/>
    </row>
    <row r="1485" spans="4:4">
      <c r="D1485" s="139"/>
    </row>
    <row r="1486" spans="4:4">
      <c r="D1486" s="139"/>
    </row>
    <row r="1487" spans="4:4">
      <c r="D1487" s="139"/>
    </row>
    <row r="1488" spans="4:4">
      <c r="D1488" s="139"/>
    </row>
    <row r="1489" spans="4:4">
      <c r="D1489" s="139"/>
    </row>
    <row r="1490" spans="4:4">
      <c r="D1490" s="139"/>
    </row>
    <row r="1491" spans="4:4">
      <c r="D1491" s="139"/>
    </row>
    <row r="1492" spans="4:4">
      <c r="D1492" s="139"/>
    </row>
    <row r="1493" spans="4:4">
      <c r="D1493" s="139"/>
    </row>
    <row r="1494" spans="4:4">
      <c r="D1494" s="139"/>
    </row>
    <row r="1495" spans="4:4">
      <c r="D1495" s="139"/>
    </row>
    <row r="1496" spans="4:4">
      <c r="D1496" s="139"/>
    </row>
    <row r="1497" spans="4:4">
      <c r="D1497" s="139"/>
    </row>
    <row r="1498" spans="4:4">
      <c r="D1498" s="139"/>
    </row>
    <row r="1499" spans="4:4">
      <c r="D1499" s="139"/>
    </row>
    <row r="1500" spans="4:4">
      <c r="D1500" s="139"/>
    </row>
    <row r="1501" spans="4:4">
      <c r="D1501" s="139"/>
    </row>
    <row r="1502" spans="4:4">
      <c r="D1502" s="139"/>
    </row>
    <row r="1503" spans="4:4">
      <c r="D1503" s="139"/>
    </row>
    <row r="1504" spans="4:4">
      <c r="D1504" s="139"/>
    </row>
    <row r="1505" spans="4:4">
      <c r="D1505" s="139"/>
    </row>
    <row r="1506" spans="4:4">
      <c r="D1506" s="139"/>
    </row>
    <row r="1507" spans="4:4">
      <c r="D1507" s="139"/>
    </row>
    <row r="1508" spans="4:4">
      <c r="D1508" s="139"/>
    </row>
    <row r="1509" spans="4:4">
      <c r="D1509" s="139"/>
    </row>
    <row r="1510" spans="4:4">
      <c r="D1510" s="139"/>
    </row>
    <row r="1511" spans="4:4">
      <c r="D1511" s="139"/>
    </row>
    <row r="1512" spans="4:4">
      <c r="D1512" s="139"/>
    </row>
    <row r="1513" spans="4:4">
      <c r="D1513" s="139"/>
    </row>
    <row r="1514" spans="4:4">
      <c r="D1514" s="139"/>
    </row>
    <row r="1515" spans="4:4">
      <c r="D1515" s="139"/>
    </row>
    <row r="1516" spans="4:4">
      <c r="D1516" s="139"/>
    </row>
    <row r="1517" spans="4:4">
      <c r="D1517" s="139"/>
    </row>
    <row r="1518" spans="4:4">
      <c r="D1518" s="139"/>
    </row>
    <row r="1519" spans="4:4">
      <c r="D1519" s="139"/>
    </row>
    <row r="1520" spans="4:4">
      <c r="D1520" s="139"/>
    </row>
    <row r="1521" spans="4:4">
      <c r="D1521" s="139"/>
    </row>
    <row r="1522" spans="4:4">
      <c r="D1522" s="139"/>
    </row>
    <row r="1523" spans="4:4">
      <c r="D1523" s="139"/>
    </row>
    <row r="1524" spans="4:4">
      <c r="D1524" s="139"/>
    </row>
    <row r="1525" spans="4:4">
      <c r="D1525" s="139"/>
    </row>
    <row r="1526" spans="4:4">
      <c r="D1526" s="139"/>
    </row>
    <row r="1527" spans="4:4">
      <c r="D1527" s="139"/>
    </row>
    <row r="1528" spans="4:4">
      <c r="D1528" s="139"/>
    </row>
    <row r="1529" spans="4:4">
      <c r="D1529" s="139"/>
    </row>
    <row r="1530" spans="4:4">
      <c r="D1530" s="139"/>
    </row>
    <row r="1531" spans="4:4">
      <c r="D1531" s="139"/>
    </row>
    <row r="1532" spans="4:4">
      <c r="D1532" s="139"/>
    </row>
    <row r="1533" spans="4:4">
      <c r="D1533" s="139"/>
    </row>
    <row r="1534" spans="4:4">
      <c r="D1534" s="139"/>
    </row>
    <row r="1535" spans="4:4">
      <c r="D1535" s="139"/>
    </row>
    <row r="1536" spans="4:4">
      <c r="D1536" s="139"/>
    </row>
    <row r="1537" spans="4:4">
      <c r="D1537" s="139"/>
    </row>
    <row r="1538" spans="4:4">
      <c r="D1538" s="139"/>
    </row>
    <row r="1539" spans="4:4">
      <c r="D1539" s="139"/>
    </row>
    <row r="1540" spans="4:4">
      <c r="D1540" s="139"/>
    </row>
    <row r="1541" spans="4:4">
      <c r="D1541" s="139"/>
    </row>
    <row r="1542" spans="4:4">
      <c r="D1542" s="139"/>
    </row>
    <row r="1543" spans="4:4">
      <c r="D1543" s="139"/>
    </row>
    <row r="1544" spans="4:4">
      <c r="D1544" s="139"/>
    </row>
    <row r="1545" spans="4:4">
      <c r="D1545" s="139"/>
    </row>
    <row r="1546" spans="4:4">
      <c r="D1546" s="139"/>
    </row>
    <row r="1547" spans="4:4">
      <c r="D1547" s="139"/>
    </row>
    <row r="1548" spans="4:4">
      <c r="D1548" s="139"/>
    </row>
    <row r="1549" spans="4:4">
      <c r="D1549" s="139"/>
    </row>
    <row r="1550" spans="4:4">
      <c r="D1550" s="139"/>
    </row>
    <row r="1551" spans="4:4">
      <c r="D1551" s="139"/>
    </row>
    <row r="1552" spans="4:4">
      <c r="D1552" s="139"/>
    </row>
    <row r="1553" spans="4:4">
      <c r="D1553" s="139"/>
    </row>
    <row r="1554" spans="4:4">
      <c r="D1554" s="139"/>
    </row>
    <row r="1555" spans="4:4">
      <c r="D1555" s="139"/>
    </row>
    <row r="1556" spans="4:4">
      <c r="D1556" s="139"/>
    </row>
    <row r="1557" spans="4:4">
      <c r="D1557" s="139"/>
    </row>
    <row r="1558" spans="4:4">
      <c r="D1558" s="139"/>
    </row>
    <row r="1559" spans="4:4">
      <c r="D1559" s="139"/>
    </row>
    <row r="1560" spans="4:4">
      <c r="D1560" s="139"/>
    </row>
    <row r="1561" spans="4:4">
      <c r="D1561" s="139"/>
    </row>
    <row r="1562" spans="4:4">
      <c r="D1562" s="139"/>
    </row>
    <row r="1563" spans="4:4">
      <c r="D1563" s="139"/>
    </row>
    <row r="1564" spans="4:4">
      <c r="D1564" s="139"/>
    </row>
    <row r="1565" spans="4:4">
      <c r="D1565" s="139"/>
    </row>
    <row r="1566" spans="4:4">
      <c r="D1566" s="139"/>
    </row>
    <row r="1567" spans="4:4">
      <c r="D1567" s="139"/>
    </row>
    <row r="1568" spans="4:4">
      <c r="D1568" s="139"/>
    </row>
    <row r="1569" spans="4:4">
      <c r="D1569" s="139"/>
    </row>
    <row r="1570" spans="4:4">
      <c r="D1570" s="139"/>
    </row>
    <row r="1571" spans="4:4">
      <c r="D1571" s="139"/>
    </row>
    <row r="1572" spans="4:4">
      <c r="D1572" s="139"/>
    </row>
    <row r="1573" spans="4:4">
      <c r="D1573" s="139"/>
    </row>
    <row r="1574" spans="4:4">
      <c r="D1574" s="139"/>
    </row>
    <row r="1575" spans="4:4">
      <c r="D1575" s="139"/>
    </row>
    <row r="1576" spans="4:4">
      <c r="D1576" s="139"/>
    </row>
    <row r="1577" spans="4:4">
      <c r="D1577" s="139"/>
    </row>
    <row r="1578" spans="4:4">
      <c r="D1578" s="139"/>
    </row>
    <row r="1579" spans="4:4">
      <c r="D1579" s="139"/>
    </row>
    <row r="1580" spans="4:4">
      <c r="D1580" s="139"/>
    </row>
    <row r="1581" spans="4:4">
      <c r="D1581" s="139"/>
    </row>
    <row r="1582" spans="4:4">
      <c r="D1582" s="139"/>
    </row>
    <row r="1583" spans="4:4">
      <c r="D1583" s="139"/>
    </row>
    <row r="1584" spans="4:4">
      <c r="D1584" s="139"/>
    </row>
    <row r="1585" spans="4:4">
      <c r="D1585" s="139"/>
    </row>
    <row r="1586" spans="4:4">
      <c r="D1586" s="139"/>
    </row>
    <row r="1587" spans="4:4">
      <c r="D1587" s="139"/>
    </row>
    <row r="1588" spans="4:4">
      <c r="D1588" s="139"/>
    </row>
    <row r="1589" spans="4:4">
      <c r="D1589" s="139"/>
    </row>
    <row r="1590" spans="4:4">
      <c r="D1590" s="139"/>
    </row>
    <row r="1591" spans="4:4">
      <c r="D1591" s="139"/>
    </row>
    <row r="1592" spans="4:4">
      <c r="D1592" s="139"/>
    </row>
    <row r="1593" spans="4:4">
      <c r="D1593" s="139"/>
    </row>
    <row r="1594" spans="4:4">
      <c r="D1594" s="139"/>
    </row>
    <row r="1595" spans="4:4">
      <c r="D1595" s="139"/>
    </row>
    <row r="1596" spans="4:4">
      <c r="D1596" s="139"/>
    </row>
    <row r="1597" spans="4:4">
      <c r="D1597" s="139"/>
    </row>
    <row r="1598" spans="4:4">
      <c r="D1598" s="139"/>
    </row>
    <row r="1599" spans="4:4">
      <c r="D1599" s="139"/>
    </row>
    <row r="1600" spans="4:4">
      <c r="D1600" s="139"/>
    </row>
    <row r="1601" spans="4:4">
      <c r="D1601" s="139"/>
    </row>
    <row r="1602" spans="4:4">
      <c r="D1602" s="139"/>
    </row>
    <row r="1603" spans="4:4">
      <c r="D1603" s="139"/>
    </row>
    <row r="1604" spans="4:4">
      <c r="D1604" s="139"/>
    </row>
    <row r="1605" spans="4:4">
      <c r="D1605" s="139"/>
    </row>
    <row r="1606" spans="4:4">
      <c r="D1606" s="139"/>
    </row>
    <row r="1607" spans="4:4">
      <c r="D1607" s="139"/>
    </row>
    <row r="1608" spans="4:4">
      <c r="D1608" s="139"/>
    </row>
    <row r="1609" spans="4:4">
      <c r="D1609" s="139"/>
    </row>
    <row r="1610" spans="4:4">
      <c r="D1610" s="139"/>
    </row>
    <row r="1611" spans="4:4">
      <c r="D1611" s="139"/>
    </row>
    <row r="1612" spans="4:4">
      <c r="D1612" s="139"/>
    </row>
    <row r="1613" spans="4:4">
      <c r="D1613" s="139"/>
    </row>
    <row r="1614" spans="4:4">
      <c r="D1614" s="139"/>
    </row>
    <row r="1615" spans="4:4">
      <c r="D1615" s="139"/>
    </row>
    <row r="1616" spans="4:4">
      <c r="D1616" s="139"/>
    </row>
    <row r="1617" spans="4:4">
      <c r="D1617" s="139"/>
    </row>
    <row r="1618" spans="4:4">
      <c r="D1618" s="139"/>
    </row>
    <row r="1619" spans="4:4">
      <c r="D1619" s="139"/>
    </row>
    <row r="1620" spans="4:4">
      <c r="D1620" s="139"/>
    </row>
    <row r="1621" spans="4:4">
      <c r="D1621" s="139"/>
    </row>
    <row r="1622" spans="4:4">
      <c r="D1622" s="139"/>
    </row>
    <row r="1623" spans="4:4">
      <c r="D1623" s="139"/>
    </row>
    <row r="1624" spans="4:4">
      <c r="D1624" s="139"/>
    </row>
    <row r="1625" spans="4:4">
      <c r="D1625" s="139"/>
    </row>
    <row r="1626" spans="4:4">
      <c r="D1626" s="139"/>
    </row>
    <row r="1627" spans="4:4">
      <c r="D1627" s="139"/>
    </row>
    <row r="1628" spans="4:4">
      <c r="D1628" s="139"/>
    </row>
    <row r="1629" spans="4:4">
      <c r="D1629" s="139"/>
    </row>
    <row r="1630" spans="4:4">
      <c r="D1630" s="139"/>
    </row>
    <row r="1631" spans="4:4">
      <c r="D1631" s="139"/>
    </row>
    <row r="1632" spans="4:4">
      <c r="D1632" s="139"/>
    </row>
    <row r="1633" spans="4:4">
      <c r="D1633" s="139"/>
    </row>
    <row r="1634" spans="4:4">
      <c r="D1634" s="139"/>
    </row>
    <row r="1635" spans="4:4">
      <c r="D1635" s="139"/>
    </row>
    <row r="1636" spans="4:4">
      <c r="D1636" s="139"/>
    </row>
    <row r="1637" spans="4:4">
      <c r="D1637" s="139"/>
    </row>
    <row r="1638" spans="4:4">
      <c r="D1638" s="139"/>
    </row>
    <row r="1639" spans="4:4">
      <c r="D1639" s="139"/>
    </row>
    <row r="1640" spans="4:4">
      <c r="D1640" s="139"/>
    </row>
    <row r="1641" spans="4:4">
      <c r="D1641" s="139"/>
    </row>
    <row r="1642" spans="4:4">
      <c r="D1642" s="139"/>
    </row>
    <row r="1643" spans="4:4">
      <c r="D1643" s="139"/>
    </row>
    <row r="1644" spans="4:4">
      <c r="D1644" s="139"/>
    </row>
    <row r="1645" spans="4:4">
      <c r="D1645" s="139"/>
    </row>
    <row r="1646" spans="4:4">
      <c r="D1646" s="139"/>
    </row>
    <row r="1647" spans="4:4">
      <c r="D1647" s="139"/>
    </row>
    <row r="1648" spans="4:4">
      <c r="D1648" s="139"/>
    </row>
    <row r="1649" spans="4:4">
      <c r="D1649" s="139"/>
    </row>
    <row r="1650" spans="4:4">
      <c r="D1650" s="139"/>
    </row>
    <row r="1651" spans="4:4">
      <c r="D1651" s="139"/>
    </row>
    <row r="1652" spans="4:4">
      <c r="D1652" s="139"/>
    </row>
    <row r="1653" spans="4:4">
      <c r="D1653" s="139"/>
    </row>
    <row r="1654" spans="4:4">
      <c r="D1654" s="139"/>
    </row>
    <row r="1655" spans="4:4">
      <c r="D1655" s="139"/>
    </row>
    <row r="1656" spans="4:4">
      <c r="D1656" s="139"/>
    </row>
    <row r="1657" spans="4:4">
      <c r="D1657" s="139"/>
    </row>
    <row r="1658" spans="4:4">
      <c r="D1658" s="139"/>
    </row>
    <row r="1659" spans="4:4">
      <c r="D1659" s="139"/>
    </row>
    <row r="1660" spans="4:4">
      <c r="D1660" s="139"/>
    </row>
    <row r="1661" spans="4:4">
      <c r="D1661" s="139"/>
    </row>
    <row r="1662" spans="4:4">
      <c r="D1662" s="139"/>
    </row>
    <row r="1663" spans="4:4">
      <c r="D1663" s="139"/>
    </row>
    <row r="1664" spans="4:4">
      <c r="D1664" s="139"/>
    </row>
    <row r="1665" spans="4:4">
      <c r="D1665" s="139"/>
    </row>
    <row r="1666" spans="4:4">
      <c r="D1666" s="139"/>
    </row>
    <row r="1667" spans="4:4">
      <c r="D1667" s="139"/>
    </row>
    <row r="1668" spans="4:4">
      <c r="D1668" s="139"/>
    </row>
    <row r="1669" spans="4:4">
      <c r="D1669" s="139"/>
    </row>
    <row r="1670" spans="4:4">
      <c r="D1670" s="139"/>
    </row>
    <row r="1671" spans="4:4">
      <c r="D1671" s="139"/>
    </row>
    <row r="1672" spans="4:4">
      <c r="D1672" s="139"/>
    </row>
    <row r="1673" spans="4:4">
      <c r="D1673" s="139"/>
    </row>
    <row r="1674" spans="4:4">
      <c r="D1674" s="139"/>
    </row>
    <row r="1675" spans="4:4">
      <c r="D1675" s="139"/>
    </row>
    <row r="1676" spans="4:4">
      <c r="D1676" s="139"/>
    </row>
    <row r="1677" spans="4:4">
      <c r="D1677" s="139"/>
    </row>
    <row r="1678" spans="4:4">
      <c r="D1678" s="139"/>
    </row>
    <row r="1679" spans="4:4">
      <c r="D1679" s="139"/>
    </row>
    <row r="1680" spans="4:4">
      <c r="D1680" s="139"/>
    </row>
    <row r="1681" spans="4:4">
      <c r="D1681" s="139"/>
    </row>
    <row r="1682" spans="4:4">
      <c r="D1682" s="139"/>
    </row>
    <row r="1683" spans="4:4">
      <c r="D1683" s="139"/>
    </row>
    <row r="1684" spans="4:4">
      <c r="D1684" s="139"/>
    </row>
    <row r="1685" spans="4:4">
      <c r="D1685" s="139"/>
    </row>
    <row r="1686" spans="4:4">
      <c r="D1686" s="139"/>
    </row>
    <row r="1687" spans="4:4">
      <c r="D1687" s="139"/>
    </row>
    <row r="1688" spans="4:4">
      <c r="D1688" s="139"/>
    </row>
    <row r="1689" spans="4:4">
      <c r="D1689" s="139"/>
    </row>
    <row r="1690" spans="4:4">
      <c r="D1690" s="139"/>
    </row>
    <row r="1691" spans="4:4">
      <c r="D1691" s="139"/>
    </row>
    <row r="1692" spans="4:4">
      <c r="D1692" s="139"/>
    </row>
    <row r="1693" spans="4:4">
      <c r="D1693" s="139"/>
    </row>
    <row r="1694" spans="4:4">
      <c r="D1694" s="139"/>
    </row>
    <row r="1695" spans="4:4">
      <c r="D1695" s="139"/>
    </row>
    <row r="1696" spans="4:4">
      <c r="D1696" s="139"/>
    </row>
    <row r="1697" spans="4:4">
      <c r="D1697" s="139"/>
    </row>
    <row r="1698" spans="4:4">
      <c r="D1698" s="139"/>
    </row>
    <row r="1699" spans="4:4">
      <c r="D1699" s="139"/>
    </row>
    <row r="1700" spans="4:4">
      <c r="D1700" s="139"/>
    </row>
    <row r="1701" spans="4:4">
      <c r="D1701" s="139"/>
    </row>
    <row r="1702" spans="4:4">
      <c r="D1702" s="139"/>
    </row>
    <row r="1703" spans="4:4">
      <c r="D1703" s="139"/>
    </row>
    <row r="1704" spans="4:4">
      <c r="D1704" s="139"/>
    </row>
    <row r="1705" spans="4:4">
      <c r="D1705" s="139"/>
    </row>
    <row r="1706" spans="4:4">
      <c r="D1706" s="139"/>
    </row>
    <row r="1707" spans="4:4">
      <c r="D1707" s="139"/>
    </row>
    <row r="1708" spans="4:4">
      <c r="D1708" s="139"/>
    </row>
    <row r="1709" spans="4:4">
      <c r="D1709" s="139"/>
    </row>
    <row r="1710" spans="4:4">
      <c r="D1710" s="139"/>
    </row>
    <row r="1711" spans="4:4">
      <c r="D1711" s="139"/>
    </row>
    <row r="1712" spans="4:4">
      <c r="D1712" s="139"/>
    </row>
    <row r="1713" spans="4:4">
      <c r="D1713" s="139"/>
    </row>
    <row r="1714" spans="4:4">
      <c r="D1714" s="139"/>
    </row>
    <row r="1715" spans="4:4">
      <c r="D1715" s="139"/>
    </row>
    <row r="1716" spans="4:4">
      <c r="D1716" s="139"/>
    </row>
    <row r="1717" spans="4:4">
      <c r="D1717" s="139"/>
    </row>
    <row r="1718" spans="4:4">
      <c r="D1718" s="139"/>
    </row>
    <row r="1719" spans="4:4">
      <c r="D1719" s="139"/>
    </row>
    <row r="1720" spans="4:4">
      <c r="D1720" s="139"/>
    </row>
    <row r="1721" spans="4:4">
      <c r="D1721" s="139"/>
    </row>
    <row r="1722" spans="4:4">
      <c r="D1722" s="139"/>
    </row>
    <row r="1723" spans="4:4">
      <c r="D1723" s="139"/>
    </row>
    <row r="1724" spans="4:4">
      <c r="D1724" s="139"/>
    </row>
    <row r="1725" spans="4:4">
      <c r="D1725" s="139"/>
    </row>
    <row r="1726" spans="4:4">
      <c r="D1726" s="139"/>
    </row>
    <row r="1727" spans="4:4">
      <c r="D1727" s="139"/>
    </row>
    <row r="1728" spans="4:4">
      <c r="D1728" s="139"/>
    </row>
    <row r="1729" spans="4:4">
      <c r="D1729" s="139"/>
    </row>
    <row r="1730" spans="4:4">
      <c r="D1730" s="139"/>
    </row>
    <row r="1731" spans="4:4">
      <c r="D1731" s="139"/>
    </row>
    <row r="1732" spans="4:4">
      <c r="D1732" s="139"/>
    </row>
    <row r="1733" spans="4:4">
      <c r="D1733" s="139"/>
    </row>
    <row r="1734" spans="4:4">
      <c r="D1734" s="139"/>
    </row>
    <row r="1735" spans="4:4">
      <c r="D1735" s="139"/>
    </row>
    <row r="1736" spans="4:4">
      <c r="D1736" s="139"/>
    </row>
    <row r="1737" spans="4:4">
      <c r="D1737" s="139"/>
    </row>
    <row r="1738" spans="4:4">
      <c r="D1738" s="139"/>
    </row>
    <row r="1739" spans="4:4">
      <c r="D1739" s="139"/>
    </row>
    <row r="1740" spans="4:4">
      <c r="D1740" s="139"/>
    </row>
    <row r="1741" spans="4:4">
      <c r="D1741" s="139"/>
    </row>
    <row r="1742" spans="4:4">
      <c r="D1742" s="139"/>
    </row>
    <row r="1743" spans="4:4">
      <c r="D1743" s="139"/>
    </row>
    <row r="1744" spans="4:4">
      <c r="D1744" s="139"/>
    </row>
    <row r="1745" spans="4:4">
      <c r="D1745" s="139"/>
    </row>
    <row r="1746" spans="4:4">
      <c r="D1746" s="139"/>
    </row>
    <row r="1747" spans="4:4">
      <c r="D1747" s="139"/>
    </row>
    <row r="1748" spans="4:4">
      <c r="D1748" s="139"/>
    </row>
    <row r="1749" spans="4:4">
      <c r="D1749" s="139"/>
    </row>
    <row r="1750" spans="4:4">
      <c r="D1750" s="139"/>
    </row>
    <row r="1751" spans="4:4">
      <c r="D1751" s="139"/>
    </row>
    <row r="1752" spans="4:4">
      <c r="D1752" s="139"/>
    </row>
    <row r="1753" spans="4:4">
      <c r="D1753" s="139"/>
    </row>
    <row r="1754" spans="4:4">
      <c r="D1754" s="139"/>
    </row>
    <row r="1755" spans="4:4">
      <c r="D1755" s="139"/>
    </row>
    <row r="1756" spans="4:4">
      <c r="D1756" s="139"/>
    </row>
    <row r="1757" spans="4:4">
      <c r="D1757" s="139"/>
    </row>
    <row r="1758" spans="4:4">
      <c r="D1758" s="139"/>
    </row>
    <row r="1759" spans="4:4">
      <c r="D1759" s="139"/>
    </row>
    <row r="1760" spans="4:4">
      <c r="D1760" s="139"/>
    </row>
    <row r="1761" spans="4:4">
      <c r="D1761" s="139"/>
    </row>
    <row r="1762" spans="4:4">
      <c r="D1762" s="139"/>
    </row>
    <row r="1763" spans="4:4">
      <c r="D1763" s="139"/>
    </row>
    <row r="1764" spans="4:4">
      <c r="D1764" s="139"/>
    </row>
    <row r="1765" spans="4:4">
      <c r="D1765" s="139"/>
    </row>
    <row r="1766" spans="4:4">
      <c r="D1766" s="139"/>
    </row>
    <row r="1767" spans="4:4">
      <c r="D1767" s="139"/>
    </row>
    <row r="1768" spans="4:4">
      <c r="D1768" s="139"/>
    </row>
    <row r="1769" spans="4:4">
      <c r="D1769" s="139"/>
    </row>
    <row r="1770" spans="4:4">
      <c r="D1770" s="139"/>
    </row>
    <row r="1771" spans="4:4">
      <c r="D1771" s="139"/>
    </row>
    <row r="1772" spans="4:4">
      <c r="D1772" s="139"/>
    </row>
    <row r="1773" spans="4:4">
      <c r="D1773" s="139"/>
    </row>
    <row r="1774" spans="4:4">
      <c r="D1774" s="139"/>
    </row>
    <row r="1775" spans="4:4">
      <c r="D1775" s="139"/>
    </row>
    <row r="1776" spans="4:4">
      <c r="D1776" s="139"/>
    </row>
    <row r="1777" spans="4:4">
      <c r="D1777" s="139"/>
    </row>
    <row r="1778" spans="4:4">
      <c r="D1778" s="139"/>
    </row>
    <row r="1779" spans="4:4">
      <c r="D1779" s="139"/>
    </row>
    <row r="1780" spans="4:4">
      <c r="D1780" s="139"/>
    </row>
    <row r="1781" spans="4:4">
      <c r="D1781" s="139"/>
    </row>
    <row r="1782" spans="4:4">
      <c r="D1782" s="139"/>
    </row>
    <row r="1783" spans="4:4">
      <c r="D1783" s="139"/>
    </row>
    <row r="1784" spans="4:4">
      <c r="D1784" s="139"/>
    </row>
    <row r="1785" spans="4:4">
      <c r="D1785" s="139"/>
    </row>
    <row r="1786" spans="4:4">
      <c r="D1786" s="139"/>
    </row>
    <row r="1787" spans="4:4">
      <c r="D1787" s="139"/>
    </row>
    <row r="1788" spans="4:4">
      <c r="D1788" s="139"/>
    </row>
    <row r="1789" spans="4:4">
      <c r="D1789" s="139"/>
    </row>
    <row r="1790" spans="4:4">
      <c r="D1790" s="139"/>
    </row>
    <row r="1791" spans="4:4">
      <c r="D1791" s="139"/>
    </row>
    <row r="1792" spans="4:4">
      <c r="D1792" s="139"/>
    </row>
    <row r="1793" spans="4:4">
      <c r="D1793" s="139"/>
    </row>
    <row r="1794" spans="4:4">
      <c r="D1794" s="139"/>
    </row>
    <row r="1795" spans="4:4">
      <c r="D1795" s="139"/>
    </row>
    <row r="1796" spans="4:4">
      <c r="D1796" s="139"/>
    </row>
    <row r="1797" spans="4:4">
      <c r="D1797" s="139"/>
    </row>
    <row r="1798" spans="4:4">
      <c r="D1798" s="139"/>
    </row>
    <row r="1799" spans="4:4">
      <c r="D1799" s="139"/>
    </row>
    <row r="1800" spans="4:4">
      <c r="D1800" s="139"/>
    </row>
    <row r="1801" spans="4:4">
      <c r="D1801" s="139"/>
    </row>
    <row r="1802" spans="4:4">
      <c r="D1802" s="139"/>
    </row>
    <row r="1803" spans="4:4">
      <c r="D1803" s="139"/>
    </row>
    <row r="1804" spans="4:4">
      <c r="D1804" s="139"/>
    </row>
    <row r="1805" spans="4:4">
      <c r="D1805" s="139"/>
    </row>
    <row r="1806" spans="4:4">
      <c r="D1806" s="139"/>
    </row>
    <row r="1807" spans="4:4">
      <c r="D1807" s="139"/>
    </row>
    <row r="1808" spans="4:4">
      <c r="D1808" s="139"/>
    </row>
    <row r="1809" spans="4:4">
      <c r="D1809" s="139"/>
    </row>
    <row r="1810" spans="4:4">
      <c r="D1810" s="139"/>
    </row>
    <row r="1811" spans="4:4">
      <c r="D1811" s="139"/>
    </row>
    <row r="1812" spans="4:4">
      <c r="D1812" s="139"/>
    </row>
    <row r="1813" spans="4:4">
      <c r="D1813" s="139"/>
    </row>
    <row r="1814" spans="4:4">
      <c r="D1814" s="139"/>
    </row>
    <row r="1815" spans="4:4">
      <c r="D1815" s="139"/>
    </row>
    <row r="1816" spans="4:4">
      <c r="D1816" s="139"/>
    </row>
    <row r="1817" spans="4:4">
      <c r="D1817" s="139"/>
    </row>
    <row r="1818" spans="4:4">
      <c r="D1818" s="139"/>
    </row>
    <row r="1819" spans="4:4">
      <c r="D1819" s="139"/>
    </row>
    <row r="1820" spans="4:4">
      <c r="D1820" s="139"/>
    </row>
    <row r="1821" spans="4:4">
      <c r="D1821" s="139"/>
    </row>
    <row r="1822" spans="4:4">
      <c r="D1822" s="139"/>
    </row>
    <row r="1823" spans="4:4">
      <c r="D1823" s="139"/>
    </row>
    <row r="1824" spans="4:4">
      <c r="D1824" s="139"/>
    </row>
    <row r="1825" spans="4:4">
      <c r="D1825" s="139"/>
    </row>
    <row r="1826" spans="4:4">
      <c r="D1826" s="139"/>
    </row>
    <row r="1827" spans="4:4">
      <c r="D1827" s="139"/>
    </row>
    <row r="1828" spans="4:4">
      <c r="D1828" s="139"/>
    </row>
    <row r="1829" spans="4:4">
      <c r="D1829" s="139"/>
    </row>
    <row r="1830" spans="4:4">
      <c r="D1830" s="139"/>
    </row>
    <row r="1831" spans="4:4">
      <c r="D1831" s="139"/>
    </row>
    <row r="1832" spans="4:4">
      <c r="D1832" s="139"/>
    </row>
    <row r="1833" spans="4:4">
      <c r="D1833" s="139"/>
    </row>
    <row r="1834" spans="4:4">
      <c r="D1834" s="139"/>
    </row>
    <row r="1835" spans="4:4">
      <c r="D1835" s="139"/>
    </row>
    <row r="1836" spans="4:4">
      <c r="D1836" s="139"/>
    </row>
    <row r="1837" spans="4:4">
      <c r="D1837" s="139"/>
    </row>
    <row r="1838" spans="4:4">
      <c r="D1838" s="139"/>
    </row>
    <row r="1839" spans="4:4">
      <c r="D1839" s="139"/>
    </row>
    <row r="1840" spans="4:4">
      <c r="D1840" s="139"/>
    </row>
    <row r="1841" spans="4:4">
      <c r="D1841" s="139"/>
    </row>
    <row r="1842" spans="4:4">
      <c r="D1842" s="139"/>
    </row>
    <row r="1843" spans="4:4">
      <c r="D1843" s="139"/>
    </row>
    <row r="1844" spans="4:4">
      <c r="D1844" s="139"/>
    </row>
    <row r="1845" spans="4:4">
      <c r="D1845" s="139"/>
    </row>
    <row r="1846" spans="4:4">
      <c r="D1846" s="139"/>
    </row>
    <row r="1847" spans="4:4">
      <c r="D1847" s="139"/>
    </row>
    <row r="1848" spans="4:4">
      <c r="D1848" s="139"/>
    </row>
    <row r="1849" spans="4:4">
      <c r="D1849" s="139"/>
    </row>
    <row r="1850" spans="4:4">
      <c r="D1850" s="139"/>
    </row>
    <row r="1851" spans="4:4">
      <c r="D1851" s="139"/>
    </row>
    <row r="1852" spans="4:4">
      <c r="D1852" s="139"/>
    </row>
    <row r="1853" spans="4:4">
      <c r="D1853" s="139"/>
    </row>
    <row r="1854" spans="4:4">
      <c r="D1854" s="139"/>
    </row>
    <row r="1855" spans="4:4">
      <c r="D1855" s="139"/>
    </row>
    <row r="1856" spans="4:4">
      <c r="D1856" s="139"/>
    </row>
    <row r="1857" spans="4:4">
      <c r="D1857" s="139"/>
    </row>
    <row r="1858" spans="4:4">
      <c r="D1858" s="139"/>
    </row>
    <row r="1859" spans="4:4">
      <c r="D1859" s="139"/>
    </row>
    <row r="1860" spans="4:4">
      <c r="D1860" s="139"/>
    </row>
    <row r="1861" spans="4:4">
      <c r="D1861" s="139"/>
    </row>
    <row r="1862" spans="4:4">
      <c r="D1862" s="139"/>
    </row>
    <row r="1863" spans="4:4">
      <c r="D1863" s="139"/>
    </row>
    <row r="1864" spans="4:4">
      <c r="D1864" s="139"/>
    </row>
    <row r="1865" spans="4:4">
      <c r="D1865" s="139"/>
    </row>
    <row r="1866" spans="4:4">
      <c r="D1866" s="139"/>
    </row>
    <row r="1867" spans="4:4">
      <c r="D1867" s="139"/>
    </row>
    <row r="1868" spans="4:4">
      <c r="D1868" s="139"/>
    </row>
    <row r="1869" spans="4:4">
      <c r="D1869" s="139"/>
    </row>
    <row r="1870" spans="4:4">
      <c r="D1870" s="139"/>
    </row>
    <row r="1871" spans="4:4">
      <c r="D1871" s="139"/>
    </row>
    <row r="1872" spans="4:4">
      <c r="D1872" s="139"/>
    </row>
    <row r="1873" spans="4:4">
      <c r="D1873" s="139"/>
    </row>
    <row r="1874" spans="4:4">
      <c r="D1874" s="139"/>
    </row>
    <row r="1875" spans="4:4">
      <c r="D1875" s="139"/>
    </row>
    <row r="1876" spans="4:4">
      <c r="D1876" s="139"/>
    </row>
    <row r="1877" spans="4:4">
      <c r="D1877" s="139"/>
    </row>
    <row r="1878" spans="4:4">
      <c r="D1878" s="139"/>
    </row>
    <row r="1879" spans="4:4">
      <c r="D1879" s="139"/>
    </row>
    <row r="1880" spans="4:4">
      <c r="D1880" s="139"/>
    </row>
    <row r="1881" spans="4:4">
      <c r="D1881" s="139"/>
    </row>
    <row r="1882" spans="4:4">
      <c r="D1882" s="139"/>
    </row>
    <row r="1883" spans="4:4">
      <c r="D1883" s="139"/>
    </row>
    <row r="1884" spans="4:4">
      <c r="D1884" s="139"/>
    </row>
    <row r="1885" spans="4:4">
      <c r="D1885" s="139"/>
    </row>
    <row r="1886" spans="4:4">
      <c r="D1886" s="139"/>
    </row>
    <row r="1887" spans="4:4">
      <c r="D1887" s="139"/>
    </row>
    <row r="1888" spans="4:4">
      <c r="D1888" s="139"/>
    </row>
    <row r="1889" spans="4:4">
      <c r="D1889" s="139"/>
    </row>
    <row r="1890" spans="4:4">
      <c r="D1890" s="139"/>
    </row>
    <row r="1891" spans="4:4">
      <c r="D1891" s="139"/>
    </row>
    <row r="1892" spans="4:4">
      <c r="D1892" s="139"/>
    </row>
    <row r="1893" spans="4:4">
      <c r="D1893" s="139"/>
    </row>
    <row r="1894" spans="4:4">
      <c r="D1894" s="139"/>
    </row>
    <row r="1895" spans="4:4">
      <c r="D1895" s="139"/>
    </row>
    <row r="1896" spans="4:4">
      <c r="D1896" s="139"/>
    </row>
    <row r="1897" spans="4:4">
      <c r="D1897" s="139"/>
    </row>
    <row r="1898" spans="4:4">
      <c r="D1898" s="139"/>
    </row>
    <row r="1899" spans="4:4">
      <c r="D1899" s="139"/>
    </row>
    <row r="1900" spans="4:4">
      <c r="D1900" s="139"/>
    </row>
    <row r="1901" spans="4:4">
      <c r="D1901" s="139"/>
    </row>
    <row r="1902" spans="4:4">
      <c r="D1902" s="139"/>
    </row>
    <row r="1903" spans="4:4">
      <c r="D1903" s="139"/>
    </row>
    <row r="1904" spans="4:4">
      <c r="D1904" s="139"/>
    </row>
    <row r="1905" spans="4:4">
      <c r="D1905" s="139"/>
    </row>
    <row r="1906" spans="4:4">
      <c r="D1906" s="139"/>
    </row>
    <row r="1907" spans="4:4">
      <c r="D1907" s="139"/>
    </row>
    <row r="1908" spans="4:4">
      <c r="D1908" s="139"/>
    </row>
    <row r="1909" spans="4:4">
      <c r="D1909" s="139"/>
    </row>
    <row r="1910" spans="4:4">
      <c r="D1910" s="139"/>
    </row>
    <row r="1911" spans="4:4">
      <c r="D1911" s="139"/>
    </row>
    <row r="1912" spans="4:4">
      <c r="D1912" s="139"/>
    </row>
    <row r="1913" spans="4:4">
      <c r="D1913" s="139"/>
    </row>
    <row r="1914" spans="4:4">
      <c r="D1914" s="139"/>
    </row>
    <row r="1915" spans="4:4">
      <c r="D1915" s="139"/>
    </row>
    <row r="1916" spans="4:4">
      <c r="D1916" s="139"/>
    </row>
    <row r="1917" spans="4:4">
      <c r="D1917" s="139"/>
    </row>
    <row r="1918" spans="4:4">
      <c r="D1918" s="139"/>
    </row>
    <row r="1919" spans="4:4">
      <c r="D1919" s="139"/>
    </row>
    <row r="1920" spans="4:4">
      <c r="D1920" s="139"/>
    </row>
    <row r="1921" spans="4:4">
      <c r="D1921" s="139"/>
    </row>
    <row r="1922" spans="4:4">
      <c r="D1922" s="139"/>
    </row>
    <row r="1923" spans="4:4">
      <c r="D1923" s="139"/>
    </row>
    <row r="1924" spans="4:4">
      <c r="D1924" s="139"/>
    </row>
    <row r="1925" spans="4:4">
      <c r="D1925" s="139"/>
    </row>
    <row r="1926" spans="4:4">
      <c r="D1926" s="139"/>
    </row>
    <row r="1927" spans="4:4">
      <c r="D1927" s="139"/>
    </row>
    <row r="1928" spans="4:4">
      <c r="D1928" s="139"/>
    </row>
    <row r="1929" spans="4:4">
      <c r="D1929" s="139"/>
    </row>
    <row r="1930" spans="4:4">
      <c r="D1930" s="139"/>
    </row>
    <row r="1931" spans="4:4">
      <c r="D1931" s="139"/>
    </row>
    <row r="1932" spans="4:4">
      <c r="D1932" s="139"/>
    </row>
    <row r="1933" spans="4:4">
      <c r="D1933" s="139"/>
    </row>
    <row r="1934" spans="4:4">
      <c r="D1934" s="139"/>
    </row>
    <row r="1935" spans="4:4">
      <c r="D1935" s="139"/>
    </row>
    <row r="1936" spans="4:4">
      <c r="D1936" s="139"/>
    </row>
    <row r="1937" spans="4:4">
      <c r="D1937" s="139"/>
    </row>
    <row r="1938" spans="4:4">
      <c r="D1938" s="139"/>
    </row>
    <row r="1939" spans="4:4">
      <c r="D1939" s="139"/>
    </row>
    <row r="1940" spans="4:4">
      <c r="D1940" s="139"/>
    </row>
    <row r="1941" spans="4:4">
      <c r="D1941" s="139"/>
    </row>
    <row r="1942" spans="4:4">
      <c r="D1942" s="139"/>
    </row>
    <row r="1943" spans="4:4">
      <c r="D1943" s="139"/>
    </row>
    <row r="1944" spans="4:4">
      <c r="D1944" s="139"/>
    </row>
    <row r="1945" spans="4:4">
      <c r="D1945" s="139"/>
    </row>
    <row r="1946" spans="4:4">
      <c r="D1946" s="139"/>
    </row>
    <row r="1947" spans="4:4">
      <c r="D1947" s="139"/>
    </row>
    <row r="1948" spans="4:4">
      <c r="D1948" s="139"/>
    </row>
    <row r="1949" spans="4:4">
      <c r="D1949" s="139"/>
    </row>
    <row r="1950" spans="4:4">
      <c r="D1950" s="139"/>
    </row>
    <row r="1951" spans="4:4">
      <c r="D1951" s="139"/>
    </row>
    <row r="1952" spans="4:4">
      <c r="D1952" s="139"/>
    </row>
    <row r="1953" spans="4:4">
      <c r="D1953" s="139"/>
    </row>
    <row r="1954" spans="4:4">
      <c r="D1954" s="139"/>
    </row>
    <row r="1955" spans="4:4">
      <c r="D1955" s="139"/>
    </row>
    <row r="1956" spans="4:4">
      <c r="D1956" s="139"/>
    </row>
    <row r="1957" spans="4:4">
      <c r="D1957" s="139"/>
    </row>
    <row r="1958" spans="4:4">
      <c r="D1958" s="139"/>
    </row>
    <row r="1959" spans="4:4">
      <c r="D1959" s="139"/>
    </row>
    <row r="1960" spans="4:4">
      <c r="D1960" s="139"/>
    </row>
    <row r="1961" spans="4:4">
      <c r="D1961" s="139"/>
    </row>
    <row r="1962" spans="4:4">
      <c r="D1962" s="139"/>
    </row>
    <row r="1963" spans="4:4">
      <c r="D1963" s="139"/>
    </row>
    <row r="1964" spans="4:4">
      <c r="D1964" s="139"/>
    </row>
    <row r="1965" spans="4:4">
      <c r="D1965" s="139"/>
    </row>
    <row r="1966" spans="4:4">
      <c r="D1966" s="139"/>
    </row>
    <row r="1967" spans="4:4">
      <c r="D1967" s="139"/>
    </row>
    <row r="1968" spans="4:4">
      <c r="D1968" s="139"/>
    </row>
    <row r="1969" spans="4:4">
      <c r="D1969" s="139"/>
    </row>
    <row r="1970" spans="4:4">
      <c r="D1970" s="139"/>
    </row>
    <row r="1971" spans="4:4">
      <c r="D1971" s="139"/>
    </row>
    <row r="1972" spans="4:4">
      <c r="D1972" s="139"/>
    </row>
    <row r="1973" spans="4:4">
      <c r="D1973" s="139"/>
    </row>
    <row r="1974" spans="4:4">
      <c r="D1974" s="139"/>
    </row>
    <row r="1975" spans="4:4">
      <c r="D1975" s="139"/>
    </row>
    <row r="1976" spans="4:4">
      <c r="D1976" s="139"/>
    </row>
    <row r="1977" spans="4:4">
      <c r="D1977" s="139"/>
    </row>
    <row r="1978" spans="4:4">
      <c r="D1978" s="139"/>
    </row>
    <row r="1979" spans="4:4">
      <c r="D1979" s="139"/>
    </row>
    <row r="1980" spans="4:4">
      <c r="D1980" s="139"/>
    </row>
    <row r="1981" spans="4:4">
      <c r="D1981" s="139"/>
    </row>
    <row r="1982" spans="4:4">
      <c r="D1982" s="139"/>
    </row>
    <row r="1983" spans="4:4">
      <c r="D1983" s="139"/>
    </row>
    <row r="1984" spans="4:4">
      <c r="D1984" s="139"/>
    </row>
    <row r="1985" spans="4:4">
      <c r="D1985" s="139"/>
    </row>
    <row r="1986" spans="4:4">
      <c r="D1986" s="139"/>
    </row>
    <row r="1987" spans="4:4">
      <c r="D1987" s="139"/>
    </row>
    <row r="1988" spans="4:4">
      <c r="D1988" s="139"/>
    </row>
    <row r="1989" spans="4:4">
      <c r="D1989" s="139"/>
    </row>
    <row r="1990" spans="4:4">
      <c r="D1990" s="139"/>
    </row>
    <row r="1991" spans="4:4">
      <c r="D1991" s="139"/>
    </row>
    <row r="1992" spans="4:4">
      <c r="D1992" s="139"/>
    </row>
    <row r="1993" spans="4:4">
      <c r="D1993" s="139"/>
    </row>
    <row r="1994" spans="4:4">
      <c r="D1994" s="139"/>
    </row>
    <row r="1995" spans="4:4">
      <c r="D1995" s="139"/>
    </row>
    <row r="1996" spans="4:4">
      <c r="D1996" s="139"/>
    </row>
    <row r="1997" spans="4:4">
      <c r="D1997" s="139"/>
    </row>
    <row r="1998" spans="4:4">
      <c r="D1998" s="139"/>
    </row>
    <row r="1999" spans="4:4">
      <c r="D1999" s="139"/>
    </row>
    <row r="2000" spans="4:4">
      <c r="D2000" s="139"/>
    </row>
    <row r="2001" spans="4:4">
      <c r="D2001" s="139"/>
    </row>
    <row r="2002" spans="4:4">
      <c r="D2002" s="139"/>
    </row>
    <row r="2003" spans="4:4">
      <c r="D2003" s="139"/>
    </row>
    <row r="2004" spans="4:4">
      <c r="D2004" s="139"/>
    </row>
    <row r="2005" spans="4:4">
      <c r="D2005" s="139"/>
    </row>
    <row r="2006" spans="4:4">
      <c r="D2006" s="139"/>
    </row>
    <row r="2007" spans="4:4">
      <c r="D2007" s="139"/>
    </row>
    <row r="2008" spans="4:4">
      <c r="D2008" s="139"/>
    </row>
    <row r="2009" spans="4:4">
      <c r="D2009" s="139"/>
    </row>
    <row r="2010" spans="4:4">
      <c r="D2010" s="139"/>
    </row>
    <row r="2011" spans="4:4">
      <c r="D2011" s="139"/>
    </row>
    <row r="2012" spans="4:4">
      <c r="D2012" s="139"/>
    </row>
    <row r="2013" spans="4:4">
      <c r="D2013" s="139"/>
    </row>
    <row r="2014" spans="4:4">
      <c r="D2014" s="139"/>
    </row>
    <row r="2015" spans="4:4">
      <c r="D2015" s="139"/>
    </row>
    <row r="2016" spans="4:4">
      <c r="D2016" s="139"/>
    </row>
    <row r="2017" spans="4:4">
      <c r="D2017" s="139"/>
    </row>
    <row r="2018" spans="4:4">
      <c r="D2018" s="139"/>
    </row>
    <row r="2019" spans="4:4">
      <c r="D2019" s="139"/>
    </row>
    <row r="2020" spans="4:4">
      <c r="D2020" s="139"/>
    </row>
    <row r="2021" spans="4:4">
      <c r="D2021" s="139"/>
    </row>
    <row r="2022" spans="4:4">
      <c r="D2022" s="139"/>
    </row>
    <row r="2023" spans="4:4">
      <c r="D2023" s="139"/>
    </row>
    <row r="2024" spans="4:4">
      <c r="D2024" s="139"/>
    </row>
    <row r="2025" spans="4:4">
      <c r="D2025" s="139"/>
    </row>
    <row r="2026" spans="4:4">
      <c r="D2026" s="139"/>
    </row>
    <row r="2027" spans="4:4">
      <c r="D2027" s="139"/>
    </row>
    <row r="2028" spans="4:4">
      <c r="D2028" s="139"/>
    </row>
    <row r="2029" spans="4:4">
      <c r="D2029" s="139"/>
    </row>
    <row r="2030" spans="4:4">
      <c r="D2030" s="139"/>
    </row>
    <row r="2031" spans="4:4">
      <c r="D2031" s="139"/>
    </row>
    <row r="2032" spans="4:4">
      <c r="D2032" s="139"/>
    </row>
    <row r="2033" spans="4:4">
      <c r="D2033" s="139"/>
    </row>
    <row r="2034" spans="4:4">
      <c r="D2034" s="139"/>
    </row>
    <row r="2035" spans="4:4">
      <c r="D2035" s="139"/>
    </row>
    <row r="2036" spans="4:4">
      <c r="D2036" s="139"/>
    </row>
    <row r="2037" spans="4:4">
      <c r="D2037" s="139"/>
    </row>
    <row r="2038" spans="4:4">
      <c r="D2038" s="139"/>
    </row>
    <row r="2039" spans="4:4">
      <c r="D2039" s="139"/>
    </row>
    <row r="2040" spans="4:4">
      <c r="D2040" s="139"/>
    </row>
    <row r="2041" spans="4:4">
      <c r="D2041" s="139"/>
    </row>
    <row r="2042" spans="4:4">
      <c r="D2042" s="139"/>
    </row>
    <row r="2043" spans="4:4">
      <c r="D2043" s="139"/>
    </row>
    <row r="2044" spans="4:4">
      <c r="D2044" s="139"/>
    </row>
    <row r="2045" spans="4:4">
      <c r="D2045" s="139"/>
    </row>
    <row r="2046" spans="4:4">
      <c r="D2046" s="139"/>
    </row>
    <row r="2047" spans="4:4">
      <c r="D2047" s="139"/>
    </row>
    <row r="2048" spans="4:4">
      <c r="D2048" s="139"/>
    </row>
    <row r="2049" spans="4:4">
      <c r="D2049" s="139"/>
    </row>
    <row r="2050" spans="4:4">
      <c r="D2050" s="139"/>
    </row>
    <row r="2051" spans="4:4">
      <c r="D2051" s="139"/>
    </row>
    <row r="2052" spans="4:4">
      <c r="D2052" s="139"/>
    </row>
    <row r="2053" spans="4:4">
      <c r="D2053" s="139"/>
    </row>
    <row r="2054" spans="4:4">
      <c r="D2054" s="139"/>
    </row>
    <row r="2055" spans="4:4">
      <c r="D2055" s="139"/>
    </row>
    <row r="2056" spans="4:4">
      <c r="D2056" s="139"/>
    </row>
    <row r="2057" spans="4:4">
      <c r="D2057" s="139"/>
    </row>
    <row r="2058" spans="4:4">
      <c r="D2058" s="139"/>
    </row>
    <row r="2059" spans="4:4">
      <c r="D2059" s="139"/>
    </row>
    <row r="2060" spans="4:4">
      <c r="D2060" s="139"/>
    </row>
    <row r="2061" spans="4:4">
      <c r="D2061" s="139"/>
    </row>
    <row r="2062" spans="4:4">
      <c r="D2062" s="139"/>
    </row>
    <row r="2063" spans="4:4">
      <c r="D2063" s="139"/>
    </row>
    <row r="2064" spans="4:4">
      <c r="D2064" s="139"/>
    </row>
    <row r="2065" spans="4:4">
      <c r="D2065" s="139"/>
    </row>
    <row r="2066" spans="4:4">
      <c r="D2066" s="139"/>
    </row>
    <row r="2067" spans="4:4">
      <c r="D2067" s="139"/>
    </row>
    <row r="2068" spans="4:4">
      <c r="D2068" s="139"/>
    </row>
    <row r="2069" spans="4:4">
      <c r="D2069" s="139"/>
    </row>
    <row r="2070" spans="4:4">
      <c r="D2070" s="139"/>
    </row>
    <row r="2071" spans="4:4">
      <c r="D2071" s="139"/>
    </row>
    <row r="2072" spans="4:4">
      <c r="D2072" s="139"/>
    </row>
    <row r="2073" spans="4:4">
      <c r="D2073" s="139"/>
    </row>
    <row r="2074" spans="4:4">
      <c r="D2074" s="139"/>
    </row>
    <row r="2075" spans="4:4">
      <c r="D2075" s="139"/>
    </row>
    <row r="2076" spans="4:4">
      <c r="D2076" s="139"/>
    </row>
    <row r="2077" spans="4:4">
      <c r="D2077" s="139"/>
    </row>
    <row r="2078" spans="4:4">
      <c r="D2078" s="139"/>
    </row>
    <row r="2079" spans="4:4">
      <c r="D2079" s="139"/>
    </row>
    <row r="2080" spans="4:4">
      <c r="D2080" s="139"/>
    </row>
    <row r="2081" spans="4:4">
      <c r="D2081" s="139"/>
    </row>
    <row r="2082" spans="4:4">
      <c r="D2082" s="139"/>
    </row>
    <row r="2083" spans="4:4">
      <c r="D2083" s="139"/>
    </row>
    <row r="2084" spans="4:4">
      <c r="D2084" s="139"/>
    </row>
    <row r="2085" spans="4:4">
      <c r="D2085" s="139"/>
    </row>
    <row r="2086" spans="4:4">
      <c r="D2086" s="139"/>
    </row>
    <row r="2087" spans="4:4">
      <c r="D2087" s="139"/>
    </row>
    <row r="2088" spans="4:4">
      <c r="D2088" s="139"/>
    </row>
    <row r="2089" spans="4:4">
      <c r="D2089" s="139"/>
    </row>
    <row r="2090" spans="4:4">
      <c r="D2090" s="139"/>
    </row>
    <row r="2091" spans="4:4">
      <c r="D2091" s="139"/>
    </row>
    <row r="2092" spans="4:4">
      <c r="D2092" s="139"/>
    </row>
    <row r="2093" spans="4:4">
      <c r="D2093" s="139"/>
    </row>
    <row r="2094" spans="4:4">
      <c r="D2094" s="139"/>
    </row>
    <row r="2095" spans="4:4">
      <c r="D2095" s="139"/>
    </row>
    <row r="2096" spans="4:4">
      <c r="D2096" s="139"/>
    </row>
    <row r="2097" spans="4:4">
      <c r="D2097" s="139"/>
    </row>
    <row r="2098" spans="4:4">
      <c r="D2098" s="139"/>
    </row>
    <row r="2099" spans="4:4">
      <c r="D2099" s="139"/>
    </row>
    <row r="2100" spans="4:4">
      <c r="D2100" s="139"/>
    </row>
    <row r="2101" spans="4:4">
      <c r="D2101" s="139"/>
    </row>
    <row r="2102" spans="4:4">
      <c r="D2102" s="139"/>
    </row>
    <row r="2103" spans="4:4">
      <c r="D2103" s="139"/>
    </row>
    <row r="2104" spans="4:4">
      <c r="D2104" s="139"/>
    </row>
    <row r="2105" spans="4:4">
      <c r="D2105" s="139"/>
    </row>
    <row r="2106" spans="4:4">
      <c r="D2106" s="139"/>
    </row>
    <row r="2107" spans="4:4">
      <c r="D2107" s="139"/>
    </row>
    <row r="2108" spans="4:4">
      <c r="D2108" s="139"/>
    </row>
    <row r="2109" spans="4:4">
      <c r="D2109" s="139"/>
    </row>
    <row r="2110" spans="4:4">
      <c r="D2110" s="139"/>
    </row>
    <row r="2111" spans="4:4">
      <c r="D2111" s="139"/>
    </row>
    <row r="2112" spans="4:4">
      <c r="D2112" s="139"/>
    </row>
    <row r="2113" spans="4:4">
      <c r="D2113" s="139"/>
    </row>
    <row r="2114" spans="4:4">
      <c r="D2114" s="139"/>
    </row>
    <row r="2115" spans="4:4">
      <c r="D2115" s="139"/>
    </row>
    <row r="2116" spans="4:4">
      <c r="D2116" s="139"/>
    </row>
    <row r="2117" spans="4:4">
      <c r="D2117" s="139"/>
    </row>
    <row r="2118" spans="4:4">
      <c r="D2118" s="139"/>
    </row>
    <row r="2119" spans="4:4">
      <c r="D2119" s="139"/>
    </row>
    <row r="2120" spans="4:4">
      <c r="D2120" s="139"/>
    </row>
    <row r="2121" spans="4:4">
      <c r="D2121" s="139"/>
    </row>
    <row r="2122" spans="4:4">
      <c r="D2122" s="139"/>
    </row>
    <row r="2123" spans="4:4">
      <c r="D2123" s="139"/>
    </row>
    <row r="2124" spans="4:4">
      <c r="D2124" s="139"/>
    </row>
    <row r="2125" spans="4:4">
      <c r="D2125" s="139"/>
    </row>
    <row r="2126" spans="4:4">
      <c r="D2126" s="139"/>
    </row>
    <row r="2127" spans="4:4">
      <c r="D2127" s="139"/>
    </row>
    <row r="2128" spans="4:4">
      <c r="D2128" s="139"/>
    </row>
    <row r="2129" spans="4:4">
      <c r="D2129" s="139"/>
    </row>
    <row r="2130" spans="4:4">
      <c r="D2130" s="139"/>
    </row>
    <row r="2131" spans="4:4">
      <c r="D2131" s="139"/>
    </row>
    <row r="2132" spans="4:4">
      <c r="D2132" s="139"/>
    </row>
    <row r="2133" spans="4:4">
      <c r="D2133" s="139"/>
    </row>
    <row r="2134" spans="4:4">
      <c r="D2134" s="139"/>
    </row>
    <row r="2135" spans="4:4">
      <c r="D2135" s="139"/>
    </row>
    <row r="2136" spans="4:4">
      <c r="D2136" s="139"/>
    </row>
    <row r="2137" spans="4:4">
      <c r="D2137" s="139"/>
    </row>
    <row r="2138" spans="4:4">
      <c r="D2138" s="139"/>
    </row>
    <row r="2139" spans="4:4">
      <c r="D2139" s="139"/>
    </row>
    <row r="2140" spans="4:4">
      <c r="D2140" s="139"/>
    </row>
    <row r="2141" spans="4:4">
      <c r="D2141" s="139"/>
    </row>
    <row r="2142" spans="4:4">
      <c r="D2142" s="139"/>
    </row>
    <row r="2143" spans="4:4">
      <c r="D2143" s="139"/>
    </row>
    <row r="2144" spans="4:4">
      <c r="D2144" s="139"/>
    </row>
    <row r="2145" spans="4:4">
      <c r="D2145" s="139"/>
    </row>
    <row r="2146" spans="4:4">
      <c r="D2146" s="139"/>
    </row>
    <row r="2147" spans="4:4">
      <c r="D2147" s="139"/>
    </row>
    <row r="2148" spans="4:4">
      <c r="D2148" s="139"/>
    </row>
    <row r="2149" spans="4:4">
      <c r="D2149" s="139"/>
    </row>
    <row r="2150" spans="4:4">
      <c r="D2150" s="139"/>
    </row>
    <row r="2151" spans="4:4">
      <c r="D2151" s="139"/>
    </row>
    <row r="2152" spans="4:4">
      <c r="D2152" s="139"/>
    </row>
    <row r="2153" spans="4:4">
      <c r="D2153" s="139"/>
    </row>
    <row r="2154" spans="4:4">
      <c r="D2154" s="139"/>
    </row>
    <row r="2155" spans="4:4">
      <c r="D2155" s="139"/>
    </row>
    <row r="2156" spans="4:4">
      <c r="D2156" s="139"/>
    </row>
    <row r="2157" spans="4:4">
      <c r="D2157" s="139"/>
    </row>
    <row r="2158" spans="4:4">
      <c r="D2158" s="139"/>
    </row>
    <row r="2159" spans="4:4">
      <c r="D2159" s="139"/>
    </row>
    <row r="2160" spans="4:4">
      <c r="D2160" s="139"/>
    </row>
    <row r="2161" spans="4:4">
      <c r="D2161" s="139"/>
    </row>
    <row r="2162" spans="4:4">
      <c r="D2162" s="139"/>
    </row>
    <row r="2163" spans="4:4">
      <c r="D2163" s="139"/>
    </row>
    <row r="2164" spans="4:4">
      <c r="D2164" s="139"/>
    </row>
    <row r="2165" spans="4:4">
      <c r="D2165" s="139"/>
    </row>
    <row r="2166" spans="4:4">
      <c r="D2166" s="139"/>
    </row>
    <row r="2167" spans="4:4">
      <c r="D2167" s="139"/>
    </row>
    <row r="2168" spans="4:4">
      <c r="D2168" s="139"/>
    </row>
    <row r="2169" spans="4:4">
      <c r="D2169" s="139"/>
    </row>
    <row r="2170" spans="4:4">
      <c r="D2170" s="139"/>
    </row>
    <row r="2171" spans="4:4">
      <c r="D2171" s="139"/>
    </row>
    <row r="2172" spans="4:4">
      <c r="D2172" s="139"/>
    </row>
    <row r="2173" spans="4:4">
      <c r="D2173" s="139"/>
    </row>
    <row r="2174" spans="4:4">
      <c r="D2174" s="139"/>
    </row>
    <row r="2175" spans="4:4">
      <c r="D2175" s="139"/>
    </row>
    <row r="2176" spans="4:4">
      <c r="D2176" s="139"/>
    </row>
    <row r="2177" spans="4:4">
      <c r="D2177" s="139"/>
    </row>
    <row r="2178" spans="4:4">
      <c r="D2178" s="139"/>
    </row>
    <row r="2179" spans="4:4">
      <c r="D2179" s="139"/>
    </row>
    <row r="2180" spans="4:4">
      <c r="D2180" s="139"/>
    </row>
    <row r="2181" spans="4:4">
      <c r="D2181" s="139"/>
    </row>
    <row r="2182" spans="4:4">
      <c r="D2182" s="139"/>
    </row>
    <row r="2183" spans="4:4">
      <c r="D2183" s="139"/>
    </row>
    <row r="2184" spans="4:4">
      <c r="D2184" s="139"/>
    </row>
    <row r="2185" spans="4:4">
      <c r="D2185" s="139"/>
    </row>
    <row r="2186" spans="4:4">
      <c r="D2186" s="139"/>
    </row>
    <row r="2187" spans="4:4">
      <c r="D2187" s="139"/>
    </row>
    <row r="2188" spans="4:4">
      <c r="D2188" s="139"/>
    </row>
    <row r="2189" spans="4:4">
      <c r="D2189" s="139"/>
    </row>
    <row r="2190" spans="4:4">
      <c r="D2190" s="139"/>
    </row>
    <row r="2191" spans="4:4">
      <c r="D2191" s="139"/>
    </row>
    <row r="2192" spans="4:4">
      <c r="D2192" s="139"/>
    </row>
    <row r="2193" spans="4:4">
      <c r="D2193" s="139"/>
    </row>
    <row r="2194" spans="4:4">
      <c r="D2194" s="139"/>
    </row>
    <row r="2195" spans="4:4">
      <c r="D2195" s="139"/>
    </row>
    <row r="2196" spans="4:4">
      <c r="D2196" s="139"/>
    </row>
    <row r="2197" spans="4:4">
      <c r="D2197" s="139"/>
    </row>
    <row r="2198" spans="4:4">
      <c r="D2198" s="139"/>
    </row>
    <row r="2199" spans="4:4">
      <c r="D2199" s="139"/>
    </row>
    <row r="2200" spans="4:4">
      <c r="D2200" s="139"/>
    </row>
    <row r="2201" spans="4:4">
      <c r="D2201" s="139"/>
    </row>
    <row r="2202" spans="4:4">
      <c r="D2202" s="139"/>
    </row>
    <row r="2203" spans="4:4">
      <c r="D2203" s="139"/>
    </row>
    <row r="2204" spans="4:4">
      <c r="D2204" s="139"/>
    </row>
    <row r="2205" spans="4:4">
      <c r="D2205" s="139"/>
    </row>
    <row r="2206" spans="4:4">
      <c r="D2206" s="139"/>
    </row>
    <row r="2207" spans="4:4">
      <c r="D2207" s="139"/>
    </row>
    <row r="2208" spans="4:4">
      <c r="D2208" s="139"/>
    </row>
    <row r="2209" spans="4:4">
      <c r="D2209" s="139"/>
    </row>
    <row r="2210" spans="4:4">
      <c r="D2210" s="139"/>
    </row>
    <row r="2211" spans="4:4">
      <c r="D2211" s="139"/>
    </row>
    <row r="2212" spans="4:4">
      <c r="D2212" s="139"/>
    </row>
    <row r="2213" spans="4:4">
      <c r="D2213" s="139"/>
    </row>
    <row r="2214" spans="4:4">
      <c r="D2214" s="139"/>
    </row>
    <row r="2215" spans="4:4">
      <c r="D2215" s="139"/>
    </row>
    <row r="2216" spans="4:4">
      <c r="D2216" s="139"/>
    </row>
    <row r="2217" spans="4:4">
      <c r="D2217" s="139"/>
    </row>
    <row r="2218" spans="4:4">
      <c r="D2218" s="139"/>
    </row>
    <row r="2219" spans="4:4">
      <c r="D2219" s="139"/>
    </row>
    <row r="2220" spans="4:4">
      <c r="D2220" s="139"/>
    </row>
    <row r="2221" spans="4:4">
      <c r="D2221" s="139"/>
    </row>
    <row r="2222" spans="4:4">
      <c r="D2222" s="139"/>
    </row>
    <row r="2223" spans="4:4">
      <c r="D2223" s="139"/>
    </row>
    <row r="2224" spans="4:4">
      <c r="D2224" s="139"/>
    </row>
    <row r="2225" spans="4:4">
      <c r="D2225" s="139"/>
    </row>
    <row r="2226" spans="4:4">
      <c r="D2226" s="139"/>
    </row>
    <row r="2227" spans="4:4">
      <c r="D2227" s="139"/>
    </row>
    <row r="2228" spans="4:4">
      <c r="D2228" s="139"/>
    </row>
    <row r="2229" spans="4:4">
      <c r="D2229" s="139"/>
    </row>
    <row r="2230" spans="4:4">
      <c r="D2230" s="139"/>
    </row>
    <row r="2231" spans="4:4">
      <c r="D2231" s="139"/>
    </row>
    <row r="2232" spans="4:4">
      <c r="D2232" s="139"/>
    </row>
    <row r="2233" spans="4:4">
      <c r="D2233" s="139"/>
    </row>
    <row r="2234" spans="4:4">
      <c r="D2234" s="139"/>
    </row>
    <row r="2235" spans="4:4">
      <c r="D2235" s="139"/>
    </row>
    <row r="2236" spans="4:4">
      <c r="D2236" s="139"/>
    </row>
    <row r="2237" spans="4:4">
      <c r="D2237" s="139"/>
    </row>
    <row r="2238" spans="4:4">
      <c r="D2238" s="139"/>
    </row>
    <row r="2239" spans="4:4">
      <c r="D2239" s="139"/>
    </row>
    <row r="2240" spans="4:4">
      <c r="D2240" s="139"/>
    </row>
    <row r="2241" spans="4:4">
      <c r="D2241" s="139"/>
    </row>
    <row r="2242" spans="4:4">
      <c r="D2242" s="139"/>
    </row>
    <row r="2243" spans="4:4">
      <c r="D2243" s="139"/>
    </row>
    <row r="2244" spans="4:4">
      <c r="D2244" s="139"/>
    </row>
    <row r="2245" spans="4:4">
      <c r="D2245" s="139"/>
    </row>
    <row r="2246" spans="4:4">
      <c r="D2246" s="139"/>
    </row>
    <row r="2247" spans="4:4">
      <c r="D2247" s="139"/>
    </row>
    <row r="2248" spans="4:4">
      <c r="D2248" s="139"/>
    </row>
    <row r="2249" spans="4:4">
      <c r="D2249" s="139"/>
    </row>
    <row r="2250" spans="4:4">
      <c r="D2250" s="139"/>
    </row>
    <row r="2251" spans="4:4">
      <c r="D2251" s="139"/>
    </row>
    <row r="2252" spans="4:4">
      <c r="D2252" s="139"/>
    </row>
    <row r="2253" spans="4:4">
      <c r="D2253" s="139"/>
    </row>
    <row r="2254" spans="4:4">
      <c r="D2254" s="139"/>
    </row>
    <row r="2255" spans="4:4">
      <c r="D2255" s="139"/>
    </row>
    <row r="2256" spans="4:4">
      <c r="D2256" s="139"/>
    </row>
    <row r="2257" spans="4:4">
      <c r="D2257" s="139"/>
    </row>
    <row r="2258" spans="4:4">
      <c r="D2258" s="139"/>
    </row>
    <row r="2259" spans="4:4">
      <c r="D2259" s="139"/>
    </row>
    <row r="2260" spans="4:4">
      <c r="D2260" s="139"/>
    </row>
    <row r="2261" spans="4:4">
      <c r="D2261" s="139"/>
    </row>
    <row r="2262" spans="4:4">
      <c r="D2262" s="139"/>
    </row>
    <row r="2263" spans="4:4">
      <c r="D2263" s="139"/>
    </row>
    <row r="2264" spans="4:4">
      <c r="D2264" s="139"/>
    </row>
    <row r="2265" spans="4:4">
      <c r="D2265" s="139"/>
    </row>
    <row r="2266" spans="4:4">
      <c r="D2266" s="139"/>
    </row>
    <row r="2267" spans="4:4">
      <c r="D2267" s="139"/>
    </row>
    <row r="2268" spans="4:4">
      <c r="D2268" s="139"/>
    </row>
    <row r="2269" spans="4:4">
      <c r="D2269" s="139"/>
    </row>
    <row r="2270" spans="4:4">
      <c r="D2270" s="139"/>
    </row>
    <row r="2271" spans="4:4">
      <c r="D2271" s="139"/>
    </row>
    <row r="2272" spans="4:4">
      <c r="D2272" s="139"/>
    </row>
    <row r="2273" spans="4:4">
      <c r="D2273" s="139"/>
    </row>
    <row r="2274" spans="4:4">
      <c r="D2274" s="139"/>
    </row>
    <row r="2275" spans="4:4">
      <c r="D2275" s="139"/>
    </row>
    <row r="2276" spans="4:4">
      <c r="D2276" s="139"/>
    </row>
    <row r="2277" spans="4:4">
      <c r="D2277" s="139"/>
    </row>
    <row r="2278" spans="4:4">
      <c r="D2278" s="139"/>
    </row>
    <row r="2279" spans="4:4">
      <c r="D2279" s="139"/>
    </row>
    <row r="2280" spans="4:4">
      <c r="D2280" s="139"/>
    </row>
    <row r="2281" spans="4:4">
      <c r="D2281" s="139"/>
    </row>
    <row r="2282" spans="4:4">
      <c r="D2282" s="139"/>
    </row>
    <row r="2283" spans="4:4">
      <c r="D2283" s="139"/>
    </row>
    <row r="2284" spans="4:4">
      <c r="D2284" s="139"/>
    </row>
    <row r="2285" spans="4:4">
      <c r="D2285" s="139"/>
    </row>
    <row r="2286" spans="4:4">
      <c r="D2286" s="139"/>
    </row>
    <row r="2287" spans="4:4">
      <c r="D2287" s="139"/>
    </row>
    <row r="2288" spans="4:4">
      <c r="D2288" s="139"/>
    </row>
    <row r="2289" spans="4:4">
      <c r="D2289" s="139"/>
    </row>
    <row r="2290" spans="4:4">
      <c r="D2290" s="139"/>
    </row>
    <row r="2291" spans="4:4">
      <c r="D2291" s="139"/>
    </row>
    <row r="2292" spans="4:4">
      <c r="D2292" s="139"/>
    </row>
    <row r="2293" spans="4:4">
      <c r="D2293" s="139"/>
    </row>
    <row r="2294" spans="4:4">
      <c r="D2294" s="139"/>
    </row>
    <row r="2295" spans="4:4">
      <c r="D2295" s="139"/>
    </row>
    <row r="2296" spans="4:4">
      <c r="D2296" s="139"/>
    </row>
    <row r="2297" spans="4:4">
      <c r="D2297" s="139"/>
    </row>
    <row r="2298" spans="4:4">
      <c r="D2298" s="139"/>
    </row>
    <row r="2299" spans="4:4">
      <c r="D2299" s="139"/>
    </row>
    <row r="2300" spans="4:4">
      <c r="D2300" s="139"/>
    </row>
    <row r="2301" spans="4:4">
      <c r="D2301" s="139"/>
    </row>
    <row r="2302" spans="4:4">
      <c r="D2302" s="139"/>
    </row>
    <row r="2303" spans="4:4">
      <c r="D2303" s="139"/>
    </row>
    <row r="2304" spans="4:4">
      <c r="D2304" s="139"/>
    </row>
    <row r="2305" spans="4:4">
      <c r="D2305" s="139"/>
    </row>
    <row r="2306" spans="4:4">
      <c r="D2306" s="139"/>
    </row>
    <row r="2307" spans="4:4">
      <c r="D2307" s="139"/>
    </row>
    <row r="2308" spans="4:4">
      <c r="D2308" s="139"/>
    </row>
    <row r="2309" spans="4:4">
      <c r="D2309" s="139"/>
    </row>
    <row r="2310" spans="4:4">
      <c r="D2310" s="139"/>
    </row>
    <row r="2311" spans="4:4">
      <c r="D2311" s="139"/>
    </row>
    <row r="2312" spans="4:4">
      <c r="D2312" s="139"/>
    </row>
    <row r="2313" spans="4:4">
      <c r="D2313" s="139"/>
    </row>
    <row r="2314" spans="4:4">
      <c r="D2314" s="139"/>
    </row>
    <row r="2315" spans="4:4">
      <c r="D2315" s="139"/>
    </row>
    <row r="2316" spans="4:4">
      <c r="D2316" s="139"/>
    </row>
    <row r="2317" spans="4:4">
      <c r="D2317" s="139"/>
    </row>
    <row r="2318" spans="4:4">
      <c r="D2318" s="139"/>
    </row>
    <row r="2319" spans="4:4">
      <c r="D2319" s="139"/>
    </row>
    <row r="2320" spans="4:4">
      <c r="D2320" s="139"/>
    </row>
    <row r="2321" spans="4:4">
      <c r="D2321" s="139"/>
    </row>
    <row r="2322" spans="4:4">
      <c r="D2322" s="139"/>
    </row>
    <row r="2323" spans="4:4">
      <c r="D2323" s="139"/>
    </row>
    <row r="2324" spans="4:4">
      <c r="D2324" s="139"/>
    </row>
    <row r="2325" spans="4:4">
      <c r="D2325" s="139"/>
    </row>
    <row r="2326" spans="4:4">
      <c r="D2326" s="139"/>
    </row>
    <row r="2327" spans="4:4">
      <c r="D2327" s="139"/>
    </row>
    <row r="2328" spans="4:4">
      <c r="D2328" s="139"/>
    </row>
    <row r="2329" spans="4:4">
      <c r="D2329" s="139"/>
    </row>
    <row r="2330" spans="4:4">
      <c r="D2330" s="139"/>
    </row>
    <row r="2331" spans="4:4">
      <c r="D2331" s="139"/>
    </row>
    <row r="2332" spans="4:4">
      <c r="D2332" s="139"/>
    </row>
    <row r="2333" spans="4:4">
      <c r="D2333" s="139"/>
    </row>
    <row r="2334" spans="4:4">
      <c r="D2334" s="139"/>
    </row>
    <row r="2335" spans="4:4">
      <c r="D2335" s="139"/>
    </row>
    <row r="2336" spans="4:4">
      <c r="D2336" s="139"/>
    </row>
    <row r="2337" spans="4:4">
      <c r="D2337" s="139"/>
    </row>
    <row r="2338" spans="4:4">
      <c r="D2338" s="139"/>
    </row>
    <row r="2339" spans="4:4">
      <c r="D2339" s="139"/>
    </row>
    <row r="2340" spans="4:4">
      <c r="D2340" s="139"/>
    </row>
    <row r="2341" spans="4:4">
      <c r="D2341" s="139"/>
    </row>
    <row r="2342" spans="4:4">
      <c r="D2342" s="139"/>
    </row>
    <row r="2343" spans="4:4">
      <c r="D2343" s="139"/>
    </row>
    <row r="2344" spans="4:4">
      <c r="D2344" s="139"/>
    </row>
    <row r="2345" spans="4:4">
      <c r="D2345" s="139"/>
    </row>
    <row r="2346" spans="4:4">
      <c r="D2346" s="139"/>
    </row>
    <row r="2347" spans="4:4">
      <c r="D2347" s="139"/>
    </row>
    <row r="2348" spans="4:4">
      <c r="D2348" s="139"/>
    </row>
    <row r="2349" spans="4:4">
      <c r="D2349" s="139"/>
    </row>
    <row r="2350" spans="4:4">
      <c r="D2350" s="139"/>
    </row>
    <row r="2351" spans="4:4">
      <c r="D2351" s="139"/>
    </row>
    <row r="2352" spans="4:4">
      <c r="D2352" s="139"/>
    </row>
    <row r="2353" spans="4:4">
      <c r="D2353" s="139"/>
    </row>
    <row r="2354" spans="4:4">
      <c r="D2354" s="139"/>
    </row>
    <row r="2355" spans="4:4">
      <c r="D2355" s="139"/>
    </row>
    <row r="2356" spans="4:4">
      <c r="D2356" s="139"/>
    </row>
    <row r="2357" spans="4:4">
      <c r="D2357" s="139"/>
    </row>
    <row r="2358" spans="4:4">
      <c r="D2358" s="139"/>
    </row>
    <row r="2359" spans="4:4">
      <c r="D2359" s="139"/>
    </row>
    <row r="2360" spans="4:4">
      <c r="D2360" s="139"/>
    </row>
    <row r="2361" spans="4:4">
      <c r="D2361" s="139"/>
    </row>
    <row r="2362" spans="4:4">
      <c r="D2362" s="139"/>
    </row>
    <row r="2363" spans="4:4">
      <c r="D2363" s="139"/>
    </row>
    <row r="2364" spans="4:4">
      <c r="D2364" s="139"/>
    </row>
    <row r="2365" spans="4:4">
      <c r="D2365" s="139"/>
    </row>
    <row r="2366" spans="4:4">
      <c r="D2366" s="139"/>
    </row>
    <row r="2367" spans="4:4">
      <c r="D2367" s="139"/>
    </row>
    <row r="2368" spans="4:4">
      <c r="D2368" s="139"/>
    </row>
    <row r="2369" spans="4:4">
      <c r="D2369" s="139"/>
    </row>
    <row r="2370" spans="4:4">
      <c r="D2370" s="139"/>
    </row>
    <row r="2371" spans="4:4">
      <c r="D2371" s="139"/>
    </row>
    <row r="2372" spans="4:4">
      <c r="D2372" s="139"/>
    </row>
    <row r="2373" spans="4:4">
      <c r="D2373" s="139"/>
    </row>
    <row r="2374" spans="4:4">
      <c r="D2374" s="139"/>
    </row>
    <row r="2375" spans="4:4">
      <c r="D2375" s="139"/>
    </row>
    <row r="2376" spans="4:4">
      <c r="D2376" s="139"/>
    </row>
    <row r="2377" spans="4:4">
      <c r="D2377" s="139"/>
    </row>
    <row r="2378" spans="4:4">
      <c r="D2378" s="139"/>
    </row>
    <row r="2379" spans="4:4">
      <c r="D2379" s="139"/>
    </row>
    <row r="2380" spans="4:4">
      <c r="D2380" s="139"/>
    </row>
    <row r="2381" spans="4:4">
      <c r="D2381" s="139"/>
    </row>
    <row r="2382" spans="4:4">
      <c r="D2382" s="139"/>
    </row>
    <row r="2383" spans="4:4">
      <c r="D2383" s="139"/>
    </row>
    <row r="2384" spans="4:4">
      <c r="D2384" s="139"/>
    </row>
    <row r="2385" spans="4:4">
      <c r="D2385" s="139"/>
    </row>
    <row r="2386" spans="4:4">
      <c r="D2386" s="139"/>
    </row>
    <row r="2387" spans="4:4">
      <c r="D2387" s="139"/>
    </row>
    <row r="2388" spans="4:4">
      <c r="D2388" s="139"/>
    </row>
    <row r="2389" spans="4:4">
      <c r="D2389" s="139"/>
    </row>
    <row r="2390" spans="4:4">
      <c r="D2390" s="139"/>
    </row>
    <row r="2391" spans="4:4">
      <c r="D2391" s="139"/>
    </row>
    <row r="2392" spans="4:4">
      <c r="D2392" s="139"/>
    </row>
    <row r="2393" spans="4:4">
      <c r="D2393" s="139"/>
    </row>
    <row r="2394" spans="4:4">
      <c r="D2394" s="139"/>
    </row>
    <row r="2395" spans="4:4">
      <c r="D2395" s="139"/>
    </row>
    <row r="2396" spans="4:4">
      <c r="D2396" s="139"/>
    </row>
    <row r="2397" spans="4:4">
      <c r="D2397" s="139"/>
    </row>
    <row r="2398" spans="4:4">
      <c r="D2398" s="139"/>
    </row>
    <row r="2399" spans="4:4">
      <c r="D2399" s="139"/>
    </row>
    <row r="2400" spans="4:4">
      <c r="D2400" s="139"/>
    </row>
    <row r="2401" spans="4:4">
      <c r="D2401" s="139"/>
    </row>
    <row r="2402" spans="4:4">
      <c r="D2402" s="139"/>
    </row>
    <row r="2403" spans="4:4">
      <c r="D2403" s="139"/>
    </row>
    <row r="2404" spans="4:4">
      <c r="D2404" s="139"/>
    </row>
    <row r="2405" spans="4:4">
      <c r="D2405" s="139"/>
    </row>
    <row r="2406" spans="4:4">
      <c r="D2406" s="139"/>
    </row>
    <row r="2407" spans="4:4">
      <c r="D2407" s="139"/>
    </row>
    <row r="2408" spans="4:4">
      <c r="D2408" s="139"/>
    </row>
    <row r="2409" spans="4:4">
      <c r="D2409" s="139"/>
    </row>
    <row r="2410" spans="4:4">
      <c r="D2410" s="139"/>
    </row>
    <row r="2411" spans="4:4">
      <c r="D2411" s="139"/>
    </row>
    <row r="2412" spans="4:4">
      <c r="D2412" s="139"/>
    </row>
    <row r="2413" spans="4:4">
      <c r="D2413" s="139"/>
    </row>
    <row r="2414" spans="4:4">
      <c r="D2414" s="139"/>
    </row>
    <row r="2415" spans="4:4">
      <c r="D2415" s="139"/>
    </row>
    <row r="2416" spans="4:4">
      <c r="D2416" s="139"/>
    </row>
    <row r="2417" spans="4:4">
      <c r="D2417" s="139"/>
    </row>
    <row r="2418" spans="4:4">
      <c r="D2418" s="139"/>
    </row>
    <row r="2419" spans="4:4">
      <c r="D2419" s="139"/>
    </row>
    <row r="2420" spans="4:4">
      <c r="D2420" s="139"/>
    </row>
    <row r="2421" spans="4:4">
      <c r="D2421" s="139"/>
    </row>
    <row r="2422" spans="4:4">
      <c r="D2422" s="139"/>
    </row>
    <row r="2423" spans="4:4">
      <c r="D2423" s="139"/>
    </row>
    <row r="2424" spans="4:4">
      <c r="D2424" s="139"/>
    </row>
    <row r="2425" spans="4:4">
      <c r="D2425" s="139"/>
    </row>
    <row r="2426" spans="4:4">
      <c r="D2426" s="139"/>
    </row>
    <row r="2427" spans="4:4">
      <c r="D2427" s="139"/>
    </row>
    <row r="2428" spans="4:4">
      <c r="D2428" s="139"/>
    </row>
    <row r="2429" spans="4:4">
      <c r="D2429" s="139"/>
    </row>
    <row r="2430" spans="4:4">
      <c r="D2430" s="139"/>
    </row>
    <row r="2431" spans="4:4">
      <c r="D2431" s="139"/>
    </row>
    <row r="2432" spans="4:4">
      <c r="D2432" s="139"/>
    </row>
    <row r="2433" spans="4:4">
      <c r="D2433" s="139"/>
    </row>
    <row r="2434" spans="4:4">
      <c r="D2434" s="139"/>
    </row>
    <row r="2435" spans="4:4">
      <c r="D2435" s="139"/>
    </row>
    <row r="2436" spans="4:4">
      <c r="D2436" s="139"/>
    </row>
    <row r="2437" spans="4:4">
      <c r="D2437" s="139"/>
    </row>
    <row r="2438" spans="4:4">
      <c r="D2438" s="139"/>
    </row>
    <row r="2439" spans="4:4">
      <c r="D2439" s="139"/>
    </row>
    <row r="2440" spans="4:4">
      <c r="D2440" s="139"/>
    </row>
    <row r="2441" spans="4:4">
      <c r="D2441" s="139"/>
    </row>
    <row r="2442" spans="4:4">
      <c r="D2442" s="139"/>
    </row>
    <row r="2443" spans="4:4">
      <c r="D2443" s="139"/>
    </row>
    <row r="2444" spans="4:4">
      <c r="D2444" s="139"/>
    </row>
    <row r="2445" spans="4:4">
      <c r="D2445" s="139"/>
    </row>
    <row r="2446" spans="4:4">
      <c r="D2446" s="139"/>
    </row>
    <row r="2447" spans="4:4">
      <c r="D2447" s="139"/>
    </row>
    <row r="2448" spans="4:4">
      <c r="D2448" s="139"/>
    </row>
    <row r="2449" spans="4:4">
      <c r="D2449" s="139"/>
    </row>
    <row r="2450" spans="4:4">
      <c r="D2450" s="139"/>
    </row>
    <row r="2451" spans="4:4">
      <c r="D2451" s="139"/>
    </row>
    <row r="2452" spans="4:4">
      <c r="D2452" s="139"/>
    </row>
    <row r="2453" spans="4:4">
      <c r="D2453" s="139"/>
    </row>
    <row r="2454" spans="4:4">
      <c r="D2454" s="139"/>
    </row>
    <row r="2455" spans="4:4">
      <c r="D2455" s="139"/>
    </row>
    <row r="2456" spans="4:4">
      <c r="D2456" s="139"/>
    </row>
    <row r="2457" spans="4:4">
      <c r="D2457" s="139"/>
    </row>
    <row r="2458" spans="4:4">
      <c r="D2458" s="139"/>
    </row>
    <row r="2459" spans="4:4">
      <c r="D2459" s="139"/>
    </row>
    <row r="2460" spans="4:4">
      <c r="D2460" s="139"/>
    </row>
    <row r="2461" spans="4:4">
      <c r="D2461" s="139"/>
    </row>
    <row r="2462" spans="4:4">
      <c r="D2462" s="139"/>
    </row>
    <row r="2463" spans="4:4">
      <c r="D2463" s="139"/>
    </row>
    <row r="2464" spans="4:4">
      <c r="D2464" s="139"/>
    </row>
    <row r="2465" spans="4:4">
      <c r="D2465" s="139"/>
    </row>
    <row r="2466" spans="4:4">
      <c r="D2466" s="139"/>
    </row>
    <row r="2467" spans="4:4">
      <c r="D2467" s="139"/>
    </row>
    <row r="2468" spans="4:4">
      <c r="D2468" s="139"/>
    </row>
    <row r="2469" spans="4:4">
      <c r="D2469" s="139"/>
    </row>
    <row r="2470" spans="4:4">
      <c r="D2470" s="139"/>
    </row>
    <row r="2471" spans="4:4">
      <c r="D2471" s="139"/>
    </row>
    <row r="2472" spans="4:4">
      <c r="D2472" s="139"/>
    </row>
    <row r="2473" spans="4:4">
      <c r="D2473" s="139"/>
    </row>
    <row r="2474" spans="4:4">
      <c r="D2474" s="139"/>
    </row>
    <row r="2475" spans="4:4">
      <c r="D2475" s="139"/>
    </row>
    <row r="2476" spans="4:4">
      <c r="D2476" s="139"/>
    </row>
    <row r="2477" spans="4:4">
      <c r="D2477" s="139"/>
    </row>
    <row r="2478" spans="4:4">
      <c r="D2478" s="139"/>
    </row>
    <row r="2479" spans="4:4">
      <c r="D2479" s="139"/>
    </row>
    <row r="2480" spans="4:4">
      <c r="D2480" s="139"/>
    </row>
    <row r="2481" spans="4:4">
      <c r="D2481" s="139"/>
    </row>
    <row r="2482" spans="4:4">
      <c r="D2482" s="139"/>
    </row>
    <row r="2483" spans="4:4">
      <c r="D2483" s="139"/>
    </row>
    <row r="2484" spans="4:4">
      <c r="D2484" s="139"/>
    </row>
    <row r="2485" spans="4:4">
      <c r="D2485" s="139"/>
    </row>
    <row r="2486" spans="4:4">
      <c r="D2486" s="139"/>
    </row>
    <row r="2487" spans="4:4">
      <c r="D2487" s="139"/>
    </row>
    <row r="2488" spans="4:4">
      <c r="D2488" s="139"/>
    </row>
    <row r="2489" spans="4:4">
      <c r="D2489" s="139"/>
    </row>
    <row r="2490" spans="4:4">
      <c r="D2490" s="139"/>
    </row>
    <row r="2491" spans="4:4">
      <c r="D2491" s="139"/>
    </row>
    <row r="2492" spans="4:4">
      <c r="D2492" s="139"/>
    </row>
    <row r="2493" spans="4:4">
      <c r="D2493" s="139"/>
    </row>
    <row r="2494" spans="4:4">
      <c r="D2494" s="139"/>
    </row>
    <row r="2495" spans="4:4">
      <c r="D2495" s="139"/>
    </row>
    <row r="2496" spans="4:4">
      <c r="D2496" s="139"/>
    </row>
    <row r="2497" spans="4:4">
      <c r="D2497" s="139"/>
    </row>
    <row r="2498" spans="4:4">
      <c r="D2498" s="139"/>
    </row>
    <row r="2499" spans="4:4">
      <c r="D2499" s="139"/>
    </row>
    <row r="2500" spans="4:4">
      <c r="D2500" s="139"/>
    </row>
    <row r="2501" spans="4:4">
      <c r="D2501" s="139"/>
    </row>
    <row r="2502" spans="4:4">
      <c r="D2502" s="139"/>
    </row>
    <row r="2503" spans="4:4">
      <c r="D2503" s="139"/>
    </row>
    <row r="2504" spans="4:4">
      <c r="D2504" s="139"/>
    </row>
    <row r="2505" spans="4:4">
      <c r="D2505" s="139"/>
    </row>
    <row r="2506" spans="4:4">
      <c r="D2506" s="139"/>
    </row>
    <row r="2507" spans="4:4">
      <c r="D2507" s="139"/>
    </row>
    <row r="2508" spans="4:4">
      <c r="D2508" s="139"/>
    </row>
    <row r="2509" spans="4:4">
      <c r="D2509" s="139"/>
    </row>
    <row r="2510" spans="4:4">
      <c r="D2510" s="139"/>
    </row>
    <row r="2511" spans="4:4">
      <c r="D2511" s="139"/>
    </row>
    <row r="2512" spans="4:4">
      <c r="D2512" s="139"/>
    </row>
    <row r="2513" spans="4:4">
      <c r="D2513" s="139"/>
    </row>
    <row r="2514" spans="4:4">
      <c r="D2514" s="139"/>
    </row>
    <row r="2515" spans="4:4">
      <c r="D2515" s="139"/>
    </row>
    <row r="2516" spans="4:4">
      <c r="D2516" s="139"/>
    </row>
    <row r="2517" spans="4:4">
      <c r="D2517" s="139"/>
    </row>
    <row r="2518" spans="4:4">
      <c r="D2518" s="139"/>
    </row>
    <row r="2519" spans="4:4">
      <c r="D2519" s="139"/>
    </row>
    <row r="2520" spans="4:4">
      <c r="D2520" s="139"/>
    </row>
    <row r="2521" spans="4:4">
      <c r="D2521" s="139"/>
    </row>
    <row r="2522" spans="4:4">
      <c r="D2522" s="139"/>
    </row>
    <row r="2523" spans="4:4">
      <c r="D2523" s="139"/>
    </row>
    <row r="2524" spans="4:4">
      <c r="D2524" s="139"/>
    </row>
    <row r="2525" spans="4:4">
      <c r="D2525" s="139"/>
    </row>
    <row r="2526" spans="4:4">
      <c r="D2526" s="139"/>
    </row>
    <row r="2527" spans="4:4">
      <c r="D2527" s="139"/>
    </row>
    <row r="2528" spans="4:4">
      <c r="D2528" s="139"/>
    </row>
    <row r="2529" spans="4:4">
      <c r="D2529" s="139"/>
    </row>
    <row r="2530" spans="4:4">
      <c r="D2530" s="139"/>
    </row>
    <row r="2531" spans="4:4">
      <c r="D2531" s="139"/>
    </row>
    <row r="2532" spans="4:4">
      <c r="D2532" s="139"/>
    </row>
    <row r="2533" spans="4:4">
      <c r="D2533" s="139"/>
    </row>
    <row r="2534" spans="4:4">
      <c r="D2534" s="139"/>
    </row>
    <row r="2535" spans="4:4">
      <c r="D2535" s="139"/>
    </row>
    <row r="2536" spans="4:4">
      <c r="D2536" s="139"/>
    </row>
    <row r="2537" spans="4:4">
      <c r="D2537" s="139"/>
    </row>
    <row r="2538" spans="4:4">
      <c r="D2538" s="139"/>
    </row>
    <row r="2539" spans="4:4">
      <c r="D2539" s="139"/>
    </row>
    <row r="2540" spans="4:4">
      <c r="D2540" s="139"/>
    </row>
    <row r="2541" spans="4:4">
      <c r="D2541" s="139"/>
    </row>
    <row r="2542" spans="4:4">
      <c r="D2542" s="139"/>
    </row>
    <row r="2543" spans="4:4">
      <c r="D2543" s="139"/>
    </row>
    <row r="2544" spans="4:4">
      <c r="D2544" s="139"/>
    </row>
    <row r="2545" spans="4:4">
      <c r="D2545" s="139"/>
    </row>
    <row r="2546" spans="4:4">
      <c r="D2546" s="139"/>
    </row>
    <row r="2547" spans="4:4">
      <c r="D2547" s="139"/>
    </row>
    <row r="2548" spans="4:4">
      <c r="D2548" s="139"/>
    </row>
    <row r="2549" spans="4:4">
      <c r="D2549" s="139"/>
    </row>
    <row r="2550" spans="4:4">
      <c r="D2550" s="139"/>
    </row>
    <row r="2551" spans="4:4">
      <c r="D2551" s="139"/>
    </row>
    <row r="2552" spans="4:4">
      <c r="D2552" s="139"/>
    </row>
    <row r="2553" spans="4:4">
      <c r="D2553" s="139"/>
    </row>
    <row r="2554" spans="4:4">
      <c r="D2554" s="139"/>
    </row>
    <row r="2555" spans="4:4">
      <c r="D2555" s="139"/>
    </row>
    <row r="2556" spans="4:4">
      <c r="D2556" s="139"/>
    </row>
    <row r="2557" spans="4:4">
      <c r="D2557" s="139"/>
    </row>
    <row r="2558" spans="4:4">
      <c r="D2558" s="139"/>
    </row>
    <row r="2559" spans="4:4">
      <c r="D2559" s="139"/>
    </row>
    <row r="2560" spans="4:4">
      <c r="D2560" s="139"/>
    </row>
    <row r="2561" spans="4:4">
      <c r="D2561" s="139"/>
    </row>
    <row r="2562" spans="4:4">
      <c r="D2562" s="139"/>
    </row>
    <row r="2563" spans="4:4">
      <c r="D2563" s="139"/>
    </row>
    <row r="2564" spans="4:4">
      <c r="D2564" s="139"/>
    </row>
    <row r="2565" spans="4:4">
      <c r="D2565" s="139"/>
    </row>
    <row r="2566" spans="4:4">
      <c r="D2566" s="139"/>
    </row>
    <row r="2567" spans="4:4">
      <c r="D2567" s="139"/>
    </row>
    <row r="2568" spans="4:4">
      <c r="D2568" s="139"/>
    </row>
    <row r="2569" spans="4:4">
      <c r="D2569" s="139"/>
    </row>
    <row r="2570" spans="4:4">
      <c r="D2570" s="139"/>
    </row>
    <row r="2571" spans="4:4">
      <c r="D2571" s="139"/>
    </row>
    <row r="2572" spans="4:4">
      <c r="D2572" s="139"/>
    </row>
    <row r="2573" spans="4:4">
      <c r="D2573" s="139"/>
    </row>
    <row r="2574" spans="4:4">
      <c r="D2574" s="139"/>
    </row>
    <row r="2575" spans="4:4">
      <c r="D2575" s="139"/>
    </row>
    <row r="2576" spans="4:4">
      <c r="D2576" s="139"/>
    </row>
    <row r="2577" spans="4:4">
      <c r="D2577" s="139"/>
    </row>
    <row r="2578" spans="4:4">
      <c r="D2578" s="139"/>
    </row>
    <row r="2579" spans="4:4">
      <c r="D2579" s="139"/>
    </row>
    <row r="2580" spans="4:4">
      <c r="D2580" s="139"/>
    </row>
    <row r="2581" spans="4:4">
      <c r="D2581" s="139"/>
    </row>
    <row r="2582" spans="4:4">
      <c r="D2582" s="139"/>
    </row>
    <row r="2583" spans="4:4">
      <c r="D2583" s="139"/>
    </row>
    <row r="2584" spans="4:4">
      <c r="D2584" s="139"/>
    </row>
    <row r="2585" spans="4:4">
      <c r="D2585" s="139"/>
    </row>
    <row r="2586" spans="4:4">
      <c r="D2586" s="139"/>
    </row>
    <row r="2587" spans="4:4">
      <c r="D2587" s="139"/>
    </row>
    <row r="2588" spans="4:4">
      <c r="D2588" s="139"/>
    </row>
    <row r="2589" spans="4:4">
      <c r="D2589" s="139"/>
    </row>
    <row r="2590" spans="4:4">
      <c r="D2590" s="139"/>
    </row>
    <row r="2591" spans="4:4">
      <c r="D2591" s="139"/>
    </row>
    <row r="2592" spans="4:4">
      <c r="D2592" s="139"/>
    </row>
    <row r="2593" spans="4:4">
      <c r="D2593" s="139"/>
    </row>
    <row r="2594" spans="4:4">
      <c r="D2594" s="139"/>
    </row>
    <row r="2595" spans="4:4">
      <c r="D2595" s="139"/>
    </row>
    <row r="2596" spans="4:4">
      <c r="D2596" s="139"/>
    </row>
    <row r="2597" spans="4:4">
      <c r="D2597" s="139"/>
    </row>
    <row r="2598" spans="4:4">
      <c r="D2598" s="139"/>
    </row>
    <row r="2599" spans="4:4">
      <c r="D2599" s="139"/>
    </row>
    <row r="2600" spans="4:4">
      <c r="D2600" s="139"/>
    </row>
    <row r="2601" spans="4:4">
      <c r="D2601" s="139"/>
    </row>
    <row r="2602" spans="4:4">
      <c r="D2602" s="139"/>
    </row>
    <row r="2603" spans="4:4">
      <c r="D2603" s="139"/>
    </row>
    <row r="2604" spans="4:4">
      <c r="D2604" s="139"/>
    </row>
    <row r="2605" spans="4:4">
      <c r="D2605" s="139"/>
    </row>
    <row r="2606" spans="4:4">
      <c r="D2606" s="139"/>
    </row>
    <row r="2607" spans="4:4">
      <c r="D2607" s="139"/>
    </row>
    <row r="2608" spans="4:4">
      <c r="D2608" s="139"/>
    </row>
    <row r="2609" spans="4:4">
      <c r="D2609" s="139"/>
    </row>
    <row r="2610" spans="4:4">
      <c r="D2610" s="139"/>
    </row>
    <row r="2611" spans="4:4">
      <c r="D2611" s="139"/>
    </row>
    <row r="2612" spans="4:4">
      <c r="D2612" s="139"/>
    </row>
    <row r="2613" spans="4:4">
      <c r="D2613" s="139"/>
    </row>
    <row r="2614" spans="4:4">
      <c r="D2614" s="139"/>
    </row>
    <row r="2615" spans="4:4">
      <c r="D2615" s="139"/>
    </row>
    <row r="2616" spans="4:4">
      <c r="D2616" s="139"/>
    </row>
    <row r="2617" spans="4:4">
      <c r="D2617" s="139"/>
    </row>
    <row r="2618" spans="4:4">
      <c r="D2618" s="139"/>
    </row>
    <row r="2619" spans="4:4">
      <c r="D2619" s="139"/>
    </row>
    <row r="2620" spans="4:4">
      <c r="D2620" s="139"/>
    </row>
    <row r="2621" spans="4:4">
      <c r="D2621" s="139"/>
    </row>
    <row r="2622" spans="4:4">
      <c r="D2622" s="139"/>
    </row>
    <row r="2623" spans="4:4">
      <c r="D2623" s="139"/>
    </row>
    <row r="2624" spans="4:4">
      <c r="D2624" s="139"/>
    </row>
    <row r="2625" spans="4:4">
      <c r="D2625" s="139"/>
    </row>
    <row r="2626" spans="4:4">
      <c r="D2626" s="139"/>
    </row>
    <row r="2627" spans="4:4">
      <c r="D2627" s="139"/>
    </row>
    <row r="2628" spans="4:4">
      <c r="D2628" s="139"/>
    </row>
    <row r="2629" spans="4:4">
      <c r="D2629" s="139"/>
    </row>
    <row r="2630" spans="4:4">
      <c r="D2630" s="139"/>
    </row>
    <row r="2631" spans="4:4">
      <c r="D2631" s="139"/>
    </row>
    <row r="2632" spans="4:4">
      <c r="D2632" s="139"/>
    </row>
    <row r="2633" spans="4:4">
      <c r="D2633" s="139"/>
    </row>
    <row r="2634" spans="4:4">
      <c r="D2634" s="139"/>
    </row>
    <row r="2635" spans="4:4">
      <c r="D2635" s="139"/>
    </row>
    <row r="2636" spans="4:4">
      <c r="D2636" s="139"/>
    </row>
    <row r="2637" spans="4:4">
      <c r="D2637" s="139"/>
    </row>
    <row r="2638" spans="4:4">
      <c r="D2638" s="139"/>
    </row>
    <row r="2639" spans="4:4">
      <c r="D2639" s="139"/>
    </row>
    <row r="2640" spans="4:4">
      <c r="D2640" s="139"/>
    </row>
    <row r="2641" spans="4:4">
      <c r="D2641" s="139"/>
    </row>
    <row r="2642" spans="4:4">
      <c r="D2642" s="139"/>
    </row>
    <row r="2643" spans="4:4">
      <c r="D2643" s="139"/>
    </row>
    <row r="2644" spans="4:4">
      <c r="D2644" s="139"/>
    </row>
    <row r="2645" spans="4:4">
      <c r="D2645" s="139"/>
    </row>
    <row r="2646" spans="4:4">
      <c r="D2646" s="139"/>
    </row>
    <row r="2647" spans="4:4">
      <c r="D2647" s="139"/>
    </row>
    <row r="2648" spans="4:4">
      <c r="D2648" s="139"/>
    </row>
    <row r="2649" spans="4:4">
      <c r="D2649" s="139"/>
    </row>
    <row r="2650" spans="4:4">
      <c r="D2650" s="139"/>
    </row>
    <row r="2651" spans="4:4">
      <c r="D2651" s="139"/>
    </row>
    <row r="2652" spans="4:4">
      <c r="D2652" s="139"/>
    </row>
    <row r="2653" spans="4:4">
      <c r="D2653" s="139"/>
    </row>
    <row r="2654" spans="4:4">
      <c r="D2654" s="139"/>
    </row>
    <row r="2655" spans="4:4">
      <c r="D2655" s="139"/>
    </row>
    <row r="2656" spans="4:4">
      <c r="D2656" s="139"/>
    </row>
    <row r="2657" spans="4:4">
      <c r="D2657" s="139"/>
    </row>
    <row r="2658" spans="4:4">
      <c r="D2658" s="139"/>
    </row>
    <row r="2659" spans="4:4">
      <c r="D2659" s="139"/>
    </row>
    <row r="2660" spans="4:4">
      <c r="D2660" s="139"/>
    </row>
    <row r="2661" spans="4:4">
      <c r="D2661" s="139"/>
    </row>
    <row r="2662" spans="4:4">
      <c r="D2662" s="139"/>
    </row>
    <row r="2663" spans="4:4">
      <c r="D2663" s="139"/>
    </row>
    <row r="2664" spans="4:4">
      <c r="D2664" s="139"/>
    </row>
    <row r="2665" spans="4:4">
      <c r="D2665" s="139"/>
    </row>
    <row r="2666" spans="4:4">
      <c r="D2666" s="139"/>
    </row>
    <row r="2667" spans="4:4">
      <c r="D2667" s="139"/>
    </row>
    <row r="2668" spans="4:4">
      <c r="D2668" s="139"/>
    </row>
    <row r="2669" spans="4:4">
      <c r="D2669" s="139"/>
    </row>
    <row r="2670" spans="4:4">
      <c r="D2670" s="139"/>
    </row>
    <row r="2671" spans="4:4">
      <c r="D2671" s="139"/>
    </row>
    <row r="2672" spans="4:4">
      <c r="D2672" s="139"/>
    </row>
    <row r="2673" spans="4:4">
      <c r="D2673" s="139"/>
    </row>
    <row r="2674" spans="4:4">
      <c r="D2674" s="139"/>
    </row>
    <row r="2675" spans="4:4">
      <c r="D2675" s="139"/>
    </row>
    <row r="2676" spans="4:4">
      <c r="D2676" s="139"/>
    </row>
    <row r="2677" spans="4:4">
      <c r="D2677" s="139"/>
    </row>
    <row r="2678" spans="4:4">
      <c r="D2678" s="139"/>
    </row>
    <row r="2679" spans="4:4">
      <c r="D2679" s="139"/>
    </row>
    <row r="2680" spans="4:4">
      <c r="D2680" s="139"/>
    </row>
    <row r="2681" spans="4:4">
      <c r="D2681" s="139"/>
    </row>
    <row r="2682" spans="4:4">
      <c r="D2682" s="139"/>
    </row>
    <row r="2683" spans="4:4">
      <c r="D2683" s="139"/>
    </row>
    <row r="2684" spans="4:4">
      <c r="D2684" s="139"/>
    </row>
    <row r="2685" spans="4:4">
      <c r="D2685" s="139"/>
    </row>
    <row r="2686" spans="4:4">
      <c r="D2686" s="139"/>
    </row>
    <row r="2687" spans="4:4">
      <c r="D2687" s="139"/>
    </row>
    <row r="2688" spans="4:4">
      <c r="D2688" s="139"/>
    </row>
    <row r="2689" spans="4:4">
      <c r="D2689" s="139"/>
    </row>
    <row r="2690" spans="4:4">
      <c r="D2690" s="139"/>
    </row>
    <row r="2691" spans="4:4">
      <c r="D2691" s="139"/>
    </row>
    <row r="2692" spans="4:4">
      <c r="D2692" s="139"/>
    </row>
    <row r="2693" spans="4:4">
      <c r="D2693" s="139"/>
    </row>
    <row r="2694" spans="4:4">
      <c r="D2694" s="139"/>
    </row>
    <row r="2695" spans="4:4">
      <c r="D2695" s="139"/>
    </row>
    <row r="2696" spans="4:4">
      <c r="D2696" s="139"/>
    </row>
    <row r="2697" spans="4:4">
      <c r="D2697" s="139"/>
    </row>
    <row r="2698" spans="4:4">
      <c r="D2698" s="139"/>
    </row>
    <row r="2699" spans="4:4">
      <c r="D2699" s="139"/>
    </row>
    <row r="2700" spans="4:4">
      <c r="D2700" s="139"/>
    </row>
    <row r="2701" spans="4:4">
      <c r="D2701" s="139"/>
    </row>
    <row r="2702" spans="4:4">
      <c r="D2702" s="139"/>
    </row>
    <row r="2703" spans="4:4">
      <c r="D2703" s="139"/>
    </row>
    <row r="2704" spans="4:4">
      <c r="D2704" s="139"/>
    </row>
    <row r="2705" spans="4:4">
      <c r="D2705" s="139"/>
    </row>
    <row r="2706" spans="4:4">
      <c r="D2706" s="139"/>
    </row>
    <row r="2707" spans="4:4">
      <c r="D2707" s="139"/>
    </row>
    <row r="2708" spans="4:4">
      <c r="D2708" s="139"/>
    </row>
    <row r="2709" spans="4:4">
      <c r="D2709" s="139"/>
    </row>
    <row r="2710" spans="4:4">
      <c r="D2710" s="139"/>
    </row>
    <row r="2711" spans="4:4">
      <c r="D2711" s="139"/>
    </row>
    <row r="2712" spans="4:4">
      <c r="D2712" s="139"/>
    </row>
    <row r="2713" spans="4:4">
      <c r="D2713" s="139"/>
    </row>
    <row r="2714" spans="4:4">
      <c r="D2714" s="139"/>
    </row>
    <row r="2715" spans="4:4">
      <c r="D2715" s="139"/>
    </row>
    <row r="2716" spans="4:4">
      <c r="D2716" s="139"/>
    </row>
    <row r="2717" spans="4:4">
      <c r="D2717" s="139"/>
    </row>
    <row r="2718" spans="4:4">
      <c r="D2718" s="139"/>
    </row>
    <row r="2719" spans="4:4">
      <c r="D2719" s="139"/>
    </row>
    <row r="2720" spans="4:4">
      <c r="D2720" s="139"/>
    </row>
    <row r="2721" spans="4:4">
      <c r="D2721" s="139"/>
    </row>
    <row r="2722" spans="4:4">
      <c r="D2722" s="139"/>
    </row>
    <row r="2723" spans="4:4">
      <c r="D2723" s="139"/>
    </row>
    <row r="2724" spans="4:4">
      <c r="D2724" s="139"/>
    </row>
    <row r="2725" spans="4:4">
      <c r="D2725" s="139"/>
    </row>
    <row r="2726" spans="4:4">
      <c r="D2726" s="139"/>
    </row>
    <row r="2727" spans="4:4">
      <c r="D2727" s="139"/>
    </row>
    <row r="2728" spans="4:4">
      <c r="D2728" s="139"/>
    </row>
    <row r="2729" spans="4:4">
      <c r="D2729" s="139"/>
    </row>
    <row r="2730" spans="4:4">
      <c r="D2730" s="139"/>
    </row>
    <row r="2731" spans="4:4">
      <c r="D2731" s="139"/>
    </row>
    <row r="2732" spans="4:4">
      <c r="D2732" s="139"/>
    </row>
    <row r="2733" spans="4:4">
      <c r="D2733" s="139"/>
    </row>
    <row r="2734" spans="4:4">
      <c r="D2734" s="139"/>
    </row>
    <row r="2735" spans="4:4">
      <c r="D2735" s="139"/>
    </row>
    <row r="2736" spans="4:4">
      <c r="D2736" s="139"/>
    </row>
    <row r="2737" spans="4:4">
      <c r="D2737" s="139"/>
    </row>
    <row r="2738" spans="4:4">
      <c r="D2738" s="139"/>
    </row>
    <row r="2739" spans="4:4">
      <c r="D2739" s="139"/>
    </row>
    <row r="2740" spans="4:4">
      <c r="D2740" s="139"/>
    </row>
    <row r="2741" spans="4:4">
      <c r="D2741" s="139"/>
    </row>
    <row r="2742" spans="4:4">
      <c r="D2742" s="139"/>
    </row>
    <row r="2743" spans="4:4">
      <c r="D2743" s="139"/>
    </row>
    <row r="2744" spans="4:4">
      <c r="D2744" s="139"/>
    </row>
    <row r="2745" spans="4:4">
      <c r="D2745" s="139"/>
    </row>
    <row r="2746" spans="4:4">
      <c r="D2746" s="139"/>
    </row>
    <row r="2747" spans="4:4">
      <c r="D2747" s="139"/>
    </row>
    <row r="2748" spans="4:4">
      <c r="D2748" s="139"/>
    </row>
    <row r="2749" spans="4:4">
      <c r="D2749" s="139"/>
    </row>
    <row r="2750" spans="4:4">
      <c r="D2750" s="139"/>
    </row>
    <row r="2751" spans="4:4">
      <c r="D2751" s="139"/>
    </row>
    <row r="2752" spans="4:4">
      <c r="D2752" s="139"/>
    </row>
    <row r="2753" spans="4:4">
      <c r="D2753" s="139"/>
    </row>
    <row r="2754" spans="4:4">
      <c r="D2754" s="139"/>
    </row>
    <row r="2755" spans="4:4">
      <c r="D2755" s="139"/>
    </row>
    <row r="2756" spans="4:4">
      <c r="D2756" s="139"/>
    </row>
    <row r="2757" spans="4:4">
      <c r="D2757" s="139"/>
    </row>
    <row r="2758" spans="4:4">
      <c r="D2758" s="139"/>
    </row>
    <row r="2759" spans="4:4">
      <c r="D2759" s="139"/>
    </row>
    <row r="2760" spans="4:4">
      <c r="D2760" s="139"/>
    </row>
    <row r="2761" spans="4:4">
      <c r="D2761" s="139"/>
    </row>
    <row r="2762" spans="4:4">
      <c r="D2762" s="139"/>
    </row>
    <row r="2763" spans="4:4">
      <c r="D2763" s="139"/>
    </row>
    <row r="2764" spans="4:4">
      <c r="D2764" s="139"/>
    </row>
    <row r="2765" spans="4:4">
      <c r="D2765" s="139"/>
    </row>
    <row r="2766" spans="4:4">
      <c r="D2766" s="139"/>
    </row>
    <row r="2767" spans="4:4">
      <c r="D2767" s="139"/>
    </row>
    <row r="2768" spans="4:4">
      <c r="D2768" s="139"/>
    </row>
    <row r="2769" spans="4:4">
      <c r="D2769" s="139"/>
    </row>
    <row r="2770" spans="4:4">
      <c r="D2770" s="139"/>
    </row>
    <row r="2771" spans="4:4">
      <c r="D2771" s="139"/>
    </row>
    <row r="2772" spans="4:4">
      <c r="D2772" s="139"/>
    </row>
    <row r="2773" spans="4:4">
      <c r="D2773" s="139"/>
    </row>
    <row r="2774" spans="4:4">
      <c r="D2774" s="139"/>
    </row>
    <row r="2775" spans="4:4">
      <c r="D2775" s="139"/>
    </row>
    <row r="2776" spans="4:4">
      <c r="D2776" s="139"/>
    </row>
    <row r="2777" spans="4:4">
      <c r="D2777" s="139"/>
    </row>
    <row r="2778" spans="4:4">
      <c r="D2778" s="139"/>
    </row>
    <row r="2779" spans="4:4">
      <c r="D2779" s="139"/>
    </row>
    <row r="2780" spans="4:4">
      <c r="D2780" s="139"/>
    </row>
    <row r="2781" spans="4:4">
      <c r="D2781" s="139"/>
    </row>
    <row r="2782" spans="4:4">
      <c r="D2782" s="139"/>
    </row>
    <row r="2783" spans="4:4">
      <c r="D2783" s="139"/>
    </row>
    <row r="2784" spans="4:4">
      <c r="D2784" s="139"/>
    </row>
    <row r="2785" spans="4:4">
      <c r="D2785" s="139"/>
    </row>
    <row r="2786" spans="4:4">
      <c r="D2786" s="139"/>
    </row>
    <row r="2787" spans="4:4">
      <c r="D2787" s="139"/>
    </row>
    <row r="2788" spans="4:4">
      <c r="D2788" s="139"/>
    </row>
    <row r="2789" spans="4:4">
      <c r="D2789" s="139"/>
    </row>
    <row r="2790" spans="4:4">
      <c r="D2790" s="139"/>
    </row>
    <row r="2791" spans="4:4">
      <c r="D2791" s="139"/>
    </row>
    <row r="2792" spans="4:4">
      <c r="D2792" s="139"/>
    </row>
    <row r="2793" spans="4:4">
      <c r="D2793" s="139"/>
    </row>
    <row r="2794" spans="4:4">
      <c r="D2794" s="139"/>
    </row>
    <row r="2795" spans="4:4">
      <c r="D2795" s="139"/>
    </row>
    <row r="2796" spans="4:4">
      <c r="D2796" s="139"/>
    </row>
    <row r="2797" spans="4:4">
      <c r="D2797" s="139"/>
    </row>
    <row r="2798" spans="4:4">
      <c r="D2798" s="139"/>
    </row>
    <row r="2799" spans="4:4">
      <c r="D2799" s="139"/>
    </row>
    <row r="2800" spans="4:4">
      <c r="D2800" s="139"/>
    </row>
    <row r="2801" spans="4:4">
      <c r="D2801" s="139"/>
    </row>
    <row r="2802" spans="4:4">
      <c r="D2802" s="139"/>
    </row>
    <row r="2803" spans="4:4">
      <c r="D2803" s="139"/>
    </row>
    <row r="2804" spans="4:4">
      <c r="D2804" s="139"/>
    </row>
    <row r="2805" spans="4:4">
      <c r="D2805" s="139"/>
    </row>
    <row r="2806" spans="4:4">
      <c r="D2806" s="139"/>
    </row>
    <row r="2807" spans="4:4">
      <c r="D2807" s="139"/>
    </row>
    <row r="2808" spans="4:4">
      <c r="D2808" s="139"/>
    </row>
    <row r="2809" spans="4:4">
      <c r="D2809" s="139"/>
    </row>
    <row r="2810" spans="4:4">
      <c r="D2810" s="139"/>
    </row>
    <row r="2811" spans="4:4">
      <c r="D2811" s="139"/>
    </row>
    <row r="2812" spans="4:4">
      <c r="D2812" s="139"/>
    </row>
    <row r="2813" spans="4:4">
      <c r="D2813" s="139"/>
    </row>
    <row r="2814" spans="4:4">
      <c r="D2814" s="139"/>
    </row>
    <row r="2815" spans="4:4">
      <c r="D2815" s="139"/>
    </row>
    <row r="2816" spans="4:4">
      <c r="D2816" s="139"/>
    </row>
    <row r="2817" spans="4:4">
      <c r="D2817" s="139"/>
    </row>
    <row r="2818" spans="4:4">
      <c r="D2818" s="139"/>
    </row>
    <row r="2819" spans="4:4">
      <c r="D2819" s="139"/>
    </row>
    <row r="2820" spans="4:4">
      <c r="D2820" s="139"/>
    </row>
    <row r="2821" spans="4:4">
      <c r="D2821" s="139"/>
    </row>
    <row r="2822" spans="4:4">
      <c r="D2822" s="139"/>
    </row>
    <row r="2823" spans="4:4">
      <c r="D2823" s="139"/>
    </row>
    <row r="2824" spans="4:4">
      <c r="D2824" s="139"/>
    </row>
    <row r="2825" spans="4:4">
      <c r="D2825" s="139"/>
    </row>
    <row r="2826" spans="4:4">
      <c r="D2826" s="139"/>
    </row>
    <row r="2827" spans="4:4">
      <c r="D2827" s="139"/>
    </row>
    <row r="2828" spans="4:4">
      <c r="D2828" s="139"/>
    </row>
    <row r="2829" spans="4:4">
      <c r="D2829" s="139"/>
    </row>
    <row r="2830" spans="4:4">
      <c r="D2830" s="139"/>
    </row>
    <row r="2831" spans="4:4">
      <c r="D2831" s="139"/>
    </row>
    <row r="2832" spans="4:4">
      <c r="D2832" s="139"/>
    </row>
    <row r="2833" spans="4:4">
      <c r="D2833" s="139"/>
    </row>
    <row r="2834" spans="4:4">
      <c r="D2834" s="139"/>
    </row>
    <row r="2835" spans="4:4">
      <c r="D2835" s="139"/>
    </row>
    <row r="2836" spans="4:4">
      <c r="D2836" s="139"/>
    </row>
    <row r="2837" spans="4:4">
      <c r="D2837" s="139"/>
    </row>
    <row r="2838" spans="4:4">
      <c r="D2838" s="139"/>
    </row>
    <row r="2839" spans="4:4">
      <c r="D2839" s="139"/>
    </row>
    <row r="2840" spans="4:4">
      <c r="D2840" s="139"/>
    </row>
    <row r="2841" spans="4:4">
      <c r="D2841" s="139"/>
    </row>
    <row r="2842" spans="4:4">
      <c r="D2842" s="139"/>
    </row>
    <row r="2843" spans="4:4">
      <c r="D2843" s="139"/>
    </row>
    <row r="2844" spans="4:4">
      <c r="D2844" s="139"/>
    </row>
    <row r="2845" spans="4:4">
      <c r="D2845" s="139"/>
    </row>
    <row r="2846" spans="4:4">
      <c r="D2846" s="139"/>
    </row>
    <row r="2847" spans="4:4">
      <c r="D2847" s="139"/>
    </row>
    <row r="2848" spans="4:4">
      <c r="D2848" s="139"/>
    </row>
    <row r="2849" spans="4:4">
      <c r="D2849" s="139"/>
    </row>
    <row r="2850" spans="4:4">
      <c r="D2850" s="139"/>
    </row>
    <row r="2851" spans="4:4">
      <c r="D2851" s="139"/>
    </row>
    <row r="2852" spans="4:4">
      <c r="D2852" s="139"/>
    </row>
    <row r="2853" spans="4:4">
      <c r="D2853" s="139"/>
    </row>
    <row r="2854" spans="4:4">
      <c r="D2854" s="139"/>
    </row>
    <row r="2855" spans="4:4">
      <c r="D2855" s="139"/>
    </row>
    <row r="2856" spans="4:4">
      <c r="D2856" s="139"/>
    </row>
    <row r="2857" spans="4:4">
      <c r="D2857" s="139"/>
    </row>
    <row r="2858" spans="4:4">
      <c r="D2858" s="139"/>
    </row>
    <row r="2859" spans="4:4">
      <c r="D2859" s="139"/>
    </row>
    <row r="2860" spans="4:4">
      <c r="D2860" s="139"/>
    </row>
    <row r="2861" spans="4:4">
      <c r="D2861" s="139"/>
    </row>
    <row r="2862" spans="4:4">
      <c r="D2862" s="139"/>
    </row>
    <row r="2863" spans="4:4">
      <c r="D2863" s="139"/>
    </row>
    <row r="2864" spans="4:4">
      <c r="D2864" s="139"/>
    </row>
    <row r="2865" spans="4:4">
      <c r="D2865" s="139"/>
    </row>
    <row r="2866" spans="4:4">
      <c r="D2866" s="139"/>
    </row>
    <row r="2867" spans="4:4">
      <c r="D2867" s="139"/>
    </row>
    <row r="2868" spans="4:4">
      <c r="D2868" s="139"/>
    </row>
    <row r="2869" spans="4:4">
      <c r="D2869" s="139"/>
    </row>
    <row r="2870" spans="4:4">
      <c r="D2870" s="139"/>
    </row>
    <row r="2871" spans="4:4">
      <c r="D2871" s="139"/>
    </row>
    <row r="2872" spans="4:4">
      <c r="D2872" s="139"/>
    </row>
    <row r="2873" spans="4:4">
      <c r="D2873" s="139"/>
    </row>
    <row r="2874" spans="4:4">
      <c r="D2874" s="139"/>
    </row>
    <row r="2875" spans="4:4">
      <c r="D2875" s="139"/>
    </row>
    <row r="2876" spans="4:4">
      <c r="D2876" s="139"/>
    </row>
    <row r="2877" spans="4:4">
      <c r="D2877" s="139"/>
    </row>
    <row r="2878" spans="4:4">
      <c r="D2878" s="139"/>
    </row>
    <row r="2879" spans="4:4">
      <c r="D2879" s="139"/>
    </row>
    <row r="2880" spans="4:4">
      <c r="D2880" s="139"/>
    </row>
    <row r="2881" spans="4:4">
      <c r="D2881" s="139"/>
    </row>
    <row r="2882" spans="4:4">
      <c r="D2882" s="139"/>
    </row>
    <row r="2883" spans="4:4">
      <c r="D2883" s="139"/>
    </row>
    <row r="2884" spans="4:4">
      <c r="D2884" s="139"/>
    </row>
    <row r="2885" spans="4:4">
      <c r="D2885" s="139"/>
    </row>
    <row r="2886" spans="4:4">
      <c r="D2886" s="139"/>
    </row>
    <row r="2887" spans="4:4">
      <c r="D2887" s="139"/>
    </row>
    <row r="2888" spans="4:4">
      <c r="D2888" s="139"/>
    </row>
    <row r="2889" spans="4:4">
      <c r="D2889" s="139"/>
    </row>
    <row r="2890" spans="4:4">
      <c r="D2890" s="139"/>
    </row>
    <row r="2891" spans="4:4">
      <c r="D2891" s="139"/>
    </row>
    <row r="2892" spans="4:4">
      <c r="D2892" s="139"/>
    </row>
    <row r="2893" spans="4:4">
      <c r="D2893" s="139"/>
    </row>
    <row r="2894" spans="4:4">
      <c r="D2894" s="139"/>
    </row>
    <row r="2895" spans="4:4">
      <c r="D2895" s="139"/>
    </row>
    <row r="2896" spans="4:4">
      <c r="D2896" s="139"/>
    </row>
    <row r="2897" spans="4:4">
      <c r="D2897" s="139"/>
    </row>
    <row r="2898" spans="4:4">
      <c r="D2898" s="139"/>
    </row>
    <row r="2899" spans="4:4">
      <c r="D2899" s="139"/>
    </row>
    <row r="2900" spans="4:4">
      <c r="D2900" s="139"/>
    </row>
    <row r="2901" spans="4:4">
      <c r="D2901" s="139"/>
    </row>
    <row r="2902" spans="4:4">
      <c r="D2902" s="139"/>
    </row>
    <row r="2903" spans="4:4">
      <c r="D2903" s="139"/>
    </row>
    <row r="2904" spans="4:4">
      <c r="D2904" s="139"/>
    </row>
    <row r="2905" spans="4:4">
      <c r="D2905" s="139"/>
    </row>
    <row r="2906" spans="4:4">
      <c r="D2906" s="139"/>
    </row>
    <row r="2907" spans="4:4">
      <c r="D2907" s="139"/>
    </row>
    <row r="2908" spans="4:4">
      <c r="D2908" s="139"/>
    </row>
    <row r="2909" spans="4:4">
      <c r="D2909" s="139"/>
    </row>
    <row r="2910" spans="4:4">
      <c r="D2910" s="139"/>
    </row>
    <row r="2911" spans="4:4">
      <c r="D2911" s="139"/>
    </row>
    <row r="2912" spans="4:4">
      <c r="D2912" s="139"/>
    </row>
    <row r="2913" spans="4:4">
      <c r="D2913" s="139"/>
    </row>
    <row r="2914" spans="4:4">
      <c r="D2914" s="139"/>
    </row>
    <row r="2915" spans="4:4">
      <c r="D2915" s="139"/>
    </row>
    <row r="2916" spans="4:4">
      <c r="D2916" s="139"/>
    </row>
    <row r="2917" spans="4:4">
      <c r="D2917" s="139"/>
    </row>
    <row r="2918" spans="4:4">
      <c r="D2918" s="139"/>
    </row>
    <row r="2919" spans="4:4">
      <c r="D2919" s="139"/>
    </row>
    <row r="2920" spans="4:4">
      <c r="D2920" s="139"/>
    </row>
    <row r="2921" spans="4:4">
      <c r="D2921" s="139"/>
    </row>
    <row r="2922" spans="4:4">
      <c r="D2922" s="139"/>
    </row>
    <row r="2923" spans="4:4">
      <c r="D2923" s="139"/>
    </row>
    <row r="2924" spans="4:4">
      <c r="D2924" s="139"/>
    </row>
    <row r="2925" spans="4:4">
      <c r="D2925" s="139"/>
    </row>
    <row r="2926" spans="4:4">
      <c r="D2926" s="139"/>
    </row>
    <row r="2927" spans="4:4">
      <c r="D2927" s="139"/>
    </row>
    <row r="2928" spans="4:4">
      <c r="D2928" s="139"/>
    </row>
    <row r="2929" spans="4:4">
      <c r="D2929" s="139"/>
    </row>
    <row r="2930" spans="4:4">
      <c r="D2930" s="139"/>
    </row>
    <row r="2931" spans="4:4">
      <c r="D2931" s="139"/>
    </row>
    <row r="2932" spans="4:4">
      <c r="D2932" s="139"/>
    </row>
    <row r="2933" spans="4:4">
      <c r="D2933" s="139"/>
    </row>
    <row r="2934" spans="4:4">
      <c r="D2934" s="139"/>
    </row>
    <row r="2935" spans="4:4">
      <c r="D2935" s="139"/>
    </row>
    <row r="2936" spans="4:4">
      <c r="D2936" s="139"/>
    </row>
    <row r="2937" spans="4:4">
      <c r="D2937" s="139"/>
    </row>
    <row r="2938" spans="4:4">
      <c r="D2938" s="139"/>
    </row>
    <row r="2939" spans="4:4">
      <c r="D2939" s="139"/>
    </row>
    <row r="2940" spans="4:4">
      <c r="D2940" s="139"/>
    </row>
    <row r="2941" spans="4:4">
      <c r="D2941" s="139"/>
    </row>
    <row r="2942" spans="4:4">
      <c r="D2942" s="139"/>
    </row>
    <row r="2943" spans="4:4">
      <c r="D2943" s="139"/>
    </row>
    <row r="2944" spans="4:4">
      <c r="D2944" s="139"/>
    </row>
    <row r="2945" spans="4:4">
      <c r="D2945" s="139"/>
    </row>
    <row r="2946" spans="4:4">
      <c r="D2946" s="139"/>
    </row>
    <row r="2947" spans="4:4">
      <c r="D2947" s="139"/>
    </row>
    <row r="2948" spans="4:4">
      <c r="D2948" s="139"/>
    </row>
    <row r="2949" spans="4:4">
      <c r="D2949" s="139"/>
    </row>
    <row r="2950" spans="4:4">
      <c r="D2950" s="139"/>
    </row>
    <row r="2951" spans="4:4">
      <c r="D2951" s="139"/>
    </row>
    <row r="2952" spans="4:4">
      <c r="D2952" s="139"/>
    </row>
    <row r="2953" spans="4:4">
      <c r="D2953" s="139"/>
    </row>
    <row r="2954" spans="4:4">
      <c r="D2954" s="139"/>
    </row>
    <row r="2955" spans="4:4">
      <c r="D2955" s="139"/>
    </row>
    <row r="2956" spans="4:4">
      <c r="D2956" s="139"/>
    </row>
    <row r="2957" spans="4:4">
      <c r="D2957" s="139"/>
    </row>
    <row r="2958" spans="4:4">
      <c r="D2958" s="139"/>
    </row>
    <row r="2959" spans="4:4">
      <c r="D2959" s="139"/>
    </row>
    <row r="2960" spans="4:4">
      <c r="D2960" s="139"/>
    </row>
    <row r="2961" spans="4:4">
      <c r="D2961" s="139"/>
    </row>
    <row r="2962" spans="4:4">
      <c r="D2962" s="139"/>
    </row>
    <row r="2963" spans="4:4">
      <c r="D2963" s="139"/>
    </row>
    <row r="2964" spans="4:4">
      <c r="D2964" s="139"/>
    </row>
    <row r="2965" spans="4:4">
      <c r="D2965" s="139"/>
    </row>
    <row r="2966" spans="4:4">
      <c r="D2966" s="139"/>
    </row>
    <row r="2967" spans="4:4">
      <c r="D2967" s="139"/>
    </row>
    <row r="2968" spans="4:4">
      <c r="D2968" s="139"/>
    </row>
    <row r="2969" spans="4:4">
      <c r="D2969" s="139"/>
    </row>
    <row r="2970" spans="4:4">
      <c r="D2970" s="139"/>
    </row>
    <row r="2971" spans="4:4">
      <c r="D2971" s="139"/>
    </row>
    <row r="2972" spans="4:4">
      <c r="D2972" s="139"/>
    </row>
    <row r="2973" spans="4:4">
      <c r="D2973" s="139"/>
    </row>
    <row r="2974" spans="4:4">
      <c r="D2974" s="139"/>
    </row>
    <row r="2975" spans="4:4">
      <c r="D2975" s="139"/>
    </row>
    <row r="2976" spans="4:4">
      <c r="D2976" s="139"/>
    </row>
    <row r="2977" spans="4:4">
      <c r="D2977" s="139"/>
    </row>
    <row r="2978" spans="4:4">
      <c r="D2978" s="139"/>
    </row>
    <row r="2979" spans="4:4">
      <c r="D2979" s="139"/>
    </row>
    <row r="2980" spans="4:4">
      <c r="D2980" s="139"/>
    </row>
    <row r="2981" spans="4:4">
      <c r="D2981" s="139"/>
    </row>
    <row r="2982" spans="4:4">
      <c r="D2982" s="139"/>
    </row>
    <row r="2983" spans="4:4">
      <c r="D2983" s="139"/>
    </row>
    <row r="2984" spans="4:4">
      <c r="D2984" s="139"/>
    </row>
    <row r="2985" spans="4:4">
      <c r="D2985" s="139"/>
    </row>
    <row r="2986" spans="4:4">
      <c r="D2986" s="139"/>
    </row>
    <row r="2987" spans="4:4">
      <c r="D2987" s="139"/>
    </row>
    <row r="2988" spans="4:4">
      <c r="D2988" s="139"/>
    </row>
    <row r="2989" spans="4:4">
      <c r="D2989" s="139"/>
    </row>
    <row r="2990" spans="4:4">
      <c r="D2990" s="139"/>
    </row>
    <row r="2991" spans="4:4">
      <c r="D2991" s="139"/>
    </row>
    <row r="2992" spans="4:4">
      <c r="D2992" s="139"/>
    </row>
    <row r="2993" spans="4:4">
      <c r="D2993" s="139"/>
    </row>
    <row r="2994" spans="4:4">
      <c r="D2994" s="139"/>
    </row>
    <row r="2995" spans="4:4">
      <c r="D2995" s="139"/>
    </row>
    <row r="2996" spans="4:4">
      <c r="D2996" s="139"/>
    </row>
    <row r="2997" spans="4:4">
      <c r="D2997" s="139"/>
    </row>
    <row r="2998" spans="4:4">
      <c r="D2998" s="139"/>
    </row>
    <row r="2999" spans="4:4">
      <c r="D2999" s="139"/>
    </row>
    <row r="3000" spans="4:4">
      <c r="D3000" s="139"/>
    </row>
    <row r="3001" spans="4:4">
      <c r="D3001" s="139"/>
    </row>
    <row r="3002" spans="4:4">
      <c r="D3002" s="139"/>
    </row>
    <row r="3003" spans="4:4">
      <c r="D3003" s="139"/>
    </row>
    <row r="3004" spans="4:4">
      <c r="D3004" s="139"/>
    </row>
    <row r="3005" spans="4:4">
      <c r="D3005" s="139"/>
    </row>
    <row r="3006" spans="4:4">
      <c r="D3006" s="139"/>
    </row>
    <row r="3007" spans="4:4">
      <c r="D3007" s="139"/>
    </row>
    <row r="3008" spans="4:4">
      <c r="D3008" s="139"/>
    </row>
    <row r="3009" spans="4:4">
      <c r="D3009" s="139"/>
    </row>
    <row r="3010" spans="4:4">
      <c r="D3010" s="139"/>
    </row>
    <row r="3011" spans="4:4">
      <c r="D3011" s="139"/>
    </row>
    <row r="3012" spans="4:4">
      <c r="D3012" s="139"/>
    </row>
    <row r="3013" spans="4:4">
      <c r="D3013" s="139"/>
    </row>
    <row r="3014" spans="4:4">
      <c r="D3014" s="139"/>
    </row>
    <row r="3015" spans="4:4">
      <c r="D3015" s="139"/>
    </row>
    <row r="3016" spans="4:4">
      <c r="D3016" s="139"/>
    </row>
    <row r="3017" spans="4:4">
      <c r="D3017" s="139"/>
    </row>
    <row r="3018" spans="4:4">
      <c r="D3018" s="139"/>
    </row>
    <row r="3019" spans="4:4">
      <c r="D3019" s="139"/>
    </row>
    <row r="3020" spans="4:4">
      <c r="D3020" s="139"/>
    </row>
    <row r="3021" spans="4:4">
      <c r="D3021" s="139"/>
    </row>
    <row r="3022" spans="4:4">
      <c r="D3022" s="139"/>
    </row>
    <row r="3023" spans="4:4">
      <c r="D3023" s="139"/>
    </row>
    <row r="3024" spans="4:4">
      <c r="D3024" s="139"/>
    </row>
    <row r="3025" spans="4:4">
      <c r="D3025" s="139"/>
    </row>
    <row r="3026" spans="4:4">
      <c r="D3026" s="139"/>
    </row>
    <row r="3027" spans="4:4">
      <c r="D3027" s="139"/>
    </row>
    <row r="3028" spans="4:4">
      <c r="D3028" s="139"/>
    </row>
    <row r="3029" spans="4:4">
      <c r="D3029" s="139"/>
    </row>
    <row r="3030" spans="4:4">
      <c r="D3030" s="139"/>
    </row>
    <row r="3031" spans="4:4">
      <c r="D3031" s="139"/>
    </row>
    <row r="3032" spans="4:4">
      <c r="D3032" s="139"/>
    </row>
    <row r="3033" spans="4:4">
      <c r="D3033" s="139"/>
    </row>
    <row r="3034" spans="4:4">
      <c r="D3034" s="139"/>
    </row>
    <row r="3035" spans="4:4">
      <c r="D3035" s="139"/>
    </row>
    <row r="3036" spans="4:4">
      <c r="D3036" s="139"/>
    </row>
    <row r="3037" spans="4:4">
      <c r="D3037" s="139"/>
    </row>
    <row r="3038" spans="4:4">
      <c r="D3038" s="139"/>
    </row>
    <row r="3039" spans="4:4">
      <c r="D3039" s="139"/>
    </row>
    <row r="3040" spans="4:4">
      <c r="D3040" s="139"/>
    </row>
    <row r="3041" spans="4:4">
      <c r="D3041" s="139"/>
    </row>
    <row r="3042" spans="4:4">
      <c r="D3042" s="139"/>
    </row>
    <row r="3043" spans="4:4">
      <c r="D3043" s="139"/>
    </row>
    <row r="3044" spans="4:4">
      <c r="D3044" s="139"/>
    </row>
    <row r="3045" spans="4:4">
      <c r="D3045" s="139"/>
    </row>
    <row r="3046" spans="4:4">
      <c r="D3046" s="139"/>
    </row>
    <row r="3047" spans="4:4">
      <c r="D3047" s="139"/>
    </row>
    <row r="3048" spans="4:4">
      <c r="D3048" s="139"/>
    </row>
    <row r="3049" spans="4:4">
      <c r="D3049" s="139"/>
    </row>
    <row r="3050" spans="4:4">
      <c r="D3050" s="139"/>
    </row>
    <row r="3051" spans="4:4">
      <c r="D3051" s="139"/>
    </row>
    <row r="3052" spans="4:4">
      <c r="D3052" s="139"/>
    </row>
    <row r="3053" spans="4:4">
      <c r="D3053" s="139"/>
    </row>
    <row r="3054" spans="4:4">
      <c r="D3054" s="139"/>
    </row>
    <row r="3055" spans="4:4">
      <c r="D3055" s="139"/>
    </row>
    <row r="3056" spans="4:4">
      <c r="D3056" s="139"/>
    </row>
    <row r="3057" spans="4:4">
      <c r="D3057" s="139"/>
    </row>
    <row r="3058" spans="4:4">
      <c r="D3058" s="139"/>
    </row>
    <row r="3059" spans="4:4">
      <c r="D3059" s="139"/>
    </row>
    <row r="3060" spans="4:4">
      <c r="D3060" s="139"/>
    </row>
    <row r="3061" spans="4:4">
      <c r="D3061" s="139"/>
    </row>
    <row r="3062" spans="4:4">
      <c r="D3062" s="139"/>
    </row>
    <row r="3063" spans="4:4">
      <c r="D3063" s="139"/>
    </row>
    <row r="3064" spans="4:4">
      <c r="D3064" s="139"/>
    </row>
    <row r="3065" spans="4:4">
      <c r="D3065" s="139"/>
    </row>
    <row r="3066" spans="4:4">
      <c r="D3066" s="139"/>
    </row>
    <row r="3067" spans="4:4">
      <c r="D3067" s="139"/>
    </row>
    <row r="3068" spans="4:4">
      <c r="D3068" s="139"/>
    </row>
    <row r="3069" spans="4:4">
      <c r="D3069" s="139"/>
    </row>
    <row r="3070" spans="4:4">
      <c r="D3070" s="139"/>
    </row>
    <row r="3071" spans="4:4">
      <c r="D3071" s="139"/>
    </row>
    <row r="3072" spans="4:4">
      <c r="D3072" s="139"/>
    </row>
    <row r="3073" spans="4:4">
      <c r="D3073" s="139"/>
    </row>
    <row r="3074" spans="4:4">
      <c r="D3074" s="139"/>
    </row>
    <row r="3075" spans="4:4">
      <c r="D3075" s="139"/>
    </row>
    <row r="3076" spans="4:4">
      <c r="D3076" s="139"/>
    </row>
    <row r="3077" spans="4:4">
      <c r="D3077" s="139"/>
    </row>
    <row r="3078" spans="4:4">
      <c r="D3078" s="139"/>
    </row>
    <row r="3079" spans="4:4">
      <c r="D3079" s="139"/>
    </row>
    <row r="3080" spans="4:4">
      <c r="D3080" s="139"/>
    </row>
    <row r="3081" spans="4:4">
      <c r="D3081" s="139"/>
    </row>
    <row r="3082" spans="4:4">
      <c r="D3082" s="139"/>
    </row>
    <row r="3083" spans="4:4">
      <c r="D3083" s="139"/>
    </row>
    <row r="3084" spans="4:4">
      <c r="D3084" s="139"/>
    </row>
    <row r="3085" spans="4:4">
      <c r="D3085" s="139"/>
    </row>
    <row r="3086" spans="4:4">
      <c r="D3086" s="139"/>
    </row>
    <row r="3087" spans="4:4">
      <c r="D3087" s="139"/>
    </row>
    <row r="3088" spans="4:4">
      <c r="D3088" s="139"/>
    </row>
    <row r="3089" spans="4:4">
      <c r="D3089" s="139"/>
    </row>
    <row r="3090" spans="4:4">
      <c r="D3090" s="139"/>
    </row>
    <row r="3091" spans="4:4">
      <c r="D3091" s="139"/>
    </row>
    <row r="3092" spans="4:4">
      <c r="D3092" s="139"/>
    </row>
    <row r="3093" spans="4:4">
      <c r="D3093" s="139"/>
    </row>
    <row r="3094" spans="4:4">
      <c r="D3094" s="139"/>
    </row>
    <row r="3095" spans="4:4">
      <c r="D3095" s="139"/>
    </row>
    <row r="3096" spans="4:4">
      <c r="D3096" s="139"/>
    </row>
    <row r="3097" spans="4:4">
      <c r="D3097" s="139"/>
    </row>
    <row r="3098" spans="4:4">
      <c r="D3098" s="139"/>
    </row>
    <row r="3099" spans="4:4">
      <c r="D3099" s="139"/>
    </row>
    <row r="3100" spans="4:4">
      <c r="D3100" s="139"/>
    </row>
    <row r="3101" spans="4:4">
      <c r="D3101" s="139"/>
    </row>
    <row r="3102" spans="4:4">
      <c r="D3102" s="139"/>
    </row>
    <row r="3103" spans="4:4">
      <c r="D3103" s="139"/>
    </row>
    <row r="3104" spans="4:4">
      <c r="D3104" s="139"/>
    </row>
    <row r="3105" spans="4:4">
      <c r="D3105" s="139"/>
    </row>
    <row r="3106" spans="4:4">
      <c r="D3106" s="139"/>
    </row>
    <row r="3107" spans="4:4">
      <c r="D3107" s="139"/>
    </row>
    <row r="3108" spans="4:4">
      <c r="D3108" s="139"/>
    </row>
    <row r="3109" spans="4:4">
      <c r="D3109" s="139"/>
    </row>
    <row r="3110" spans="4:4">
      <c r="D3110" s="139"/>
    </row>
    <row r="3111" spans="4:4">
      <c r="D3111" s="139"/>
    </row>
    <row r="3112" spans="4:4">
      <c r="D3112" s="139"/>
    </row>
    <row r="3113" spans="4:4">
      <c r="D3113" s="139"/>
    </row>
    <row r="3114" spans="4:4">
      <c r="D3114" s="139"/>
    </row>
    <row r="3115" spans="4:4">
      <c r="D3115" s="139"/>
    </row>
    <row r="3116" spans="4:4">
      <c r="D3116" s="139"/>
    </row>
    <row r="3117" spans="4:4">
      <c r="D3117" s="139"/>
    </row>
    <row r="3118" spans="4:4">
      <c r="D3118" s="139"/>
    </row>
    <row r="3119" spans="4:4">
      <c r="D3119" s="139"/>
    </row>
    <row r="3120" spans="4:4">
      <c r="D3120" s="139"/>
    </row>
    <row r="3121" spans="4:4">
      <c r="D3121" s="139"/>
    </row>
    <row r="3122" spans="4:4">
      <c r="D3122" s="139"/>
    </row>
    <row r="3123" spans="4:4">
      <c r="D3123" s="139"/>
    </row>
    <row r="3124" spans="4:4">
      <c r="D3124" s="139"/>
    </row>
    <row r="3125" spans="4:4">
      <c r="D3125" s="139"/>
    </row>
    <row r="3126" spans="4:4">
      <c r="D3126" s="139"/>
    </row>
    <row r="3127" spans="4:4">
      <c r="D3127" s="139"/>
    </row>
    <row r="3128" spans="4:4">
      <c r="D3128" s="139"/>
    </row>
    <row r="3129" spans="4:4">
      <c r="D3129" s="139"/>
    </row>
    <row r="3130" spans="4:4">
      <c r="D3130" s="139"/>
    </row>
    <row r="3131" spans="4:4">
      <c r="D3131" s="139"/>
    </row>
    <row r="3132" spans="4:4">
      <c r="D3132" s="139"/>
    </row>
    <row r="3133" spans="4:4">
      <c r="D3133" s="139"/>
    </row>
    <row r="3134" spans="4:4">
      <c r="D3134" s="139"/>
    </row>
    <row r="3135" spans="4:4">
      <c r="D3135" s="139"/>
    </row>
    <row r="3136" spans="4:4">
      <c r="D3136" s="139"/>
    </row>
    <row r="3137" spans="4:4">
      <c r="D3137" s="139"/>
    </row>
    <row r="3138" spans="4:4">
      <c r="D3138" s="139"/>
    </row>
    <row r="3139" spans="4:4">
      <c r="D3139" s="139"/>
    </row>
    <row r="3140" spans="4:4">
      <c r="D3140" s="139"/>
    </row>
    <row r="3141" spans="4:4">
      <c r="D3141" s="139"/>
    </row>
    <row r="3142" spans="4:4">
      <c r="D3142" s="139"/>
    </row>
    <row r="3143" spans="4:4">
      <c r="D3143" s="139"/>
    </row>
    <row r="3144" spans="4:4">
      <c r="D3144" s="139"/>
    </row>
    <row r="3145" spans="4:4">
      <c r="D3145" s="139"/>
    </row>
    <row r="3146" spans="4:4">
      <c r="D3146" s="139"/>
    </row>
    <row r="3147" spans="4:4">
      <c r="D3147" s="139"/>
    </row>
    <row r="3148" spans="4:4">
      <c r="D3148" s="139"/>
    </row>
    <row r="3149" spans="4:4">
      <c r="D3149" s="139"/>
    </row>
    <row r="3150" spans="4:4">
      <c r="D3150" s="139"/>
    </row>
    <row r="3151" spans="4:4">
      <c r="D3151" s="139"/>
    </row>
    <row r="3152" spans="4:4">
      <c r="D3152" s="139"/>
    </row>
    <row r="3153" spans="4:4">
      <c r="D3153" s="139"/>
    </row>
    <row r="3154" spans="4:4">
      <c r="D3154" s="139"/>
    </row>
    <row r="3155" spans="4:4">
      <c r="D3155" s="139"/>
    </row>
    <row r="3156" spans="4:4">
      <c r="D3156" s="139"/>
    </row>
    <row r="3157" spans="4:4">
      <c r="D3157" s="139"/>
    </row>
    <row r="3158" spans="4:4">
      <c r="D3158" s="139"/>
    </row>
    <row r="3159" spans="4:4">
      <c r="D3159" s="139"/>
    </row>
    <row r="3160" spans="4:4">
      <c r="D3160" s="139"/>
    </row>
    <row r="3161" spans="4:4">
      <c r="D3161" s="139"/>
    </row>
    <row r="3162" spans="4:4">
      <c r="D3162" s="139"/>
    </row>
    <row r="3163" spans="4:4">
      <c r="D3163" s="139"/>
    </row>
    <row r="3164" spans="4:4">
      <c r="D3164" s="139"/>
    </row>
    <row r="3165" spans="4:4">
      <c r="D3165" s="139"/>
    </row>
    <row r="3166" spans="4:4">
      <c r="D3166" s="139"/>
    </row>
    <row r="3167" spans="4:4">
      <c r="D3167" s="139"/>
    </row>
    <row r="3168" spans="4:4">
      <c r="D3168" s="139"/>
    </row>
    <row r="3169" spans="4:4">
      <c r="D3169" s="139"/>
    </row>
    <row r="3170" spans="4:4">
      <c r="D3170" s="139"/>
    </row>
    <row r="3171" spans="4:4">
      <c r="D3171" s="139"/>
    </row>
    <row r="3172" spans="4:4">
      <c r="D3172" s="139"/>
    </row>
    <row r="3173" spans="4:4">
      <c r="D3173" s="139"/>
    </row>
    <row r="3174" spans="4:4">
      <c r="D3174" s="139"/>
    </row>
    <row r="3175" spans="4:4">
      <c r="D3175" s="139"/>
    </row>
    <row r="3176" spans="4:4">
      <c r="D3176" s="139"/>
    </row>
    <row r="3177" spans="4:4">
      <c r="D3177" s="139"/>
    </row>
    <row r="3178" spans="4:4">
      <c r="D3178" s="139"/>
    </row>
    <row r="3179" spans="4:4">
      <c r="D3179" s="139"/>
    </row>
    <row r="3180" spans="4:4">
      <c r="D3180" s="139"/>
    </row>
    <row r="3181" spans="4:4">
      <c r="D3181" s="139"/>
    </row>
    <row r="3182" spans="4:4">
      <c r="D3182" s="139"/>
    </row>
    <row r="3183" spans="4:4">
      <c r="D3183" s="139"/>
    </row>
    <row r="3184" spans="4:4">
      <c r="D3184" s="139"/>
    </row>
    <row r="3185" spans="4:4">
      <c r="D3185" s="139"/>
    </row>
    <row r="3186" spans="4:4">
      <c r="D3186" s="139"/>
    </row>
    <row r="3187" spans="4:4">
      <c r="D3187" s="139"/>
    </row>
    <row r="3188" spans="4:4">
      <c r="D3188" s="139"/>
    </row>
    <row r="3189" spans="4:4">
      <c r="D3189" s="139"/>
    </row>
    <row r="3190" spans="4:4">
      <c r="D3190" s="139"/>
    </row>
    <row r="3191" spans="4:4">
      <c r="D3191" s="139"/>
    </row>
    <row r="3192" spans="4:4">
      <c r="D3192" s="139"/>
    </row>
    <row r="3193" spans="4:4">
      <c r="D3193" s="139"/>
    </row>
    <row r="3194" spans="4:4">
      <c r="D3194" s="139"/>
    </row>
    <row r="3195" spans="4:4">
      <c r="D3195" s="139"/>
    </row>
    <row r="3196" spans="4:4">
      <c r="D3196" s="139"/>
    </row>
    <row r="3197" spans="4:4">
      <c r="D3197" s="139"/>
    </row>
    <row r="3198" spans="4:4">
      <c r="D3198" s="139"/>
    </row>
    <row r="3199" spans="4:4">
      <c r="D3199" s="139"/>
    </row>
    <row r="3200" spans="4:4">
      <c r="D3200" s="139"/>
    </row>
    <row r="3201" spans="4:4">
      <c r="D3201" s="139"/>
    </row>
    <row r="3202" spans="4:4">
      <c r="D3202" s="139"/>
    </row>
    <row r="3203" spans="4:4">
      <c r="D3203" s="139"/>
    </row>
    <row r="3204" spans="4:4">
      <c r="D3204" s="139"/>
    </row>
    <row r="3205" spans="4:4">
      <c r="D3205" s="139"/>
    </row>
    <row r="3206" spans="4:4">
      <c r="D3206" s="139"/>
    </row>
    <row r="3207" spans="4:4">
      <c r="D3207" s="139"/>
    </row>
    <row r="3208" spans="4:4">
      <c r="D3208" s="139"/>
    </row>
    <row r="3209" spans="4:4">
      <c r="D3209" s="139"/>
    </row>
    <row r="3210" spans="4:4">
      <c r="D3210" s="139"/>
    </row>
    <row r="3211" spans="4:4">
      <c r="D3211" s="139"/>
    </row>
    <row r="3212" spans="4:4">
      <c r="D3212" s="139"/>
    </row>
    <row r="3213" spans="4:4">
      <c r="D3213" s="139"/>
    </row>
    <row r="3214" spans="4:4">
      <c r="D3214" s="139"/>
    </row>
    <row r="3215" spans="4:4">
      <c r="D3215" s="139"/>
    </row>
    <row r="3216" spans="4:4">
      <c r="D3216" s="139"/>
    </row>
    <row r="3217" spans="4:4">
      <c r="D3217" s="139"/>
    </row>
    <row r="3218" spans="4:4">
      <c r="D3218" s="139"/>
    </row>
    <row r="3219" spans="4:4">
      <c r="D3219" s="139"/>
    </row>
    <row r="3220" spans="4:4">
      <c r="D3220" s="139"/>
    </row>
    <row r="3221" spans="4:4">
      <c r="D3221" s="139"/>
    </row>
    <row r="3222" spans="4:4">
      <c r="D3222" s="139"/>
    </row>
    <row r="3223" spans="4:4">
      <c r="D3223" s="139"/>
    </row>
    <row r="3224" spans="4:4">
      <c r="D3224" s="139"/>
    </row>
    <row r="3225" spans="4:4">
      <c r="D3225" s="139"/>
    </row>
    <row r="3226" spans="4:4">
      <c r="D3226" s="139"/>
    </row>
    <row r="3227" spans="4:4">
      <c r="D3227" s="139"/>
    </row>
    <row r="3228" spans="4:4">
      <c r="D3228" s="139"/>
    </row>
    <row r="3229" spans="4:4">
      <c r="D3229" s="139"/>
    </row>
    <row r="3230" spans="4:4">
      <c r="D3230" s="139"/>
    </row>
    <row r="3231" spans="4:4">
      <c r="D3231" s="139"/>
    </row>
    <row r="3232" spans="4:4">
      <c r="D3232" s="139"/>
    </row>
    <row r="3233" spans="4:4">
      <c r="D3233" s="139"/>
    </row>
    <row r="3234" spans="4:4">
      <c r="D3234" s="139"/>
    </row>
    <row r="3235" spans="4:4">
      <c r="D3235" s="139"/>
    </row>
    <row r="3236" spans="4:4">
      <c r="D3236" s="139"/>
    </row>
    <row r="3237" spans="4:4">
      <c r="D3237" s="139"/>
    </row>
    <row r="3238" spans="4:4">
      <c r="D3238" s="139"/>
    </row>
    <row r="3239" spans="4:4">
      <c r="D3239" s="139"/>
    </row>
    <row r="3240" spans="4:4">
      <c r="D3240" s="139"/>
    </row>
    <row r="3241" spans="4:4">
      <c r="D3241" s="139"/>
    </row>
    <row r="3242" spans="4:4">
      <c r="D3242" s="139"/>
    </row>
    <row r="3243" spans="4:4">
      <c r="D3243" s="139"/>
    </row>
    <row r="3244" spans="4:4">
      <c r="D3244" s="139"/>
    </row>
    <row r="3245" spans="4:4">
      <c r="D3245" s="139"/>
    </row>
    <row r="3246" spans="4:4">
      <c r="D3246" s="139"/>
    </row>
    <row r="3247" spans="4:4">
      <c r="D3247" s="139"/>
    </row>
    <row r="3248" spans="4:4">
      <c r="D3248" s="139"/>
    </row>
    <row r="3249" spans="4:4">
      <c r="D3249" s="139"/>
    </row>
    <row r="3250" spans="4:4">
      <c r="D3250" s="139"/>
    </row>
    <row r="3251" spans="4:4">
      <c r="D3251" s="139"/>
    </row>
    <row r="3252" spans="4:4">
      <c r="D3252" s="139"/>
    </row>
    <row r="3253" spans="4:4">
      <c r="D3253" s="139"/>
    </row>
    <row r="3254" spans="4:4">
      <c r="D3254" s="139"/>
    </row>
    <row r="3255" spans="4:4">
      <c r="D3255" s="139"/>
    </row>
    <row r="3256" spans="4:4">
      <c r="D3256" s="139"/>
    </row>
    <row r="3257" spans="4:4">
      <c r="D3257" s="139"/>
    </row>
    <row r="3258" spans="4:4">
      <c r="D3258" s="139"/>
    </row>
    <row r="3259" spans="4:4">
      <c r="D3259" s="139"/>
    </row>
    <row r="3260" spans="4:4">
      <c r="D3260" s="139"/>
    </row>
    <row r="3261" spans="4:4">
      <c r="D3261" s="139"/>
    </row>
    <row r="3262" spans="4:4">
      <c r="D3262" s="139"/>
    </row>
    <row r="3263" spans="4:4">
      <c r="D3263" s="139"/>
    </row>
    <row r="3264" spans="4:4">
      <c r="D3264" s="139"/>
    </row>
    <row r="3265" spans="4:4">
      <c r="D3265" s="139"/>
    </row>
    <row r="3266" spans="4:4">
      <c r="D3266" s="139"/>
    </row>
    <row r="3267" spans="4:4">
      <c r="D3267" s="139"/>
    </row>
    <row r="3268" spans="4:4">
      <c r="D3268" s="139"/>
    </row>
    <row r="3269" spans="4:4">
      <c r="D3269" s="139"/>
    </row>
    <row r="3270" spans="4:4">
      <c r="D3270" s="139"/>
    </row>
    <row r="3271" spans="4:4">
      <c r="D3271" s="139"/>
    </row>
    <row r="3272" spans="4:4">
      <c r="D3272" s="139"/>
    </row>
    <row r="3273" spans="4:4">
      <c r="D3273" s="139"/>
    </row>
    <row r="3274" spans="4:4">
      <c r="D3274" s="139"/>
    </row>
    <row r="3275" spans="4:4">
      <c r="D3275" s="139"/>
    </row>
    <row r="3276" spans="4:4">
      <c r="D3276" s="139"/>
    </row>
    <row r="3277" spans="4:4">
      <c r="D3277" s="139"/>
    </row>
    <row r="3278" spans="4:4">
      <c r="D3278" s="139"/>
    </row>
    <row r="3279" spans="4:4">
      <c r="D3279" s="139"/>
    </row>
    <row r="3280" spans="4:4">
      <c r="D3280" s="139"/>
    </row>
    <row r="3281" spans="4:4">
      <c r="D3281" s="139"/>
    </row>
    <row r="3282" spans="4:4">
      <c r="D3282" s="139"/>
    </row>
    <row r="3283" spans="4:4">
      <c r="D3283" s="139"/>
    </row>
    <row r="3284" spans="4:4">
      <c r="D3284" s="139"/>
    </row>
    <row r="3285" spans="4:4">
      <c r="D3285" s="139"/>
    </row>
    <row r="3286" spans="4:4">
      <c r="D3286" s="139"/>
    </row>
    <row r="3287" spans="4:4">
      <c r="D3287" s="139"/>
    </row>
    <row r="3288" spans="4:4">
      <c r="D3288" s="139"/>
    </row>
    <row r="3289" spans="4:4">
      <c r="D3289" s="139"/>
    </row>
    <row r="3290" spans="4:4">
      <c r="D3290" s="139"/>
    </row>
    <row r="3291" spans="4:4">
      <c r="D3291" s="139"/>
    </row>
    <row r="3292" spans="4:4">
      <c r="D3292" s="139"/>
    </row>
    <row r="3293" spans="4:4">
      <c r="D3293" s="139"/>
    </row>
    <row r="3294" spans="4:4">
      <c r="D3294" s="139"/>
    </row>
    <row r="3295" spans="4:4">
      <c r="D3295" s="139"/>
    </row>
    <row r="3296" spans="4:4">
      <c r="D3296" s="139"/>
    </row>
    <row r="3297" spans="4:4">
      <c r="D3297" s="139"/>
    </row>
    <row r="3298" spans="4:4">
      <c r="D3298" s="139"/>
    </row>
    <row r="3299" spans="4:4">
      <c r="D3299" s="139"/>
    </row>
    <row r="3300" spans="4:4">
      <c r="D3300" s="139"/>
    </row>
    <row r="3301" spans="4:4">
      <c r="D3301" s="139"/>
    </row>
    <row r="3302" spans="4:4">
      <c r="D3302" s="139"/>
    </row>
    <row r="3303" spans="4:4">
      <c r="D3303" s="139"/>
    </row>
    <row r="3304" spans="4:4">
      <c r="D3304" s="139"/>
    </row>
    <row r="3305" spans="4:4">
      <c r="D3305" s="139"/>
    </row>
    <row r="3306" spans="4:4">
      <c r="D3306" s="139"/>
    </row>
    <row r="3307" spans="4:4">
      <c r="D3307" s="139"/>
    </row>
    <row r="3308" spans="4:4">
      <c r="D3308" s="139"/>
    </row>
    <row r="3309" spans="4:4">
      <c r="D3309" s="139"/>
    </row>
    <row r="3310" spans="4:4">
      <c r="D3310" s="139"/>
    </row>
    <row r="3311" spans="4:4">
      <c r="D3311" s="139"/>
    </row>
    <row r="3312" spans="4:4">
      <c r="D3312" s="139"/>
    </row>
    <row r="3313" spans="4:4">
      <c r="D3313" s="139"/>
    </row>
    <row r="3314" spans="4:4">
      <c r="D3314" s="139"/>
    </row>
    <row r="3315" spans="4:4">
      <c r="D3315" s="139"/>
    </row>
    <row r="3316" spans="4:4">
      <c r="D3316" s="139"/>
    </row>
    <row r="3317" spans="4:4">
      <c r="D3317" s="139"/>
    </row>
    <row r="3318" spans="4:4">
      <c r="D3318" s="139"/>
    </row>
    <row r="3319" spans="4:4">
      <c r="D3319" s="139"/>
    </row>
    <row r="3320" spans="4:4">
      <c r="D3320" s="139"/>
    </row>
    <row r="3321" spans="4:4">
      <c r="D3321" s="139"/>
    </row>
    <row r="3322" spans="4:4">
      <c r="D3322" s="139"/>
    </row>
    <row r="3323" spans="4:4">
      <c r="D3323" s="139"/>
    </row>
    <row r="3324" spans="4:4">
      <c r="D3324" s="139"/>
    </row>
    <row r="3325" spans="4:4">
      <c r="D3325" s="139"/>
    </row>
    <row r="3326" spans="4:4">
      <c r="D3326" s="139"/>
    </row>
    <row r="3327" spans="4:4">
      <c r="D3327" s="139"/>
    </row>
    <row r="3328" spans="4:4">
      <c r="D3328" s="139"/>
    </row>
    <row r="3329" spans="4:4">
      <c r="D3329" s="139"/>
    </row>
    <row r="3330" spans="4:4">
      <c r="D3330" s="139"/>
    </row>
    <row r="3331" spans="4:4">
      <c r="D3331" s="139"/>
    </row>
    <row r="3332" spans="4:4">
      <c r="D3332" s="139"/>
    </row>
    <row r="3333" spans="4:4">
      <c r="D3333" s="139"/>
    </row>
    <row r="3334" spans="4:4">
      <c r="D3334" s="139"/>
    </row>
    <row r="3335" spans="4:4">
      <c r="D3335" s="139"/>
    </row>
    <row r="3336" spans="4:4">
      <c r="D3336" s="139"/>
    </row>
    <row r="3337" spans="4:4">
      <c r="D3337" s="139"/>
    </row>
    <row r="3338" spans="4:4">
      <c r="D3338" s="139"/>
    </row>
    <row r="3339" spans="4:4">
      <c r="D3339" s="139"/>
    </row>
    <row r="3340" spans="4:4">
      <c r="D3340" s="139"/>
    </row>
    <row r="3341" spans="4:4">
      <c r="D3341" s="139"/>
    </row>
    <row r="3342" spans="4:4">
      <c r="D3342" s="139"/>
    </row>
    <row r="3343" spans="4:4">
      <c r="D3343" s="139"/>
    </row>
    <row r="3344" spans="4:4">
      <c r="D3344" s="139"/>
    </row>
    <row r="3345" spans="4:4">
      <c r="D3345" s="139"/>
    </row>
    <row r="3346" spans="4:4">
      <c r="D3346" s="139"/>
    </row>
    <row r="3347" spans="4:4">
      <c r="D3347" s="139"/>
    </row>
    <row r="3348" spans="4:4">
      <c r="D3348" s="139"/>
    </row>
    <row r="3349" spans="4:4">
      <c r="D3349" s="139"/>
    </row>
    <row r="3350" spans="4:4">
      <c r="D3350" s="139"/>
    </row>
    <row r="3351" spans="4:4">
      <c r="D3351" s="139"/>
    </row>
    <row r="3352" spans="4:4">
      <c r="D3352" s="139"/>
    </row>
    <row r="3353" spans="4:4">
      <c r="D3353" s="139"/>
    </row>
    <row r="3354" spans="4:4">
      <c r="D3354" s="139"/>
    </row>
    <row r="3355" spans="4:4">
      <c r="D3355" s="139"/>
    </row>
    <row r="3356" spans="4:4">
      <c r="D3356" s="139"/>
    </row>
    <row r="3357" spans="4:4">
      <c r="D3357" s="139"/>
    </row>
    <row r="3358" spans="4:4">
      <c r="D3358" s="139"/>
    </row>
    <row r="3359" spans="4:4">
      <c r="D3359" s="139"/>
    </row>
    <row r="3360" spans="4:4">
      <c r="D3360" s="139"/>
    </row>
    <row r="3361" spans="4:4">
      <c r="D3361" s="139"/>
    </row>
    <row r="3362" spans="4:4">
      <c r="D3362" s="139"/>
    </row>
    <row r="3363" spans="4:4">
      <c r="D3363" s="139"/>
    </row>
    <row r="3364" spans="4:4">
      <c r="D3364" s="139"/>
    </row>
    <row r="3365" spans="4:4">
      <c r="D3365" s="139"/>
    </row>
    <row r="3366" spans="4:4">
      <c r="D3366" s="139"/>
    </row>
    <row r="3367" spans="4:4">
      <c r="D3367" s="139"/>
    </row>
    <row r="3368" spans="4:4">
      <c r="D3368" s="139"/>
    </row>
    <row r="3369" spans="4:4">
      <c r="D3369" s="139"/>
    </row>
    <row r="3370" spans="4:4">
      <c r="D3370" s="139"/>
    </row>
    <row r="3371" spans="4:4">
      <c r="D3371" s="139"/>
    </row>
    <row r="3372" spans="4:4">
      <c r="D3372" s="139"/>
    </row>
    <row r="3373" spans="4:4">
      <c r="D3373" s="139"/>
    </row>
    <row r="3374" spans="4:4">
      <c r="D3374" s="139"/>
    </row>
    <row r="3375" spans="4:4">
      <c r="D3375" s="139"/>
    </row>
    <row r="3376" spans="4:4">
      <c r="D3376" s="139"/>
    </row>
    <row r="3377" spans="4:4">
      <c r="D3377" s="139"/>
    </row>
    <row r="3378" spans="4:4">
      <c r="D3378" s="139"/>
    </row>
    <row r="3379" spans="4:4">
      <c r="D3379" s="139"/>
    </row>
    <row r="3380" spans="4:4">
      <c r="D3380" s="139"/>
    </row>
    <row r="3381" spans="4:4">
      <c r="D3381" s="139"/>
    </row>
    <row r="3382" spans="4:4">
      <c r="D3382" s="139"/>
    </row>
    <row r="3383" spans="4:4">
      <c r="D3383" s="139"/>
    </row>
    <row r="3384" spans="4:4">
      <c r="D3384" s="139"/>
    </row>
    <row r="3385" spans="4:4">
      <c r="D3385" s="139"/>
    </row>
    <row r="3386" spans="4:4">
      <c r="D3386" s="139"/>
    </row>
    <row r="3387" spans="4:4">
      <c r="D3387" s="139"/>
    </row>
    <row r="3388" spans="4:4">
      <c r="D3388" s="139"/>
    </row>
    <row r="3389" spans="4:4">
      <c r="D3389" s="139"/>
    </row>
    <row r="3390" spans="4:4">
      <c r="D3390" s="139"/>
    </row>
    <row r="3391" spans="4:4">
      <c r="D3391" s="139"/>
    </row>
    <row r="3392" spans="4:4">
      <c r="D3392" s="139"/>
    </row>
    <row r="3393" spans="4:4">
      <c r="D3393" s="139"/>
    </row>
    <row r="3394" spans="4:4">
      <c r="D3394" s="139"/>
    </row>
    <row r="3395" spans="4:4">
      <c r="D3395" s="139"/>
    </row>
    <row r="3396" spans="4:4">
      <c r="D3396" s="139"/>
    </row>
    <row r="3397" spans="4:4">
      <c r="D3397" s="139"/>
    </row>
    <row r="3398" spans="4:4">
      <c r="D3398" s="139"/>
    </row>
    <row r="3399" spans="4:4">
      <c r="D3399" s="139"/>
    </row>
    <row r="3400" spans="4:4">
      <c r="D3400" s="139"/>
    </row>
    <row r="3401" spans="4:4">
      <c r="D3401" s="139"/>
    </row>
    <row r="3402" spans="4:4">
      <c r="D3402" s="139"/>
    </row>
    <row r="3403" spans="4:4">
      <c r="D3403" s="139"/>
    </row>
    <row r="3404" spans="4:4">
      <c r="D3404" s="139"/>
    </row>
    <row r="3405" spans="4:4">
      <c r="D3405" s="139"/>
    </row>
    <row r="3406" spans="4:4">
      <c r="D3406" s="139"/>
    </row>
    <row r="3407" spans="4:4">
      <c r="D3407" s="139"/>
    </row>
    <row r="3408" spans="4:4">
      <c r="D3408" s="139"/>
    </row>
    <row r="3409" spans="4:4">
      <c r="D3409" s="139"/>
    </row>
    <row r="3410" spans="4:4">
      <c r="D3410" s="139"/>
    </row>
    <row r="3411" spans="4:4">
      <c r="D3411" s="139"/>
    </row>
    <row r="3412" spans="4:4">
      <c r="D3412" s="139"/>
    </row>
    <row r="3413" spans="4:4">
      <c r="D3413" s="139"/>
    </row>
    <row r="3414" spans="4:4">
      <c r="D3414" s="139"/>
    </row>
    <row r="3415" spans="4:4">
      <c r="D3415" s="139"/>
    </row>
    <row r="3416" spans="4:4">
      <c r="D3416" s="139"/>
    </row>
    <row r="3417" spans="4:4">
      <c r="D3417" s="139"/>
    </row>
    <row r="3418" spans="4:4">
      <c r="D3418" s="139"/>
    </row>
    <row r="3419" spans="4:4">
      <c r="D3419" s="139"/>
    </row>
    <row r="3420" spans="4:4">
      <c r="D3420" s="139"/>
    </row>
    <row r="3421" spans="4:4">
      <c r="D3421" s="139"/>
    </row>
    <row r="3422" spans="4:4">
      <c r="D3422" s="139"/>
    </row>
    <row r="3423" spans="4:4">
      <c r="D3423" s="139"/>
    </row>
    <row r="3424" spans="4:4">
      <c r="D3424" s="139"/>
    </row>
    <row r="3425" spans="4:4">
      <c r="D3425" s="139"/>
    </row>
    <row r="3426" spans="4:4">
      <c r="D3426" s="139"/>
    </row>
    <row r="3427" spans="4:4">
      <c r="D3427" s="139"/>
    </row>
    <row r="3428" spans="4:4">
      <c r="D3428" s="139"/>
    </row>
    <row r="3429" spans="4:4">
      <c r="D3429" s="139"/>
    </row>
    <row r="3430" spans="4:4">
      <c r="D3430" s="139"/>
    </row>
    <row r="3431" spans="4:4">
      <c r="D3431" s="139"/>
    </row>
    <row r="3432" spans="4:4">
      <c r="D3432" s="139"/>
    </row>
    <row r="3433" spans="4:4">
      <c r="D3433" s="139"/>
    </row>
    <row r="3434" spans="4:4">
      <c r="D3434" s="139"/>
    </row>
    <row r="3435" spans="4:4">
      <c r="D3435" s="139"/>
    </row>
    <row r="3436" spans="4:4">
      <c r="D3436" s="139"/>
    </row>
    <row r="3437" spans="4:4">
      <c r="D3437" s="139"/>
    </row>
    <row r="3438" spans="4:4">
      <c r="D3438" s="139"/>
    </row>
    <row r="3439" spans="4:4">
      <c r="D3439" s="139"/>
    </row>
    <row r="3440" spans="4:4">
      <c r="D3440" s="139"/>
    </row>
    <row r="3441" spans="4:4">
      <c r="D3441" s="139"/>
    </row>
    <row r="3442" spans="4:4">
      <c r="D3442" s="139"/>
    </row>
    <row r="3443" spans="4:4">
      <c r="D3443" s="139"/>
    </row>
    <row r="3444" spans="4:4">
      <c r="D3444" s="139"/>
    </row>
    <row r="3445" spans="4:4">
      <c r="D3445" s="139"/>
    </row>
    <row r="3446" spans="4:4">
      <c r="D3446" s="139"/>
    </row>
    <row r="3447" spans="4:4">
      <c r="D3447" s="139"/>
    </row>
    <row r="3448" spans="4:4">
      <c r="D3448" s="139"/>
    </row>
    <row r="3449" spans="4:4">
      <c r="D3449" s="139"/>
    </row>
    <row r="3450" spans="4:4">
      <c r="D3450" s="139"/>
    </row>
    <row r="3451" spans="4:4">
      <c r="D3451" s="139"/>
    </row>
    <row r="3452" spans="4:4">
      <c r="D3452" s="139"/>
    </row>
    <row r="3453" spans="4:4">
      <c r="D3453" s="139"/>
    </row>
    <row r="3454" spans="4:4">
      <c r="D3454" s="139"/>
    </row>
    <row r="3455" spans="4:4">
      <c r="D3455" s="139"/>
    </row>
    <row r="3456" spans="4:4">
      <c r="D3456" s="139"/>
    </row>
    <row r="3457" spans="4:4">
      <c r="D3457" s="139"/>
    </row>
    <row r="3458" spans="4:4">
      <c r="D3458" s="139"/>
    </row>
    <row r="3459" spans="4:4">
      <c r="D3459" s="139"/>
    </row>
    <row r="3460" spans="4:4">
      <c r="D3460" s="139"/>
    </row>
    <row r="3461" spans="4:4">
      <c r="D3461" s="139"/>
    </row>
    <row r="3462" spans="4:4">
      <c r="D3462" s="139"/>
    </row>
    <row r="3463" spans="4:4">
      <c r="D3463" s="139"/>
    </row>
    <row r="3464" spans="4:4">
      <c r="D3464" s="139"/>
    </row>
    <row r="3465" spans="4:4">
      <c r="D3465" s="139"/>
    </row>
    <row r="3466" spans="4:4">
      <c r="D3466" s="139"/>
    </row>
    <row r="3467" spans="4:4">
      <c r="D3467" s="139"/>
    </row>
    <row r="3468" spans="4:4">
      <c r="D3468" s="139"/>
    </row>
    <row r="3469" spans="4:4">
      <c r="D3469" s="139"/>
    </row>
    <row r="3470" spans="4:4">
      <c r="D3470" s="139"/>
    </row>
    <row r="3471" spans="4:4">
      <c r="D3471" s="139"/>
    </row>
    <row r="3472" spans="4:4">
      <c r="D3472" s="139"/>
    </row>
    <row r="3473" spans="4:4">
      <c r="D3473" s="139"/>
    </row>
    <row r="3474" spans="4:4">
      <c r="D3474" s="139"/>
    </row>
    <row r="3475" spans="4:4">
      <c r="D3475" s="139"/>
    </row>
    <row r="3476" spans="4:4">
      <c r="D3476" s="139"/>
    </row>
    <row r="3477" spans="4:4">
      <c r="D3477" s="139"/>
    </row>
    <row r="3478" spans="4:4">
      <c r="D3478" s="139"/>
    </row>
    <row r="3479" spans="4:4">
      <c r="D3479" s="139"/>
    </row>
    <row r="3480" spans="4:4">
      <c r="D3480" s="139"/>
    </row>
    <row r="3481" spans="4:4">
      <c r="D3481" s="139"/>
    </row>
    <row r="3482" spans="4:4">
      <c r="D3482" s="139"/>
    </row>
    <row r="3483" spans="4:4">
      <c r="D3483" s="139"/>
    </row>
    <row r="3484" spans="4:4">
      <c r="D3484" s="139"/>
    </row>
    <row r="3485" spans="4:4">
      <c r="D3485" s="139"/>
    </row>
    <row r="3486" spans="4:4">
      <c r="D3486" s="139"/>
    </row>
    <row r="3487" spans="4:4">
      <c r="D3487" s="139"/>
    </row>
    <row r="3488" spans="4:4">
      <c r="D3488" s="139"/>
    </row>
    <row r="3489" spans="4:4">
      <c r="D3489" s="139"/>
    </row>
    <row r="3490" spans="4:4">
      <c r="D3490" s="139"/>
    </row>
    <row r="3491" spans="4:4">
      <c r="D3491" s="139"/>
    </row>
    <row r="3492" spans="4:4">
      <c r="D3492" s="139"/>
    </row>
    <row r="3493" spans="4:4">
      <c r="D3493" s="139"/>
    </row>
    <row r="3494" spans="4:4">
      <c r="D3494" s="139"/>
    </row>
    <row r="3495" spans="4:4">
      <c r="D3495" s="139"/>
    </row>
    <row r="3496" spans="4:4">
      <c r="D3496" s="139"/>
    </row>
    <row r="3497" spans="4:4">
      <c r="D3497" s="139"/>
    </row>
    <row r="3498" spans="4:4">
      <c r="D3498" s="139"/>
    </row>
    <row r="3499" spans="4:4">
      <c r="D3499" s="139"/>
    </row>
    <row r="3500" spans="4:4">
      <c r="D3500" s="139"/>
    </row>
    <row r="3501" spans="4:4">
      <c r="D3501" s="139"/>
    </row>
    <row r="3502" spans="4:4">
      <c r="D3502" s="139"/>
    </row>
    <row r="3503" spans="4:4">
      <c r="D3503" s="139"/>
    </row>
    <row r="3504" spans="4:4">
      <c r="D3504" s="139"/>
    </row>
    <row r="3505" spans="4:4">
      <c r="D3505" s="139"/>
    </row>
    <row r="3506" spans="4:4">
      <c r="D3506" s="139"/>
    </row>
    <row r="3507" spans="4:4">
      <c r="D3507" s="139"/>
    </row>
    <row r="3508" spans="4:4">
      <c r="D3508" s="139"/>
    </row>
    <row r="3509" spans="4:4">
      <c r="D3509" s="139"/>
    </row>
    <row r="3510" spans="4:4">
      <c r="D3510" s="139"/>
    </row>
    <row r="3511" spans="4:4">
      <c r="D3511" s="139"/>
    </row>
    <row r="3512" spans="4:4">
      <c r="D3512" s="139"/>
    </row>
    <row r="3513" spans="4:4">
      <c r="D3513" s="139"/>
    </row>
    <row r="3514" spans="4:4">
      <c r="D3514" s="139"/>
    </row>
    <row r="3515" spans="4:4">
      <c r="D3515" s="139"/>
    </row>
    <row r="3516" spans="4:4">
      <c r="D3516" s="139"/>
    </row>
    <row r="3517" spans="4:4">
      <c r="D3517" s="139"/>
    </row>
    <row r="3518" spans="4:4">
      <c r="D3518" s="139"/>
    </row>
    <row r="3519" spans="4:4">
      <c r="D3519" s="139"/>
    </row>
    <row r="3520" spans="4:4">
      <c r="D3520" s="139"/>
    </row>
    <row r="3521" spans="4:4">
      <c r="D3521" s="139"/>
    </row>
    <row r="3522" spans="4:4">
      <c r="D3522" s="139"/>
    </row>
    <row r="3523" spans="4:4">
      <c r="D3523" s="139"/>
    </row>
    <row r="3524" spans="4:4">
      <c r="D3524" s="139"/>
    </row>
    <row r="3525" spans="4:4">
      <c r="D3525" s="139"/>
    </row>
    <row r="3526" spans="4:4">
      <c r="D3526" s="139"/>
    </row>
    <row r="3527" spans="4:4">
      <c r="D3527" s="139"/>
    </row>
    <row r="3528" spans="4:4">
      <c r="D3528" s="139"/>
    </row>
    <row r="3529" spans="4:4">
      <c r="D3529" s="139"/>
    </row>
    <row r="3530" spans="4:4">
      <c r="D3530" s="139"/>
    </row>
    <row r="3531" spans="4:4">
      <c r="D3531" s="139"/>
    </row>
    <row r="3532" spans="4:4">
      <c r="D3532" s="139"/>
    </row>
    <row r="3533" spans="4:4">
      <c r="D3533" s="139"/>
    </row>
    <row r="3534" spans="4:4">
      <c r="D3534" s="139"/>
    </row>
    <row r="3535" spans="4:4">
      <c r="D3535" s="139"/>
    </row>
    <row r="3536" spans="4:4">
      <c r="D3536" s="139"/>
    </row>
    <row r="3537" spans="4:4">
      <c r="D3537" s="139"/>
    </row>
    <row r="3538" spans="4:4">
      <c r="D3538" s="139"/>
    </row>
    <row r="3539" spans="4:4">
      <c r="D3539" s="139"/>
    </row>
    <row r="3540" spans="4:4">
      <c r="D3540" s="139"/>
    </row>
    <row r="3541" spans="4:4">
      <c r="D3541" s="139"/>
    </row>
    <row r="3542" spans="4:4">
      <c r="D3542" s="139"/>
    </row>
    <row r="3543" spans="4:4">
      <c r="D3543" s="139"/>
    </row>
    <row r="3544" spans="4:4">
      <c r="D3544" s="139"/>
    </row>
    <row r="3545" spans="4:4">
      <c r="D3545" s="139"/>
    </row>
    <row r="3546" spans="4:4">
      <c r="D3546" s="139"/>
    </row>
    <row r="3547" spans="4:4">
      <c r="D3547" s="139"/>
    </row>
    <row r="3548" spans="4:4">
      <c r="D3548" s="139"/>
    </row>
    <row r="3549" spans="4:4">
      <c r="D3549" s="139"/>
    </row>
    <row r="3550" spans="4:4">
      <c r="D3550" s="139"/>
    </row>
    <row r="3551" spans="4:4">
      <c r="D3551" s="139"/>
    </row>
    <row r="3552" spans="4:4">
      <c r="D3552" s="139"/>
    </row>
    <row r="3553" spans="4:4">
      <c r="D3553" s="139"/>
    </row>
    <row r="3554" spans="4:4">
      <c r="D3554" s="139"/>
    </row>
    <row r="3555" spans="4:4">
      <c r="D3555" s="139"/>
    </row>
    <row r="3556" spans="4:4">
      <c r="D3556" s="139"/>
    </row>
    <row r="3557" spans="4:4">
      <c r="D3557" s="139"/>
    </row>
    <row r="3558" spans="4:4">
      <c r="D3558" s="139"/>
    </row>
    <row r="3559" spans="4:4">
      <c r="D3559" s="139"/>
    </row>
    <row r="3560" spans="4:4">
      <c r="D3560" s="139"/>
    </row>
    <row r="3561" spans="4:4">
      <c r="D3561" s="139"/>
    </row>
    <row r="3562" spans="4:4">
      <c r="D3562" s="139"/>
    </row>
    <row r="3563" spans="4:4">
      <c r="D3563" s="139"/>
    </row>
    <row r="3564" spans="4:4">
      <c r="D3564" s="139"/>
    </row>
    <row r="3565" spans="4:4">
      <c r="D3565" s="139"/>
    </row>
    <row r="3566" spans="4:4">
      <c r="D3566" s="139"/>
    </row>
    <row r="3567" spans="4:4">
      <c r="D3567" s="139"/>
    </row>
    <row r="3568" spans="4:4">
      <c r="D3568" s="139"/>
    </row>
    <row r="3569" spans="4:4">
      <c r="D3569" s="139"/>
    </row>
    <row r="3570" spans="4:4">
      <c r="D3570" s="139"/>
    </row>
    <row r="3571" spans="4:4">
      <c r="D3571" s="139"/>
    </row>
    <row r="3572" spans="4:4">
      <c r="D3572" s="139"/>
    </row>
    <row r="3573" spans="4:4">
      <c r="D3573" s="139"/>
    </row>
    <row r="3574" spans="4:4">
      <c r="D3574" s="139"/>
    </row>
    <row r="3575" spans="4:4">
      <c r="D3575" s="139"/>
    </row>
    <row r="3576" spans="4:4">
      <c r="D3576" s="139"/>
    </row>
    <row r="3577" spans="4:4">
      <c r="D3577" s="139"/>
    </row>
    <row r="3578" spans="4:4">
      <c r="D3578" s="139"/>
    </row>
    <row r="3579" spans="4:4">
      <c r="D3579" s="139"/>
    </row>
    <row r="3580" spans="4:4">
      <c r="D3580" s="139"/>
    </row>
    <row r="3581" spans="4:4">
      <c r="D3581" s="139"/>
    </row>
    <row r="3582" spans="4:4">
      <c r="D3582" s="139"/>
    </row>
    <row r="3583" spans="4:4">
      <c r="D3583" s="139"/>
    </row>
    <row r="3584" spans="4:4">
      <c r="D3584" s="139"/>
    </row>
    <row r="3585" spans="4:4">
      <c r="D3585" s="139"/>
    </row>
    <row r="3586" spans="4:4">
      <c r="D3586" s="139"/>
    </row>
    <row r="3587" spans="4:4">
      <c r="D3587" s="139"/>
    </row>
    <row r="3588" spans="4:4">
      <c r="D3588" s="139"/>
    </row>
    <row r="3589" spans="4:4">
      <c r="D3589" s="139"/>
    </row>
    <row r="3590" spans="4:4">
      <c r="D3590" s="139"/>
    </row>
    <row r="3591" spans="4:4">
      <c r="D3591" s="139"/>
    </row>
    <row r="3592" spans="4:4">
      <c r="D3592" s="139"/>
    </row>
    <row r="3593" spans="4:4">
      <c r="D3593" s="139"/>
    </row>
    <row r="3594" spans="4:4">
      <c r="D3594" s="139"/>
    </row>
    <row r="3595" spans="4:4">
      <c r="D3595" s="139"/>
    </row>
    <row r="3596" spans="4:4">
      <c r="D3596" s="139"/>
    </row>
    <row r="3597" spans="4:4">
      <c r="D3597" s="139"/>
    </row>
    <row r="3598" spans="4:4">
      <c r="D3598" s="139"/>
    </row>
    <row r="3599" spans="4:4">
      <c r="D3599" s="139"/>
    </row>
    <row r="3600" spans="4:4">
      <c r="D3600" s="139"/>
    </row>
    <row r="3601" spans="4:4">
      <c r="D3601" s="139"/>
    </row>
    <row r="3602" spans="4:4">
      <c r="D3602" s="139"/>
    </row>
    <row r="3603" spans="4:4">
      <c r="D3603" s="139"/>
    </row>
    <row r="3604" spans="4:4">
      <c r="D3604" s="139"/>
    </row>
    <row r="3605" spans="4:4">
      <c r="D3605" s="139"/>
    </row>
    <row r="3606" spans="4:4">
      <c r="D3606" s="139"/>
    </row>
    <row r="3607" spans="4:4">
      <c r="D3607" s="139"/>
    </row>
    <row r="3608" spans="4:4">
      <c r="D3608" s="139"/>
    </row>
    <row r="3609" spans="4:4">
      <c r="D3609" s="139"/>
    </row>
    <row r="3610" spans="4:4">
      <c r="D3610" s="139"/>
    </row>
    <row r="3611" spans="4:4">
      <c r="D3611" s="139"/>
    </row>
    <row r="3612" spans="4:4">
      <c r="D3612" s="139"/>
    </row>
    <row r="3613" spans="4:4">
      <c r="D3613" s="139"/>
    </row>
    <row r="3614" spans="4:4">
      <c r="D3614" s="139"/>
    </row>
    <row r="3615" spans="4:4">
      <c r="D3615" s="139"/>
    </row>
    <row r="3616" spans="4:4">
      <c r="D3616" s="139"/>
    </row>
    <row r="3617" spans="4:4">
      <c r="D3617" s="139"/>
    </row>
    <row r="3618" spans="4:4">
      <c r="D3618" s="139"/>
    </row>
    <row r="3619" spans="4:4">
      <c r="D3619" s="139"/>
    </row>
    <row r="3620" spans="4:4">
      <c r="D3620" s="139"/>
    </row>
    <row r="3621" spans="4:4">
      <c r="D3621" s="139"/>
    </row>
    <row r="3622" spans="4:4">
      <c r="D3622" s="139"/>
    </row>
    <row r="3623" spans="4:4">
      <c r="D3623" s="139"/>
    </row>
    <row r="3624" spans="4:4">
      <c r="D3624" s="139"/>
    </row>
    <row r="3625" spans="4:4">
      <c r="D3625" s="139"/>
    </row>
    <row r="3626" spans="4:4">
      <c r="D3626" s="139"/>
    </row>
    <row r="3627" spans="4:4">
      <c r="D3627" s="139"/>
    </row>
    <row r="3628" spans="4:4">
      <c r="D3628" s="139"/>
    </row>
    <row r="3629" spans="4:4">
      <c r="D3629" s="139"/>
    </row>
    <row r="3630" spans="4:4">
      <c r="D3630" s="139"/>
    </row>
    <row r="3631" spans="4:4">
      <c r="D3631" s="139"/>
    </row>
    <row r="3632" spans="4:4">
      <c r="D3632" s="139"/>
    </row>
    <row r="3633" spans="4:4">
      <c r="D3633" s="139"/>
    </row>
    <row r="3634" spans="4:4">
      <c r="D3634" s="139"/>
    </row>
    <row r="3635" spans="4:4">
      <c r="D3635" s="139"/>
    </row>
    <row r="3636" spans="4:4">
      <c r="D3636" s="139"/>
    </row>
    <row r="3637" spans="4:4">
      <c r="D3637" s="139"/>
    </row>
    <row r="3638" spans="4:4">
      <c r="D3638" s="139"/>
    </row>
    <row r="3639" spans="4:4">
      <c r="D3639" s="139"/>
    </row>
    <row r="3640" spans="4:4">
      <c r="D3640" s="139"/>
    </row>
    <row r="3641" spans="4:4">
      <c r="D3641" s="139"/>
    </row>
    <row r="3642" spans="4:4">
      <c r="D3642" s="139"/>
    </row>
    <row r="3643" spans="4:4">
      <c r="D3643" s="139"/>
    </row>
    <row r="3644" spans="4:4">
      <c r="D3644" s="139"/>
    </row>
    <row r="3645" spans="4:4">
      <c r="D3645" s="139"/>
    </row>
    <row r="3646" spans="4:4">
      <c r="D3646" s="139"/>
    </row>
    <row r="3647" spans="4:4">
      <c r="D3647" s="139"/>
    </row>
    <row r="3648" spans="4:4">
      <c r="D3648" s="139"/>
    </row>
    <row r="3649" spans="4:4">
      <c r="D3649" s="139"/>
    </row>
    <row r="3650" spans="4:4">
      <c r="D3650" s="139"/>
    </row>
    <row r="3651" spans="4:4">
      <c r="D3651" s="139"/>
    </row>
    <row r="3652" spans="4:4">
      <c r="D3652" s="139"/>
    </row>
    <row r="3653" spans="4:4">
      <c r="D3653" s="139"/>
    </row>
    <row r="3654" spans="4:4">
      <c r="D3654" s="139"/>
    </row>
    <row r="3655" spans="4:4">
      <c r="D3655" s="139"/>
    </row>
    <row r="3656" spans="4:4">
      <c r="D3656" s="139"/>
    </row>
    <row r="3657" spans="4:4">
      <c r="D3657" s="139"/>
    </row>
    <row r="3658" spans="4:4">
      <c r="D3658" s="139"/>
    </row>
    <row r="3659" spans="4:4">
      <c r="D3659" s="139"/>
    </row>
    <row r="3660" spans="4:4">
      <c r="D3660" s="139"/>
    </row>
    <row r="3661" spans="4:4">
      <c r="D3661" s="139"/>
    </row>
    <row r="3662" spans="4:4">
      <c r="D3662" s="139"/>
    </row>
    <row r="3663" spans="4:4">
      <c r="D3663" s="139"/>
    </row>
    <row r="3664" spans="4:4">
      <c r="D3664" s="139"/>
    </row>
    <row r="3665" spans="4:4">
      <c r="D3665" s="139"/>
    </row>
    <row r="3666" spans="4:4">
      <c r="D3666" s="139"/>
    </row>
    <row r="3667" spans="4:4">
      <c r="D3667" s="139"/>
    </row>
    <row r="3668" spans="4:4">
      <c r="D3668" s="139"/>
    </row>
    <row r="3669" spans="4:4">
      <c r="D3669" s="139"/>
    </row>
    <row r="3670" spans="4:4">
      <c r="D3670" s="139"/>
    </row>
    <row r="3671" spans="4:4">
      <c r="D3671" s="139"/>
    </row>
    <row r="3672" spans="4:4">
      <c r="D3672" s="139"/>
    </row>
    <row r="3673" spans="4:4">
      <c r="D3673" s="139"/>
    </row>
    <row r="3674" spans="4:4">
      <c r="D3674" s="139"/>
    </row>
    <row r="3675" spans="4:4">
      <c r="D3675" s="139"/>
    </row>
    <row r="3676" spans="4:4">
      <c r="D3676" s="139"/>
    </row>
    <row r="3677" spans="4:4">
      <c r="D3677" s="139"/>
    </row>
    <row r="3678" spans="4:4">
      <c r="D3678" s="139"/>
    </row>
    <row r="3679" spans="4:4">
      <c r="D3679" s="139"/>
    </row>
    <row r="3680" spans="4:4">
      <c r="D3680" s="139"/>
    </row>
    <row r="3681" spans="4:4">
      <c r="D3681" s="139"/>
    </row>
    <row r="3682" spans="4:4">
      <c r="D3682" s="139"/>
    </row>
    <row r="3683" spans="4:4">
      <c r="D3683" s="139"/>
    </row>
    <row r="3684" spans="4:4">
      <c r="D3684" s="139"/>
    </row>
    <row r="3685" spans="4:4">
      <c r="D3685" s="139"/>
    </row>
    <row r="3686" spans="4:4">
      <c r="D3686" s="139"/>
    </row>
    <row r="3687" spans="4:4">
      <c r="D3687" s="139"/>
    </row>
    <row r="3688" spans="4:4">
      <c r="D3688" s="139"/>
    </row>
    <row r="3689" spans="4:4">
      <c r="D3689" s="139"/>
    </row>
    <row r="3690" spans="4:4">
      <c r="D3690" s="139"/>
    </row>
    <row r="3691" spans="4:4">
      <c r="D3691" s="139"/>
    </row>
    <row r="3692" spans="4:4">
      <c r="D3692" s="139"/>
    </row>
    <row r="3693" spans="4:4">
      <c r="D3693" s="139"/>
    </row>
    <row r="3694" spans="4:4">
      <c r="D3694" s="139"/>
    </row>
    <row r="3695" spans="4:4">
      <c r="D3695" s="139"/>
    </row>
    <row r="3696" spans="4:4">
      <c r="D3696" s="139"/>
    </row>
    <row r="3697" spans="4:4">
      <c r="D3697" s="139"/>
    </row>
    <row r="3698" spans="4:4">
      <c r="D3698" s="139"/>
    </row>
    <row r="3699" spans="4:4">
      <c r="D3699" s="139"/>
    </row>
    <row r="3700" spans="4:4">
      <c r="D3700" s="139"/>
    </row>
    <row r="3701" spans="4:4">
      <c r="D3701" s="139"/>
    </row>
    <row r="3702" spans="4:4">
      <c r="D3702" s="139"/>
    </row>
    <row r="3703" spans="4:4">
      <c r="D3703" s="139"/>
    </row>
    <row r="3704" spans="4:4">
      <c r="D3704" s="139"/>
    </row>
    <row r="3705" spans="4:4">
      <c r="D3705" s="139"/>
    </row>
    <row r="3706" spans="4:4">
      <c r="D3706" s="139"/>
    </row>
    <row r="3707" spans="4:4">
      <c r="D3707" s="139"/>
    </row>
    <row r="3708" spans="4:4">
      <c r="D3708" s="139"/>
    </row>
    <row r="3709" spans="4:4">
      <c r="D3709" s="139"/>
    </row>
    <row r="3710" spans="4:4">
      <c r="D3710" s="139"/>
    </row>
    <row r="3711" spans="4:4">
      <c r="D3711" s="139"/>
    </row>
    <row r="3712" spans="4:4">
      <c r="D3712" s="139"/>
    </row>
    <row r="3713" spans="4:4">
      <c r="D3713" s="139"/>
    </row>
    <row r="3714" spans="4:4">
      <c r="D3714" s="139"/>
    </row>
    <row r="3715" spans="4:4">
      <c r="D3715" s="139"/>
    </row>
    <row r="3716" spans="4:4">
      <c r="D3716" s="139"/>
    </row>
    <row r="3717" spans="4:4">
      <c r="D3717" s="139"/>
    </row>
    <row r="3718" spans="4:4">
      <c r="D3718" s="139"/>
    </row>
    <row r="3719" spans="4:4">
      <c r="D3719" s="139"/>
    </row>
    <row r="3720" spans="4:4">
      <c r="D3720" s="139"/>
    </row>
    <row r="3721" spans="4:4">
      <c r="D3721" s="139"/>
    </row>
    <row r="3722" spans="4:4">
      <c r="D3722" s="139"/>
    </row>
    <row r="3723" spans="4:4">
      <c r="D3723" s="139"/>
    </row>
    <row r="3724" spans="4:4">
      <c r="D3724" s="139"/>
    </row>
    <row r="3725" spans="4:4">
      <c r="D3725" s="139"/>
    </row>
    <row r="3726" spans="4:4">
      <c r="D3726" s="139"/>
    </row>
    <row r="3727" spans="4:4">
      <c r="D3727" s="139"/>
    </row>
    <row r="3728" spans="4:4">
      <c r="D3728" s="139"/>
    </row>
    <row r="3729" spans="4:4">
      <c r="D3729" s="139"/>
    </row>
    <row r="3730" spans="4:4">
      <c r="D3730" s="139"/>
    </row>
    <row r="3731" spans="4:4">
      <c r="D3731" s="139"/>
    </row>
    <row r="3732" spans="4:4">
      <c r="D3732" s="139"/>
    </row>
    <row r="3733" spans="4:4">
      <c r="D3733" s="139"/>
    </row>
    <row r="3734" spans="4:4">
      <c r="D3734" s="139"/>
    </row>
    <row r="3735" spans="4:4">
      <c r="D3735" s="139"/>
    </row>
    <row r="3736" spans="4:4">
      <c r="D3736" s="139"/>
    </row>
    <row r="3737" spans="4:4">
      <c r="D3737" s="139"/>
    </row>
    <row r="3738" spans="4:4">
      <c r="D3738" s="139"/>
    </row>
    <row r="3739" spans="4:4">
      <c r="D3739" s="139"/>
    </row>
    <row r="3740" spans="4:4">
      <c r="D3740" s="139"/>
    </row>
    <row r="3741" spans="4:4">
      <c r="D3741" s="139"/>
    </row>
    <row r="3742" spans="4:4">
      <c r="D3742" s="139"/>
    </row>
    <row r="3743" spans="4:4">
      <c r="D3743" s="139"/>
    </row>
    <row r="3744" spans="4:4">
      <c r="D3744" s="139"/>
    </row>
    <row r="3745" spans="4:4">
      <c r="D3745" s="139"/>
    </row>
    <row r="3746" spans="4:4">
      <c r="D3746" s="139"/>
    </row>
    <row r="3747" spans="4:4">
      <c r="D3747" s="139"/>
    </row>
    <row r="3748" spans="4:4">
      <c r="D3748" s="139"/>
    </row>
    <row r="3749" spans="4:4">
      <c r="D3749" s="139"/>
    </row>
    <row r="3750" spans="4:4">
      <c r="D3750" s="139"/>
    </row>
    <row r="3751" spans="4:4">
      <c r="D3751" s="139"/>
    </row>
    <row r="3752" spans="4:4">
      <c r="D3752" s="139"/>
    </row>
    <row r="3753" spans="4:4">
      <c r="D3753" s="139"/>
    </row>
    <row r="3754" spans="4:4">
      <c r="D3754" s="139"/>
    </row>
    <row r="3755" spans="4:4">
      <c r="D3755" s="139"/>
    </row>
    <row r="3756" spans="4:4">
      <c r="D3756" s="139"/>
    </row>
    <row r="3757" spans="4:4">
      <c r="D3757" s="139"/>
    </row>
    <row r="3758" spans="4:4">
      <c r="D3758" s="139"/>
    </row>
    <row r="3759" spans="4:4">
      <c r="D3759" s="139"/>
    </row>
    <row r="3760" spans="4:4">
      <c r="D3760" s="139"/>
    </row>
    <row r="3761" spans="4:4">
      <c r="D3761" s="139"/>
    </row>
    <row r="3762" spans="4:4">
      <c r="D3762" s="139"/>
    </row>
    <row r="3763" spans="4:4">
      <c r="D3763" s="139"/>
    </row>
    <row r="3764" spans="4:4">
      <c r="D3764" s="139"/>
    </row>
    <row r="3765" spans="4:4">
      <c r="D3765" s="139"/>
    </row>
    <row r="3766" spans="4:4">
      <c r="D3766" s="139"/>
    </row>
    <row r="3767" spans="4:4">
      <c r="D3767" s="139"/>
    </row>
    <row r="3768" spans="4:4">
      <c r="D3768" s="139"/>
    </row>
    <row r="3769" spans="4:4">
      <c r="D3769" s="139"/>
    </row>
    <row r="3770" spans="4:4">
      <c r="D3770" s="139"/>
    </row>
    <row r="3771" spans="4:4">
      <c r="D3771" s="139"/>
    </row>
    <row r="3772" spans="4:4">
      <c r="D3772" s="139"/>
    </row>
    <row r="3773" spans="4:4">
      <c r="D3773" s="139"/>
    </row>
    <row r="3774" spans="4:4">
      <c r="D3774" s="139"/>
    </row>
    <row r="3775" spans="4:4">
      <c r="D3775" s="139"/>
    </row>
    <row r="3776" spans="4:4">
      <c r="D3776" s="139"/>
    </row>
    <row r="3777" spans="4:4">
      <c r="D3777" s="139"/>
    </row>
    <row r="3778" spans="4:4">
      <c r="D3778" s="139"/>
    </row>
    <row r="3779" spans="4:4">
      <c r="D3779" s="139"/>
    </row>
    <row r="3780" spans="4:4">
      <c r="D3780" s="139"/>
    </row>
    <row r="3781" spans="4:4">
      <c r="D3781" s="139"/>
    </row>
    <row r="3782" spans="4:4">
      <c r="D3782" s="139"/>
    </row>
    <row r="3783" spans="4:4">
      <c r="D3783" s="139"/>
    </row>
    <row r="3784" spans="4:4">
      <c r="D3784" s="139"/>
    </row>
    <row r="3785" spans="4:4">
      <c r="D3785" s="139"/>
    </row>
    <row r="3786" spans="4:4">
      <c r="D3786" s="139"/>
    </row>
    <row r="3787" spans="4:4">
      <c r="D3787" s="139"/>
    </row>
    <row r="3788" spans="4:4">
      <c r="D3788" s="139"/>
    </row>
    <row r="3789" spans="4:4">
      <c r="D3789" s="139"/>
    </row>
    <row r="3790" spans="4:4">
      <c r="D3790" s="139"/>
    </row>
    <row r="3791" spans="4:4">
      <c r="D3791" s="139"/>
    </row>
    <row r="3792" spans="4:4">
      <c r="D3792" s="139"/>
    </row>
    <row r="3793" spans="4:4">
      <c r="D3793" s="139"/>
    </row>
    <row r="3794" spans="4:4">
      <c r="D3794" s="139"/>
    </row>
    <row r="3795" spans="4:4">
      <c r="D3795" s="139"/>
    </row>
    <row r="3796" spans="4:4">
      <c r="D3796" s="139"/>
    </row>
    <row r="3797" spans="4:4">
      <c r="D3797" s="139"/>
    </row>
    <row r="3798" spans="4:4">
      <c r="D3798" s="139"/>
    </row>
    <row r="3799" spans="4:4">
      <c r="D3799" s="139"/>
    </row>
    <row r="3800" spans="4:4">
      <c r="D3800" s="139"/>
    </row>
    <row r="3801" spans="4:4">
      <c r="D3801" s="139"/>
    </row>
    <row r="3802" spans="4:4">
      <c r="D3802" s="139"/>
    </row>
    <row r="3803" spans="4:4">
      <c r="D3803" s="139"/>
    </row>
    <row r="3804" spans="4:4">
      <c r="D3804" s="139"/>
    </row>
    <row r="3805" spans="4:4">
      <c r="D3805" s="139"/>
    </row>
    <row r="3806" spans="4:4">
      <c r="D3806" s="139"/>
    </row>
    <row r="3807" spans="4:4">
      <c r="D3807" s="139"/>
    </row>
    <row r="3808" spans="4:4">
      <c r="D3808" s="139"/>
    </row>
    <row r="3809" spans="4:4">
      <c r="D3809" s="139"/>
    </row>
    <row r="3810" spans="4:4">
      <c r="D3810" s="139"/>
    </row>
    <row r="3811" spans="4:4">
      <c r="D3811" s="139"/>
    </row>
    <row r="3812" spans="4:4">
      <c r="D3812" s="139"/>
    </row>
    <row r="3813" spans="4:4">
      <c r="D3813" s="139"/>
    </row>
    <row r="3814" spans="4:4">
      <c r="D3814" s="139"/>
    </row>
    <row r="3815" spans="4:4">
      <c r="D3815" s="139"/>
    </row>
    <row r="3816" spans="4:4">
      <c r="D3816" s="139"/>
    </row>
    <row r="3817" spans="4:4">
      <c r="D3817" s="139"/>
    </row>
    <row r="3818" spans="4:4">
      <c r="D3818" s="139"/>
    </row>
    <row r="3819" spans="4:4">
      <c r="D3819" s="139"/>
    </row>
    <row r="3820" spans="4:4">
      <c r="D3820" s="139"/>
    </row>
    <row r="3821" spans="4:4">
      <c r="D3821" s="139"/>
    </row>
    <row r="3822" spans="4:4">
      <c r="D3822" s="139"/>
    </row>
    <row r="3823" spans="4:4">
      <c r="D3823" s="139"/>
    </row>
    <row r="3824" spans="4:4">
      <c r="D3824" s="139"/>
    </row>
    <row r="3825" spans="4:4">
      <c r="D3825" s="139"/>
    </row>
    <row r="3826" spans="4:4">
      <c r="D3826" s="139"/>
    </row>
    <row r="3827" spans="4:4">
      <c r="D3827" s="139"/>
    </row>
    <row r="3828" spans="4:4">
      <c r="D3828" s="139"/>
    </row>
    <row r="3829" spans="4:4">
      <c r="D3829" s="139"/>
    </row>
    <row r="3830" spans="4:4">
      <c r="D3830" s="139"/>
    </row>
    <row r="3831" spans="4:4">
      <c r="D3831" s="139"/>
    </row>
    <row r="3832" spans="4:4">
      <c r="D3832" s="139"/>
    </row>
    <row r="3833" spans="4:4">
      <c r="D3833" s="139"/>
    </row>
    <row r="3834" spans="4:4">
      <c r="D3834" s="139"/>
    </row>
    <row r="3835" spans="4:4">
      <c r="D3835" s="139"/>
    </row>
    <row r="3836" spans="4:4">
      <c r="D3836" s="139"/>
    </row>
    <row r="3837" spans="4:4">
      <c r="D3837" s="139"/>
    </row>
    <row r="3838" spans="4:4">
      <c r="D3838" s="139"/>
    </row>
    <row r="3839" spans="4:4">
      <c r="D3839" s="139"/>
    </row>
    <row r="3840" spans="4:4">
      <c r="D3840" s="139"/>
    </row>
    <row r="3841" spans="4:4">
      <c r="D3841" s="139"/>
    </row>
    <row r="3842" spans="4:4">
      <c r="D3842" s="139"/>
    </row>
    <row r="3843" spans="4:4">
      <c r="D3843" s="139"/>
    </row>
    <row r="3844" spans="4:4">
      <c r="D3844" s="139"/>
    </row>
    <row r="3845" spans="4:4">
      <c r="D3845" s="139"/>
    </row>
    <row r="3846" spans="4:4">
      <c r="D3846" s="139"/>
    </row>
    <row r="3847" spans="4:4">
      <c r="D3847" s="139"/>
    </row>
    <row r="3848" spans="4:4">
      <c r="D3848" s="139"/>
    </row>
    <row r="3849" spans="4:4">
      <c r="D3849" s="139"/>
    </row>
    <row r="3850" spans="4:4">
      <c r="D3850" s="139"/>
    </row>
    <row r="3851" spans="4:4">
      <c r="D3851" s="139"/>
    </row>
    <row r="3852" spans="4:4">
      <c r="D3852" s="139"/>
    </row>
    <row r="3853" spans="4:4">
      <c r="D3853" s="139"/>
    </row>
    <row r="3854" spans="4:4">
      <c r="D3854" s="139"/>
    </row>
    <row r="3855" spans="4:4">
      <c r="D3855" s="139"/>
    </row>
    <row r="3856" spans="4:4">
      <c r="D3856" s="139"/>
    </row>
    <row r="3857" spans="4:4">
      <c r="D3857" s="139"/>
    </row>
    <row r="3858" spans="4:4">
      <c r="D3858" s="139"/>
    </row>
    <row r="3859" spans="4:4">
      <c r="D3859" s="139"/>
    </row>
    <row r="3860" spans="4:4">
      <c r="D3860" s="139"/>
    </row>
    <row r="3861" spans="4:4">
      <c r="D3861" s="139"/>
    </row>
    <row r="3862" spans="4:4">
      <c r="D3862" s="139"/>
    </row>
    <row r="3863" spans="4:4">
      <c r="D3863" s="139"/>
    </row>
    <row r="3864" spans="4:4">
      <c r="D3864" s="139"/>
    </row>
    <row r="3865" spans="4:4">
      <c r="D3865" s="139"/>
    </row>
    <row r="3866" spans="4:4">
      <c r="D3866" s="139"/>
    </row>
    <row r="3867" spans="4:4">
      <c r="D3867" s="139"/>
    </row>
    <row r="3868" spans="4:4">
      <c r="D3868" s="139"/>
    </row>
    <row r="3869" spans="4:4">
      <c r="D3869" s="139"/>
    </row>
    <row r="3870" spans="4:4">
      <c r="D3870" s="139"/>
    </row>
    <row r="3871" spans="4:4">
      <c r="D3871" s="139"/>
    </row>
    <row r="3872" spans="4:4">
      <c r="D3872" s="139"/>
    </row>
    <row r="3873" spans="4:4">
      <c r="D3873" s="139"/>
    </row>
    <row r="3874" spans="4:4">
      <c r="D3874" s="139"/>
    </row>
    <row r="3875" spans="4:4">
      <c r="D3875" s="139"/>
    </row>
    <row r="3876" spans="4:4">
      <c r="D3876" s="139"/>
    </row>
    <row r="3877" spans="4:4">
      <c r="D3877" s="139"/>
    </row>
    <row r="3878" spans="4:4">
      <c r="D3878" s="139"/>
    </row>
    <row r="3879" spans="4:4">
      <c r="D3879" s="139"/>
    </row>
    <row r="3880" spans="4:4">
      <c r="D3880" s="139"/>
    </row>
    <row r="3881" spans="4:4">
      <c r="D3881" s="139"/>
    </row>
    <row r="3882" spans="4:4">
      <c r="D3882" s="139"/>
    </row>
    <row r="3883" spans="4:4">
      <c r="D3883" s="139"/>
    </row>
    <row r="3884" spans="4:4">
      <c r="D3884" s="139"/>
    </row>
    <row r="3885" spans="4:4">
      <c r="D3885" s="139"/>
    </row>
    <row r="3886" spans="4:4">
      <c r="D3886" s="139"/>
    </row>
    <row r="3887" spans="4:4">
      <c r="D3887" s="139"/>
    </row>
    <row r="3888" spans="4:4">
      <c r="D3888" s="139"/>
    </row>
    <row r="3889" spans="4:4">
      <c r="D3889" s="139"/>
    </row>
    <row r="3890" spans="4:4">
      <c r="D3890" s="139"/>
    </row>
    <row r="3891" spans="4:4">
      <c r="D3891" s="139"/>
    </row>
    <row r="3892" spans="4:4">
      <c r="D3892" s="139"/>
    </row>
    <row r="3893" spans="4:4">
      <c r="D3893" s="139"/>
    </row>
    <row r="3894" spans="4:4">
      <c r="D3894" s="139"/>
    </row>
    <row r="3895" spans="4:4">
      <c r="D3895" s="139"/>
    </row>
    <row r="3896" spans="4:4">
      <c r="D3896" s="139"/>
    </row>
    <row r="3897" spans="4:4">
      <c r="D3897" s="139"/>
    </row>
    <row r="3898" spans="4:4">
      <c r="D3898" s="139"/>
    </row>
    <row r="3899" spans="4:4">
      <c r="D3899" s="139"/>
    </row>
    <row r="3900" spans="4:4">
      <c r="D3900" s="139"/>
    </row>
    <row r="3901" spans="4:4">
      <c r="D3901" s="139"/>
    </row>
    <row r="3902" spans="4:4">
      <c r="D3902" s="139"/>
    </row>
    <row r="3903" spans="4:4">
      <c r="D3903" s="139"/>
    </row>
    <row r="3904" spans="4:4">
      <c r="D3904" s="139"/>
    </row>
    <row r="3905" spans="4:4">
      <c r="D3905" s="139"/>
    </row>
    <row r="3906" spans="4:4">
      <c r="D3906" s="139"/>
    </row>
    <row r="3907" spans="4:4">
      <c r="D3907" s="139"/>
    </row>
    <row r="3908" spans="4:4">
      <c r="D3908" s="139"/>
    </row>
    <row r="3909" spans="4:4">
      <c r="D3909" s="139"/>
    </row>
    <row r="3910" spans="4:4">
      <c r="D3910" s="139"/>
    </row>
    <row r="3911" spans="4:4">
      <c r="D3911" s="139"/>
    </row>
    <row r="3912" spans="4:4">
      <c r="D3912" s="139"/>
    </row>
    <row r="3913" spans="4:4">
      <c r="D3913" s="139"/>
    </row>
    <row r="3914" spans="4:4">
      <c r="D3914" s="139"/>
    </row>
    <row r="3915" spans="4:4">
      <c r="D3915" s="139"/>
    </row>
    <row r="3916" spans="4:4">
      <c r="D3916" s="139"/>
    </row>
    <row r="3917" spans="4:4">
      <c r="D3917" s="139"/>
    </row>
    <row r="3918" spans="4:4">
      <c r="D3918" s="139"/>
    </row>
    <row r="3919" spans="4:4">
      <c r="D3919" s="139"/>
    </row>
    <row r="3920" spans="4:4">
      <c r="D3920" s="139"/>
    </row>
    <row r="3921" spans="4:4">
      <c r="D3921" s="139"/>
    </row>
    <row r="3922" spans="4:4">
      <c r="D3922" s="139"/>
    </row>
    <row r="3923" spans="4:4">
      <c r="D3923" s="139"/>
    </row>
    <row r="3924" spans="4:4">
      <c r="D3924" s="139"/>
    </row>
    <row r="3925" spans="4:4">
      <c r="D3925" s="139"/>
    </row>
    <row r="3926" spans="4:4">
      <c r="D3926" s="139"/>
    </row>
    <row r="3927" spans="4:4">
      <c r="D3927" s="139"/>
    </row>
    <row r="3928" spans="4:4">
      <c r="D3928" s="139"/>
    </row>
    <row r="3929" spans="4:4">
      <c r="D3929" s="139"/>
    </row>
    <row r="3930" spans="4:4">
      <c r="D3930" s="139"/>
    </row>
    <row r="3931" spans="4:4">
      <c r="D3931" s="139"/>
    </row>
    <row r="3932" spans="4:4">
      <c r="D3932" s="139"/>
    </row>
    <row r="3933" spans="4:4">
      <c r="D3933" s="139"/>
    </row>
    <row r="3934" spans="4:4">
      <c r="D3934" s="139"/>
    </row>
    <row r="3935" spans="4:4">
      <c r="D3935" s="139"/>
    </row>
    <row r="3936" spans="4:4">
      <c r="D3936" s="139"/>
    </row>
    <row r="3937" spans="4:4">
      <c r="D3937" s="139"/>
    </row>
    <row r="3938" spans="4:4">
      <c r="D3938" s="139"/>
    </row>
    <row r="3939" spans="4:4">
      <c r="D3939" s="139"/>
    </row>
    <row r="3940" spans="4:4">
      <c r="D3940" s="139"/>
    </row>
    <row r="3941" spans="4:4">
      <c r="D3941" s="139"/>
    </row>
    <row r="3942" spans="4:4">
      <c r="D3942" s="139"/>
    </row>
    <row r="3943" spans="4:4">
      <c r="D3943" s="139"/>
    </row>
    <row r="3944" spans="4:4">
      <c r="D3944" s="139"/>
    </row>
    <row r="3945" spans="4:4">
      <c r="D3945" s="139"/>
    </row>
    <row r="3946" spans="4:4">
      <c r="D3946" s="139"/>
    </row>
    <row r="3947" spans="4:4">
      <c r="D3947" s="139"/>
    </row>
    <row r="3948" spans="4:4">
      <c r="D3948" s="139"/>
    </row>
    <row r="3949" spans="4:4">
      <c r="D3949" s="139"/>
    </row>
    <row r="3950" spans="4:4">
      <c r="D3950" s="139"/>
    </row>
    <row r="3951" spans="4:4">
      <c r="D3951" s="139"/>
    </row>
    <row r="3952" spans="4:4">
      <c r="D3952" s="139"/>
    </row>
    <row r="3953" spans="4:4">
      <c r="D3953" s="139"/>
    </row>
    <row r="3954" spans="4:4">
      <c r="D3954" s="139"/>
    </row>
    <row r="3955" spans="4:4">
      <c r="D3955" s="139"/>
    </row>
    <row r="3956" spans="4:4">
      <c r="D3956" s="139"/>
    </row>
    <row r="3957" spans="4:4">
      <c r="D3957" s="139"/>
    </row>
    <row r="3958" spans="4:4">
      <c r="D3958" s="139"/>
    </row>
    <row r="3959" spans="4:4">
      <c r="D3959" s="139"/>
    </row>
    <row r="3960" spans="4:4">
      <c r="D3960" s="139"/>
    </row>
    <row r="3961" spans="4:4">
      <c r="D3961" s="139"/>
    </row>
    <row r="3962" spans="4:4">
      <c r="D3962" s="139"/>
    </row>
    <row r="3963" spans="4:4">
      <c r="D3963" s="139"/>
    </row>
    <row r="3964" spans="4:4">
      <c r="D3964" s="139"/>
    </row>
    <row r="3965" spans="4:4">
      <c r="D3965" s="139"/>
    </row>
    <row r="3966" spans="4:4">
      <c r="D3966" s="139"/>
    </row>
    <row r="3967" spans="4:4">
      <c r="D3967" s="139"/>
    </row>
    <row r="3968" spans="4:4">
      <c r="D3968" s="139"/>
    </row>
    <row r="3969" spans="4:4">
      <c r="D3969" s="139"/>
    </row>
    <row r="3970" spans="4:4">
      <c r="D3970" s="139"/>
    </row>
    <row r="3971" spans="4:4">
      <c r="D3971" s="139"/>
    </row>
    <row r="3972" spans="4:4">
      <c r="D3972" s="139"/>
    </row>
    <row r="3973" spans="4:4">
      <c r="D3973" s="139"/>
    </row>
    <row r="3974" spans="4:4">
      <c r="D3974" s="139"/>
    </row>
    <row r="3975" spans="4:4">
      <c r="D3975" s="139"/>
    </row>
    <row r="3976" spans="4:4">
      <c r="D3976" s="139"/>
    </row>
    <row r="3977" spans="4:4">
      <c r="D3977" s="139"/>
    </row>
    <row r="3978" spans="4:4">
      <c r="D3978" s="139"/>
    </row>
    <row r="3979" spans="4:4">
      <c r="D3979" s="139"/>
    </row>
    <row r="3980" spans="4:4">
      <c r="D3980" s="139"/>
    </row>
    <row r="3981" spans="4:4">
      <c r="D3981" s="139"/>
    </row>
    <row r="3982" spans="4:4">
      <c r="D3982" s="139"/>
    </row>
    <row r="3983" spans="4:4">
      <c r="D3983" s="139"/>
    </row>
    <row r="3984" spans="4:4">
      <c r="D3984" s="139"/>
    </row>
    <row r="3985" spans="4:4">
      <c r="D3985" s="139"/>
    </row>
    <row r="3986" spans="4:4">
      <c r="D3986" s="139"/>
    </row>
    <row r="3987" spans="4:4">
      <c r="D3987" s="139"/>
    </row>
    <row r="3988" spans="4:4">
      <c r="D3988" s="139"/>
    </row>
    <row r="3989" spans="4:4">
      <c r="D3989" s="139"/>
    </row>
    <row r="3990" spans="4:4">
      <c r="D3990" s="139"/>
    </row>
    <row r="3991" spans="4:4">
      <c r="D3991" s="139"/>
    </row>
    <row r="3992" spans="4:4">
      <c r="D3992" s="139"/>
    </row>
    <row r="3993" spans="4:4">
      <c r="D3993" s="139"/>
    </row>
    <row r="3994" spans="4:4">
      <c r="D3994" s="139"/>
    </row>
    <row r="3995" spans="4:4">
      <c r="D3995" s="139"/>
    </row>
    <row r="3996" spans="4:4">
      <c r="D3996" s="139"/>
    </row>
    <row r="3997" spans="4:4">
      <c r="D3997" s="139"/>
    </row>
    <row r="3998" spans="4:4">
      <c r="D3998" s="139"/>
    </row>
    <row r="3999" spans="4:4">
      <c r="D3999" s="139"/>
    </row>
    <row r="4000" spans="4:4">
      <c r="D4000" s="139"/>
    </row>
    <row r="4001" spans="4:4">
      <c r="D4001" s="139"/>
    </row>
    <row r="4002" spans="4:4">
      <c r="D4002" s="139"/>
    </row>
    <row r="4003" spans="4:4">
      <c r="D4003" s="139"/>
    </row>
    <row r="4004" spans="4:4">
      <c r="D4004" s="139"/>
    </row>
    <row r="4005" spans="4:4">
      <c r="D4005" s="139"/>
    </row>
    <row r="4006" spans="4:4">
      <c r="D4006" s="139"/>
    </row>
    <row r="4007" spans="4:4">
      <c r="D4007" s="139"/>
    </row>
    <row r="4008" spans="4:4">
      <c r="D4008" s="139"/>
    </row>
    <row r="4009" spans="4:4">
      <c r="D4009" s="139"/>
    </row>
    <row r="4010" spans="4:4">
      <c r="D4010" s="139"/>
    </row>
    <row r="4011" spans="4:4">
      <c r="D4011" s="139"/>
    </row>
    <row r="4012" spans="4:4">
      <c r="D4012" s="139"/>
    </row>
    <row r="4013" spans="4:4">
      <c r="D4013" s="139"/>
    </row>
    <row r="4014" spans="4:4">
      <c r="D4014" s="139"/>
    </row>
    <row r="4015" spans="4:4">
      <c r="D4015" s="139"/>
    </row>
    <row r="4016" spans="4:4">
      <c r="D4016" s="139"/>
    </row>
    <row r="4017" spans="4:4">
      <c r="D4017" s="139"/>
    </row>
    <row r="4018" spans="4:4">
      <c r="D4018" s="139"/>
    </row>
    <row r="4019" spans="4:4">
      <c r="D4019" s="139"/>
    </row>
    <row r="4020" spans="4:4">
      <c r="D4020" s="139"/>
    </row>
    <row r="4021" spans="4:4">
      <c r="D4021" s="139"/>
    </row>
    <row r="4022" spans="4:4">
      <c r="D4022" s="139"/>
    </row>
    <row r="4023" spans="4:4">
      <c r="D4023" s="139"/>
    </row>
    <row r="4024" spans="4:4">
      <c r="D4024" s="139"/>
    </row>
    <row r="4025" spans="4:4">
      <c r="D4025" s="139"/>
    </row>
    <row r="4026" spans="4:4">
      <c r="D4026" s="139"/>
    </row>
    <row r="4027" spans="4:4">
      <c r="D4027" s="139"/>
    </row>
    <row r="4028" spans="4:4">
      <c r="D4028" s="139"/>
    </row>
    <row r="4029" spans="4:4">
      <c r="D4029" s="139"/>
    </row>
    <row r="4030" spans="4:4">
      <c r="D4030" s="139"/>
    </row>
    <row r="4031" spans="4:4">
      <c r="D4031" s="139"/>
    </row>
    <row r="4032" spans="4:4">
      <c r="D4032" s="139"/>
    </row>
    <row r="4033" spans="4:4">
      <c r="D4033" s="139"/>
    </row>
    <row r="4034" spans="4:4">
      <c r="D4034" s="139"/>
    </row>
    <row r="4035" spans="4:4">
      <c r="D4035" s="139"/>
    </row>
    <row r="4036" spans="4:4">
      <c r="D4036" s="139"/>
    </row>
    <row r="4037" spans="4:4">
      <c r="D4037" s="139"/>
    </row>
    <row r="4038" spans="4:4">
      <c r="D4038" s="139"/>
    </row>
    <row r="4039" spans="4:4">
      <c r="D4039" s="139"/>
    </row>
    <row r="4040" spans="4:4">
      <c r="D4040" s="139"/>
    </row>
    <row r="4041" spans="4:4">
      <c r="D4041" s="139"/>
    </row>
    <row r="4042" spans="4:4">
      <c r="D4042" s="139"/>
    </row>
    <row r="4043" spans="4:4">
      <c r="D4043" s="139"/>
    </row>
    <row r="4044" spans="4:4">
      <c r="D4044" s="139"/>
    </row>
    <row r="4045" spans="4:4">
      <c r="D4045" s="139"/>
    </row>
    <row r="4046" spans="4:4">
      <c r="D4046" s="139"/>
    </row>
    <row r="4047" spans="4:4">
      <c r="D4047" s="139"/>
    </row>
    <row r="4048" spans="4:4">
      <c r="D4048" s="139"/>
    </row>
    <row r="4049" spans="4:4">
      <c r="D4049" s="139"/>
    </row>
    <row r="4050" spans="4:4">
      <c r="D4050" s="139"/>
    </row>
    <row r="4051" spans="4:4">
      <c r="D4051" s="139"/>
    </row>
    <row r="4052" spans="4:4">
      <c r="D4052" s="139"/>
    </row>
    <row r="4053" spans="4:4">
      <c r="D4053" s="139"/>
    </row>
    <row r="4054" spans="4:4">
      <c r="D4054" s="139"/>
    </row>
    <row r="4055" spans="4:4">
      <c r="D4055" s="139"/>
    </row>
    <row r="4056" spans="4:4">
      <c r="D4056" s="139"/>
    </row>
    <row r="4057" spans="4:4">
      <c r="D4057" s="139"/>
    </row>
    <row r="4058" spans="4:4">
      <c r="D4058" s="139"/>
    </row>
    <row r="4059" spans="4:4">
      <c r="D4059" s="139"/>
    </row>
    <row r="4060" spans="4:4">
      <c r="D4060" s="139"/>
    </row>
    <row r="4061" spans="4:4">
      <c r="D4061" s="139"/>
    </row>
    <row r="4062" spans="4:4">
      <c r="D4062" s="139"/>
    </row>
    <row r="4063" spans="4:4">
      <c r="D4063" s="139"/>
    </row>
    <row r="4064" spans="4:4">
      <c r="D4064" s="139"/>
    </row>
    <row r="4065" spans="4:4">
      <c r="D4065" s="139"/>
    </row>
    <row r="4066" spans="4:4">
      <c r="D4066" s="139"/>
    </row>
    <row r="4067" spans="4:4">
      <c r="D4067" s="139"/>
    </row>
    <row r="4068" spans="4:4">
      <c r="D4068" s="139"/>
    </row>
    <row r="4069" spans="4:4">
      <c r="D4069" s="139"/>
    </row>
    <row r="4070" spans="4:4">
      <c r="D4070" s="139"/>
    </row>
    <row r="4071" spans="4:4">
      <c r="D4071" s="139"/>
    </row>
    <row r="4072" spans="4:4">
      <c r="D4072" s="139"/>
    </row>
    <row r="4073" spans="4:4">
      <c r="D4073" s="139"/>
    </row>
    <row r="4074" spans="4:4">
      <c r="D4074" s="139"/>
    </row>
    <row r="4075" spans="4:4">
      <c r="D4075" s="139"/>
    </row>
    <row r="4076" spans="4:4">
      <c r="D4076" s="139"/>
    </row>
    <row r="4077" spans="4:4">
      <c r="D4077" s="139"/>
    </row>
    <row r="4078" spans="4:4">
      <c r="D4078" s="139"/>
    </row>
    <row r="4079" spans="4:4">
      <c r="D4079" s="139"/>
    </row>
    <row r="4080" spans="4:4">
      <c r="D4080" s="139"/>
    </row>
    <row r="4081" spans="4:4">
      <c r="D4081" s="139"/>
    </row>
    <row r="4082" spans="4:4">
      <c r="D4082" s="139"/>
    </row>
    <row r="4083" spans="4:4">
      <c r="D4083" s="139"/>
    </row>
    <row r="4084" spans="4:4">
      <c r="D4084" s="139"/>
    </row>
    <row r="4085" spans="4:4">
      <c r="D4085" s="139"/>
    </row>
    <row r="4086" spans="4:4">
      <c r="D4086" s="139"/>
    </row>
    <row r="4087" spans="4:4">
      <c r="D4087" s="139"/>
    </row>
    <row r="4088" spans="4:4">
      <c r="D4088" s="139"/>
    </row>
    <row r="4089" spans="4:4">
      <c r="D4089" s="139"/>
    </row>
    <row r="4090" spans="4:4">
      <c r="D4090" s="139"/>
    </row>
    <row r="4091" spans="4:4">
      <c r="D4091" s="139"/>
    </row>
    <row r="4092" spans="4:4">
      <c r="D4092" s="139"/>
    </row>
    <row r="4093" spans="4:4">
      <c r="D4093" s="139"/>
    </row>
    <row r="4094" spans="4:4">
      <c r="D4094" s="139"/>
    </row>
    <row r="4095" spans="4:4">
      <c r="D4095" s="139"/>
    </row>
    <row r="4096" spans="4:4">
      <c r="D4096" s="139"/>
    </row>
    <row r="4097" spans="4:4">
      <c r="D4097" s="139"/>
    </row>
    <row r="4098" spans="4:4">
      <c r="D4098" s="139"/>
    </row>
    <row r="4099" spans="4:4">
      <c r="D4099" s="139"/>
    </row>
    <row r="4100" spans="4:4">
      <c r="D4100" s="139"/>
    </row>
    <row r="4101" spans="4:4">
      <c r="D4101" s="139"/>
    </row>
    <row r="4102" spans="4:4">
      <c r="D4102" s="139"/>
    </row>
    <row r="4103" spans="4:4">
      <c r="D4103" s="139"/>
    </row>
    <row r="4104" spans="4:4">
      <c r="D4104" s="139"/>
    </row>
    <row r="4105" spans="4:4">
      <c r="D4105" s="139"/>
    </row>
    <row r="4106" spans="4:4">
      <c r="D4106" s="139"/>
    </row>
    <row r="4107" spans="4:4">
      <c r="D4107" s="139"/>
    </row>
    <row r="4108" spans="4:4">
      <c r="D4108" s="139"/>
    </row>
    <row r="4109" spans="4:4">
      <c r="D4109" s="139"/>
    </row>
    <row r="4110" spans="4:4">
      <c r="D4110" s="139"/>
    </row>
    <row r="4111" spans="4:4">
      <c r="D4111" s="139"/>
    </row>
    <row r="4112" spans="4:4">
      <c r="D4112" s="139"/>
    </row>
    <row r="4113" spans="4:4">
      <c r="D4113" s="139"/>
    </row>
    <row r="4114" spans="4:4">
      <c r="D4114" s="139"/>
    </row>
    <row r="4115" spans="4:4">
      <c r="D4115" s="139"/>
    </row>
    <row r="4116" spans="4:4">
      <c r="D4116" s="139"/>
    </row>
    <row r="4117" spans="4:4">
      <c r="D4117" s="139"/>
    </row>
    <row r="4118" spans="4:4">
      <c r="D4118" s="139"/>
    </row>
    <row r="4119" spans="4:4">
      <c r="D4119" s="139"/>
    </row>
    <row r="4120" spans="4:4">
      <c r="D4120" s="139"/>
    </row>
    <row r="4121" spans="4:4">
      <c r="D4121" s="139"/>
    </row>
    <row r="4122" spans="4:4">
      <c r="D4122" s="139"/>
    </row>
    <row r="4123" spans="4:4">
      <c r="D4123" s="139"/>
    </row>
    <row r="4124" spans="4:4">
      <c r="D4124" s="139"/>
    </row>
    <row r="4125" spans="4:4">
      <c r="D4125" s="139"/>
    </row>
    <row r="4126" spans="4:4">
      <c r="D4126" s="139"/>
    </row>
    <row r="4127" spans="4:4">
      <c r="D4127" s="139"/>
    </row>
    <row r="4128" spans="4:4">
      <c r="D4128" s="139"/>
    </row>
    <row r="4129" spans="4:4">
      <c r="D4129" s="139"/>
    </row>
    <row r="4130" spans="4:4">
      <c r="D4130" s="139"/>
    </row>
    <row r="4131" spans="4:4">
      <c r="D4131" s="139"/>
    </row>
    <row r="4132" spans="4:4">
      <c r="D4132" s="139"/>
    </row>
    <row r="4133" spans="4:4">
      <c r="D4133" s="139"/>
    </row>
    <row r="4134" spans="4:4">
      <c r="D4134" s="139"/>
    </row>
    <row r="4135" spans="4:4">
      <c r="D4135" s="139"/>
    </row>
    <row r="4136" spans="4:4">
      <c r="D4136" s="139"/>
    </row>
    <row r="4137" spans="4:4">
      <c r="D4137" s="139"/>
    </row>
    <row r="4138" spans="4:4">
      <c r="D4138" s="139"/>
    </row>
    <row r="4139" spans="4:4">
      <c r="D4139" s="139"/>
    </row>
    <row r="4140" spans="4:4">
      <c r="D4140" s="139"/>
    </row>
    <row r="4141" spans="4:4">
      <c r="D4141" s="139"/>
    </row>
    <row r="4142" spans="4:4">
      <c r="D4142" s="139"/>
    </row>
    <row r="4143" spans="4:4">
      <c r="D4143" s="139"/>
    </row>
    <row r="4144" spans="4:4">
      <c r="D4144" s="139"/>
    </row>
    <row r="4145" spans="4:4">
      <c r="D4145" s="139"/>
    </row>
    <row r="4146" spans="4:4">
      <c r="D4146" s="139"/>
    </row>
    <row r="4147" spans="4:4">
      <c r="D4147" s="139"/>
    </row>
    <row r="4148" spans="4:4">
      <c r="D4148" s="139"/>
    </row>
    <row r="4149" spans="4:4">
      <c r="D4149" s="139"/>
    </row>
    <row r="4150" spans="4:4">
      <c r="D4150" s="139"/>
    </row>
    <row r="4151" spans="4:4">
      <c r="D4151" s="139"/>
    </row>
    <row r="4152" spans="4:4">
      <c r="D4152" s="139"/>
    </row>
    <row r="4153" spans="4:4">
      <c r="D4153" s="139"/>
    </row>
    <row r="4154" spans="4:4">
      <c r="D4154" s="139"/>
    </row>
    <row r="4155" spans="4:4">
      <c r="D4155" s="139"/>
    </row>
    <row r="4156" spans="4:4">
      <c r="D4156" s="139"/>
    </row>
    <row r="4157" spans="4:4">
      <c r="D4157" s="139"/>
    </row>
    <row r="4158" spans="4:4">
      <c r="D4158" s="139"/>
    </row>
    <row r="4159" spans="4:4">
      <c r="D4159" s="139"/>
    </row>
    <row r="4160" spans="4:4">
      <c r="D4160" s="139"/>
    </row>
    <row r="4161" spans="4:4">
      <c r="D4161" s="139"/>
    </row>
    <row r="4162" spans="4:4">
      <c r="D4162" s="139"/>
    </row>
    <row r="4163" spans="4:4">
      <c r="D4163" s="139"/>
    </row>
    <row r="4164" spans="4:4">
      <c r="D4164" s="139"/>
    </row>
    <row r="4165" spans="4:4">
      <c r="D4165" s="139"/>
    </row>
    <row r="4166" spans="4:4">
      <c r="D4166" s="139"/>
    </row>
    <row r="4167" spans="4:4">
      <c r="D4167" s="139"/>
    </row>
    <row r="4168" spans="4:4">
      <c r="D4168" s="139"/>
    </row>
    <row r="4169" spans="4:4">
      <c r="D4169" s="139"/>
    </row>
    <row r="4170" spans="4:4">
      <c r="D4170" s="139"/>
    </row>
    <row r="4171" spans="4:4">
      <c r="D4171" s="139"/>
    </row>
    <row r="4172" spans="4:4">
      <c r="D4172" s="139"/>
    </row>
    <row r="4173" spans="4:4">
      <c r="D4173" s="139"/>
    </row>
    <row r="4174" spans="4:4">
      <c r="D4174" s="139"/>
    </row>
    <row r="4175" spans="4:4">
      <c r="D4175" s="139"/>
    </row>
    <row r="4176" spans="4:4">
      <c r="D4176" s="139"/>
    </row>
    <row r="4177" spans="4:4">
      <c r="D4177" s="139"/>
    </row>
    <row r="4178" spans="4:4">
      <c r="D4178" s="139"/>
    </row>
    <row r="4179" spans="4:4">
      <c r="D4179" s="139"/>
    </row>
    <row r="4180" spans="4:4">
      <c r="D4180" s="139"/>
    </row>
    <row r="4181" spans="4:4">
      <c r="D4181" s="139"/>
    </row>
    <row r="4182" spans="4:4">
      <c r="D4182" s="139"/>
    </row>
    <row r="4183" spans="4:4">
      <c r="D4183" s="139"/>
    </row>
    <row r="4184" spans="4:4">
      <c r="D4184" s="139"/>
    </row>
    <row r="4185" spans="4:4">
      <c r="D4185" s="139"/>
    </row>
    <row r="4186" spans="4:4">
      <c r="D4186" s="139"/>
    </row>
    <row r="4187" spans="4:4">
      <c r="D4187" s="139"/>
    </row>
    <row r="4188" spans="4:4">
      <c r="D4188" s="139"/>
    </row>
    <row r="4189" spans="4:4">
      <c r="D4189" s="139"/>
    </row>
    <row r="4190" spans="4:4">
      <c r="D4190" s="139"/>
    </row>
    <row r="4191" spans="4:4">
      <c r="D4191" s="139"/>
    </row>
    <row r="4192" spans="4:4">
      <c r="D4192" s="139"/>
    </row>
    <row r="4193" spans="4:4">
      <c r="D4193" s="139"/>
    </row>
    <row r="4194" spans="4:4">
      <c r="D4194" s="139"/>
    </row>
    <row r="4195" spans="4:4">
      <c r="D4195" s="139"/>
    </row>
    <row r="4196" spans="4:4">
      <c r="D4196" s="139"/>
    </row>
    <row r="4197" spans="4:4">
      <c r="D4197" s="139"/>
    </row>
    <row r="4198" spans="4:4">
      <c r="D4198" s="139"/>
    </row>
    <row r="4199" spans="4:4">
      <c r="D4199" s="139"/>
    </row>
    <row r="4200" spans="4:4">
      <c r="D4200" s="139"/>
    </row>
    <row r="4201" spans="4:4">
      <c r="D4201" s="139"/>
    </row>
    <row r="4202" spans="4:4">
      <c r="D4202" s="139"/>
    </row>
    <row r="4203" spans="4:4">
      <c r="D4203" s="139"/>
    </row>
    <row r="4204" spans="4:4">
      <c r="D4204" s="139"/>
    </row>
    <row r="4205" spans="4:4">
      <c r="D4205" s="139"/>
    </row>
    <row r="4206" spans="4:4">
      <c r="D4206" s="139"/>
    </row>
    <row r="4207" spans="4:4">
      <c r="D4207" s="139"/>
    </row>
    <row r="4208" spans="4:4">
      <c r="D4208" s="139"/>
    </row>
    <row r="4209" spans="4:4">
      <c r="D4209" s="139"/>
    </row>
    <row r="4210" spans="4:4">
      <c r="D4210" s="139"/>
    </row>
    <row r="4211" spans="4:4">
      <c r="D4211" s="139"/>
    </row>
    <row r="4212" spans="4:4">
      <c r="D4212" s="139"/>
    </row>
    <row r="4213" spans="4:4">
      <c r="D4213" s="139"/>
    </row>
    <row r="4214" spans="4:4">
      <c r="D4214" s="139"/>
    </row>
    <row r="4215" spans="4:4">
      <c r="D4215" s="139"/>
    </row>
    <row r="4216" spans="4:4">
      <c r="D4216" s="139"/>
    </row>
    <row r="4217" spans="4:4">
      <c r="D4217" s="139"/>
    </row>
    <row r="4218" spans="4:4">
      <c r="D4218" s="139"/>
    </row>
    <row r="4219" spans="4:4">
      <c r="D4219" s="139"/>
    </row>
    <row r="4220" spans="4:4">
      <c r="D4220" s="139"/>
    </row>
    <row r="4221" spans="4:4">
      <c r="D4221" s="139"/>
    </row>
    <row r="4222" spans="4:4">
      <c r="D4222" s="139"/>
    </row>
    <row r="4223" spans="4:4">
      <c r="D4223" s="139"/>
    </row>
    <row r="4224" spans="4:4">
      <c r="D4224" s="139"/>
    </row>
    <row r="4225" spans="4:4">
      <c r="D4225" s="139"/>
    </row>
    <row r="4226" spans="4:4">
      <c r="D4226" s="139"/>
    </row>
    <row r="4227" spans="4:4">
      <c r="D4227" s="139"/>
    </row>
    <row r="4228" spans="4:4">
      <c r="D4228" s="139"/>
    </row>
    <row r="4229" spans="4:4">
      <c r="D4229" s="139"/>
    </row>
    <row r="4230" spans="4:4">
      <c r="D4230" s="139"/>
    </row>
    <row r="4231" spans="4:4">
      <c r="D4231" s="139"/>
    </row>
    <row r="4232" spans="4:4">
      <c r="D4232" s="139"/>
    </row>
    <row r="4233" spans="4:4">
      <c r="D4233" s="139"/>
    </row>
    <row r="4234" spans="4:4">
      <c r="D4234" s="139"/>
    </row>
    <row r="4235" spans="4:4">
      <c r="D4235" s="139"/>
    </row>
    <row r="4236" spans="4:4">
      <c r="D4236" s="139"/>
    </row>
    <row r="4237" spans="4:4">
      <c r="D4237" s="139"/>
    </row>
    <row r="4238" spans="4:4">
      <c r="D4238" s="139"/>
    </row>
    <row r="4239" spans="4:4">
      <c r="D4239" s="139"/>
    </row>
    <row r="4240" spans="4:4">
      <c r="D4240" s="139"/>
    </row>
    <row r="4241" spans="4:4">
      <c r="D4241" s="139"/>
    </row>
    <row r="4242" spans="4:4">
      <c r="D4242" s="139"/>
    </row>
    <row r="4243" spans="4:4">
      <c r="D4243" s="139"/>
    </row>
    <row r="4244" spans="4:4">
      <c r="D4244" s="139"/>
    </row>
    <row r="4245" spans="4:4">
      <c r="D4245" s="139"/>
    </row>
    <row r="4246" spans="4:4">
      <c r="D4246" s="139"/>
    </row>
    <row r="4247" spans="4:4">
      <c r="D4247" s="139"/>
    </row>
    <row r="4248" spans="4:4">
      <c r="D4248" s="139"/>
    </row>
    <row r="4249" spans="4:4">
      <c r="D4249" s="139"/>
    </row>
    <row r="4250" spans="4:4">
      <c r="D4250" s="139"/>
    </row>
    <row r="4251" spans="4:4">
      <c r="D4251" s="139"/>
    </row>
    <row r="4252" spans="4:4">
      <c r="D4252" s="139"/>
    </row>
    <row r="4253" spans="4:4">
      <c r="D4253" s="139"/>
    </row>
    <row r="4254" spans="4:4">
      <c r="D4254" s="139"/>
    </row>
    <row r="4255" spans="4:4">
      <c r="D4255" s="139"/>
    </row>
    <row r="4256" spans="4:4">
      <c r="D4256" s="139"/>
    </row>
    <row r="4257" spans="4:4">
      <c r="D4257" s="139"/>
    </row>
    <row r="4258" spans="4:4">
      <c r="D4258" s="139"/>
    </row>
    <row r="4259" spans="4:4">
      <c r="D4259" s="139"/>
    </row>
    <row r="4260" spans="4:4">
      <c r="D4260" s="139"/>
    </row>
    <row r="4261" spans="4:4">
      <c r="D4261" s="139"/>
    </row>
    <row r="4262" spans="4:4">
      <c r="D4262" s="139"/>
    </row>
    <row r="4263" spans="4:4">
      <c r="D4263" s="139"/>
    </row>
    <row r="4264" spans="4:4">
      <c r="D4264" s="139"/>
    </row>
    <row r="4265" spans="4:4">
      <c r="D4265" s="139"/>
    </row>
    <row r="4266" spans="4:4">
      <c r="D4266" s="139"/>
    </row>
    <row r="4267" spans="4:4">
      <c r="D4267" s="139"/>
    </row>
    <row r="4268" spans="4:4">
      <c r="D4268" s="139"/>
    </row>
    <row r="4269" spans="4:4">
      <c r="D4269" s="139"/>
    </row>
    <row r="4270" spans="4:4">
      <c r="D4270" s="139"/>
    </row>
    <row r="4271" spans="4:4">
      <c r="D4271" s="139"/>
    </row>
    <row r="4272" spans="4:4">
      <c r="D4272" s="139"/>
    </row>
    <row r="4273" spans="4:4">
      <c r="D4273" s="139"/>
    </row>
    <row r="4274" spans="4:4">
      <c r="D4274" s="139"/>
    </row>
    <row r="4275" spans="4:4">
      <c r="D4275" s="139"/>
    </row>
    <row r="4276" spans="4:4">
      <c r="D4276" s="139"/>
    </row>
    <row r="4277" spans="4:4">
      <c r="D4277" s="139"/>
    </row>
    <row r="4278" spans="4:4">
      <c r="D4278" s="139"/>
    </row>
    <row r="4279" spans="4:4">
      <c r="D4279" s="139"/>
    </row>
    <row r="4280" spans="4:4">
      <c r="D4280" s="139"/>
    </row>
    <row r="4281" spans="4:4">
      <c r="D4281" s="139"/>
    </row>
    <row r="4282" spans="4:4">
      <c r="D4282" s="139"/>
    </row>
    <row r="4283" spans="4:4">
      <c r="D4283" s="139"/>
    </row>
    <row r="4284" spans="4:4">
      <c r="D4284" s="139"/>
    </row>
    <row r="4285" spans="4:4">
      <c r="D4285" s="139"/>
    </row>
    <row r="4286" spans="4:4">
      <c r="D4286" s="139"/>
    </row>
    <row r="4287" spans="4:4">
      <c r="D4287" s="139"/>
    </row>
    <row r="4288" spans="4:4">
      <c r="D4288" s="139"/>
    </row>
    <row r="4289" spans="4:4">
      <c r="D4289" s="139"/>
    </row>
    <row r="4290" spans="4:4">
      <c r="D4290" s="139"/>
    </row>
    <row r="4291" spans="4:4">
      <c r="D4291" s="139"/>
    </row>
    <row r="4292" spans="4:4">
      <c r="D4292" s="139"/>
    </row>
    <row r="4293" spans="4:4">
      <c r="D4293" s="139"/>
    </row>
    <row r="4294" spans="4:4">
      <c r="D4294" s="139"/>
    </row>
    <row r="4295" spans="4:4">
      <c r="D4295" s="139"/>
    </row>
    <row r="4296" spans="4:4">
      <c r="D4296" s="139"/>
    </row>
    <row r="4297" spans="4:4">
      <c r="D4297" s="139"/>
    </row>
    <row r="4298" spans="4:4">
      <c r="D4298" s="139"/>
    </row>
    <row r="4299" spans="4:4">
      <c r="D4299" s="139"/>
    </row>
    <row r="4300" spans="4:4">
      <c r="D4300" s="139"/>
    </row>
    <row r="4301" spans="4:4">
      <c r="D4301" s="139"/>
    </row>
    <row r="4302" spans="4:4">
      <c r="D4302" s="139"/>
    </row>
    <row r="4303" spans="4:4">
      <c r="D4303" s="139"/>
    </row>
    <row r="4304" spans="4:4">
      <c r="D4304" s="139"/>
    </row>
    <row r="4305" spans="4:4">
      <c r="D4305" s="139"/>
    </row>
    <row r="4306" spans="4:4">
      <c r="D4306" s="139"/>
    </row>
    <row r="4307" spans="4:4">
      <c r="D4307" s="139"/>
    </row>
    <row r="4308" spans="4:4">
      <c r="D4308" s="139"/>
    </row>
    <row r="4309" spans="4:4">
      <c r="D4309" s="139"/>
    </row>
    <row r="4310" spans="4:4">
      <c r="D4310" s="139"/>
    </row>
    <row r="4311" spans="4:4">
      <c r="D4311" s="139"/>
    </row>
    <row r="4312" spans="4:4">
      <c r="D4312" s="139"/>
    </row>
    <row r="4313" spans="4:4">
      <c r="D4313" s="139"/>
    </row>
    <row r="4314" spans="4:4">
      <c r="D4314" s="139"/>
    </row>
    <row r="4315" spans="4:4">
      <c r="D4315" s="139"/>
    </row>
    <row r="4316" spans="4:4">
      <c r="D4316" s="139"/>
    </row>
    <row r="4317" spans="4:4">
      <c r="D4317" s="139"/>
    </row>
    <row r="4318" spans="4:4">
      <c r="D4318" s="139"/>
    </row>
    <row r="4319" spans="4:4">
      <c r="D4319" s="139"/>
    </row>
    <row r="4320" spans="4:4">
      <c r="D4320" s="139"/>
    </row>
    <row r="4321" spans="4:4">
      <c r="D4321" s="139"/>
    </row>
    <row r="4322" spans="4:4">
      <c r="D4322" s="139"/>
    </row>
    <row r="4323" spans="4:4">
      <c r="D4323" s="139"/>
    </row>
    <row r="4324" spans="4:4">
      <c r="D4324" s="139"/>
    </row>
    <row r="4325" spans="4:4">
      <c r="D4325" s="139"/>
    </row>
    <row r="4326" spans="4:4">
      <c r="D4326" s="139"/>
    </row>
    <row r="4327" spans="4:4">
      <c r="D4327" s="139"/>
    </row>
    <row r="4328" spans="4:4">
      <c r="D4328" s="139"/>
    </row>
    <row r="4329" spans="4:4">
      <c r="D4329" s="139"/>
    </row>
    <row r="4330" spans="4:4">
      <c r="D4330" s="139"/>
    </row>
    <row r="4331" spans="4:4">
      <c r="D4331" s="139"/>
    </row>
    <row r="4332" spans="4:4">
      <c r="D4332" s="139"/>
    </row>
    <row r="4333" spans="4:4">
      <c r="D4333" s="139"/>
    </row>
    <row r="4334" spans="4:4">
      <c r="D4334" s="139"/>
    </row>
    <row r="4335" spans="4:4">
      <c r="D4335" s="139"/>
    </row>
    <row r="4336" spans="4:4">
      <c r="D4336" s="139"/>
    </row>
    <row r="4337" spans="4:4">
      <c r="D4337" s="139"/>
    </row>
    <row r="4338" spans="4:4">
      <c r="D4338" s="139"/>
    </row>
    <row r="4339" spans="4:4">
      <c r="D4339" s="139"/>
    </row>
    <row r="4340" spans="4:4">
      <c r="D4340" s="139"/>
    </row>
    <row r="4341" spans="4:4">
      <c r="D4341" s="139"/>
    </row>
    <row r="4342" spans="4:4">
      <c r="D4342" s="139"/>
    </row>
    <row r="4343" spans="4:4">
      <c r="D4343" s="139"/>
    </row>
    <row r="4344" spans="4:4">
      <c r="D4344" s="139"/>
    </row>
    <row r="4345" spans="4:4">
      <c r="D4345" s="139"/>
    </row>
    <row r="4346" spans="4:4">
      <c r="D4346" s="139"/>
    </row>
    <row r="4347" spans="4:4">
      <c r="D4347" s="139"/>
    </row>
    <row r="4348" spans="4:4">
      <c r="D4348" s="139"/>
    </row>
    <row r="4349" spans="4:4">
      <c r="D4349" s="139"/>
    </row>
    <row r="4350" spans="4:4">
      <c r="D4350" s="139"/>
    </row>
    <row r="4351" spans="4:4">
      <c r="D4351" s="139"/>
    </row>
    <row r="4352" spans="4:4">
      <c r="D4352" s="139"/>
    </row>
    <row r="4353" spans="4:4">
      <c r="D4353" s="139"/>
    </row>
    <row r="4354" spans="4:4">
      <c r="D4354" s="139"/>
    </row>
    <row r="4355" spans="4:4">
      <c r="D4355" s="139"/>
    </row>
    <row r="4356" spans="4:4">
      <c r="D4356" s="139"/>
    </row>
    <row r="4357" spans="4:4">
      <c r="D4357" s="139"/>
    </row>
    <row r="4358" spans="4:4">
      <c r="D4358" s="139"/>
    </row>
    <row r="4359" spans="4:4">
      <c r="D4359" s="139"/>
    </row>
    <row r="4360" spans="4:4">
      <c r="D4360" s="139"/>
    </row>
    <row r="4361" spans="4:4">
      <c r="D4361" s="139"/>
    </row>
    <row r="4362" spans="4:4">
      <c r="D4362" s="139"/>
    </row>
    <row r="4363" spans="4:4">
      <c r="D4363" s="139"/>
    </row>
    <row r="4364" spans="4:4">
      <c r="D4364" s="139"/>
    </row>
    <row r="4365" spans="4:4">
      <c r="D4365" s="139"/>
    </row>
    <row r="4366" spans="4:4">
      <c r="D4366" s="139"/>
    </row>
    <row r="4367" spans="4:4">
      <c r="D4367" s="139"/>
    </row>
    <row r="4368" spans="4:4">
      <c r="D4368" s="139"/>
    </row>
    <row r="4369" spans="4:4">
      <c r="D4369" s="139"/>
    </row>
    <row r="4370" spans="4:4">
      <c r="D4370" s="139"/>
    </row>
    <row r="4371" spans="4:4">
      <c r="D4371" s="139"/>
    </row>
    <row r="4372" spans="4:4">
      <c r="D4372" s="139"/>
    </row>
    <row r="4373" spans="4:4">
      <c r="D4373" s="139"/>
    </row>
    <row r="4374" spans="4:4">
      <c r="D4374" s="139"/>
    </row>
    <row r="4375" spans="4:4">
      <c r="D4375" s="139"/>
    </row>
    <row r="4376" spans="4:4">
      <c r="D4376" s="139"/>
    </row>
    <row r="4377" spans="4:4">
      <c r="D4377" s="139"/>
    </row>
    <row r="4378" spans="4:4">
      <c r="D4378" s="139"/>
    </row>
    <row r="4379" spans="4:4">
      <c r="D4379" s="139"/>
    </row>
    <row r="4380" spans="4:4">
      <c r="D4380" s="139"/>
    </row>
    <row r="4381" spans="4:4">
      <c r="D4381" s="139"/>
    </row>
    <row r="4382" spans="4:4">
      <c r="D4382" s="139"/>
    </row>
    <row r="4383" spans="4:4">
      <c r="D4383" s="139"/>
    </row>
    <row r="4384" spans="4:4">
      <c r="D4384" s="139"/>
    </row>
    <row r="4385" spans="4:4">
      <c r="D4385" s="139"/>
    </row>
    <row r="4386" spans="4:4">
      <c r="D4386" s="139"/>
    </row>
    <row r="4387" spans="4:4">
      <c r="D4387" s="139"/>
    </row>
    <row r="4388" spans="4:4">
      <c r="D4388" s="139"/>
    </row>
    <row r="4389" spans="4:4">
      <c r="D4389" s="139"/>
    </row>
    <row r="4390" spans="4:4">
      <c r="D4390" s="139"/>
    </row>
    <row r="4391" spans="4:4">
      <c r="D4391" s="139"/>
    </row>
    <row r="4392" spans="4:4">
      <c r="D4392" s="139"/>
    </row>
    <row r="4393" spans="4:4">
      <c r="D4393" s="139"/>
    </row>
    <row r="4394" spans="4:4">
      <c r="D4394" s="139"/>
    </row>
    <row r="4395" spans="4:4">
      <c r="D4395" s="139"/>
    </row>
    <row r="4396" spans="4:4">
      <c r="D4396" s="139"/>
    </row>
    <row r="4397" spans="4:4">
      <c r="D4397" s="139"/>
    </row>
    <row r="4398" spans="4:4">
      <c r="D4398" s="139"/>
    </row>
    <row r="4399" spans="4:4">
      <c r="D4399" s="139"/>
    </row>
    <row r="4400" spans="4:4">
      <c r="D4400" s="139"/>
    </row>
    <row r="4401" spans="4:4">
      <c r="D4401" s="139"/>
    </row>
    <row r="4402" spans="4:4">
      <c r="D4402" s="139"/>
    </row>
    <row r="4403" spans="4:4">
      <c r="D4403" s="139"/>
    </row>
    <row r="4404" spans="4:4">
      <c r="D4404" s="139"/>
    </row>
    <row r="4405" spans="4:4">
      <c r="D4405" s="139"/>
    </row>
    <row r="4406" spans="4:4">
      <c r="D4406" s="139"/>
    </row>
    <row r="4407" spans="4:4">
      <c r="D4407" s="139"/>
    </row>
    <row r="4408" spans="4:4">
      <c r="D4408" s="139"/>
    </row>
    <row r="4409" spans="4:4">
      <c r="D4409" s="139"/>
    </row>
    <row r="4410" spans="4:4">
      <c r="D4410" s="139"/>
    </row>
    <row r="4411" spans="4:4">
      <c r="D4411" s="139"/>
    </row>
    <row r="4412" spans="4:4">
      <c r="D4412" s="139"/>
    </row>
    <row r="4413" spans="4:4">
      <c r="D4413" s="139"/>
    </row>
    <row r="4414" spans="4:4">
      <c r="D4414" s="139"/>
    </row>
    <row r="4415" spans="4:4">
      <c r="D4415" s="139"/>
    </row>
    <row r="4416" spans="4:4">
      <c r="D4416" s="139"/>
    </row>
    <row r="4417" spans="4:4">
      <c r="D4417" s="139"/>
    </row>
    <row r="4418" spans="4:4">
      <c r="D4418" s="139"/>
    </row>
    <row r="4419" spans="4:4">
      <c r="D4419" s="139"/>
    </row>
    <row r="4420" spans="4:4">
      <c r="D4420" s="139"/>
    </row>
    <row r="4421" spans="4:4">
      <c r="D4421" s="139"/>
    </row>
    <row r="4422" spans="4:4">
      <c r="D4422" s="139"/>
    </row>
    <row r="4423" spans="4:4">
      <c r="D4423" s="139"/>
    </row>
    <row r="4424" spans="4:4">
      <c r="D4424" s="139"/>
    </row>
    <row r="4425" spans="4:4">
      <c r="D4425" s="139"/>
    </row>
    <row r="4426" spans="4:4">
      <c r="D4426" s="139"/>
    </row>
    <row r="4427" spans="4:4">
      <c r="D4427" s="139"/>
    </row>
    <row r="4428" spans="4:4">
      <c r="D4428" s="139"/>
    </row>
    <row r="4429" spans="4:4">
      <c r="D4429" s="139"/>
    </row>
    <row r="4430" spans="4:4">
      <c r="D4430" s="139"/>
    </row>
    <row r="4431" spans="4:4">
      <c r="D4431" s="139"/>
    </row>
    <row r="4432" spans="4:4">
      <c r="D4432" s="139"/>
    </row>
    <row r="4433" spans="4:4">
      <c r="D4433" s="139"/>
    </row>
    <row r="4434" spans="4:4">
      <c r="D4434" s="139"/>
    </row>
    <row r="4435" spans="4:4">
      <c r="D4435" s="139"/>
    </row>
    <row r="4436" spans="4:4">
      <c r="D4436" s="139"/>
    </row>
    <row r="4437" spans="4:4">
      <c r="D4437" s="139"/>
    </row>
    <row r="4438" spans="4:4">
      <c r="D4438" s="139"/>
    </row>
    <row r="4439" spans="4:4">
      <c r="D4439" s="139"/>
    </row>
    <row r="4440" spans="4:4">
      <c r="D4440" s="139"/>
    </row>
    <row r="4441" spans="4:4">
      <c r="D4441" s="139"/>
    </row>
    <row r="4442" spans="4:4">
      <c r="D4442" s="139"/>
    </row>
    <row r="4443" spans="4:4">
      <c r="D4443" s="139"/>
    </row>
    <row r="4444" spans="4:4">
      <c r="D4444" s="139"/>
    </row>
    <row r="4445" spans="4:4">
      <c r="D4445" s="139"/>
    </row>
    <row r="4446" spans="4:4">
      <c r="D4446" s="139"/>
    </row>
    <row r="4447" spans="4:4">
      <c r="D4447" s="139"/>
    </row>
    <row r="4448" spans="4:4">
      <c r="D4448" s="139"/>
    </row>
    <row r="4449" spans="4:4">
      <c r="D4449" s="139"/>
    </row>
    <row r="4450" spans="4:4">
      <c r="D4450" s="139"/>
    </row>
    <row r="4451" spans="4:4">
      <c r="D4451" s="139"/>
    </row>
    <row r="4452" spans="4:4">
      <c r="D4452" s="139"/>
    </row>
    <row r="4453" spans="4:4">
      <c r="D4453" s="139"/>
    </row>
    <row r="4454" spans="4:4">
      <c r="D4454" s="139"/>
    </row>
    <row r="4455" spans="4:4">
      <c r="D4455" s="139"/>
    </row>
    <row r="4456" spans="4:4">
      <c r="D4456" s="139"/>
    </row>
    <row r="4457" spans="4:4">
      <c r="D4457" s="139"/>
    </row>
    <row r="4458" spans="4:4">
      <c r="D4458" s="139"/>
    </row>
    <row r="4459" spans="4:4">
      <c r="D4459" s="139"/>
    </row>
    <row r="4460" spans="4:4">
      <c r="D4460" s="139"/>
    </row>
    <row r="4461" spans="4:4">
      <c r="D4461" s="139"/>
    </row>
    <row r="4462" spans="4:4">
      <c r="D4462" s="139"/>
    </row>
    <row r="4463" spans="4:4">
      <c r="D4463" s="139"/>
    </row>
    <row r="4464" spans="4:4">
      <c r="D4464" s="139"/>
    </row>
    <row r="4465" spans="4:4">
      <c r="D4465" s="139"/>
    </row>
    <row r="4466" spans="4:4">
      <c r="D4466" s="139"/>
    </row>
    <row r="4467" spans="4:4">
      <c r="D4467" s="139"/>
    </row>
    <row r="4468" spans="4:4">
      <c r="D4468" s="139"/>
    </row>
    <row r="4469" spans="4:4">
      <c r="D4469" s="139"/>
    </row>
    <row r="4470" spans="4:4">
      <c r="D4470" s="139"/>
    </row>
    <row r="4471" spans="4:4">
      <c r="D4471" s="139"/>
    </row>
    <row r="4472" spans="4:4">
      <c r="D4472" s="139"/>
    </row>
    <row r="4473" spans="4:4">
      <c r="D4473" s="139"/>
    </row>
    <row r="4474" spans="4:4">
      <c r="D4474" s="139"/>
    </row>
    <row r="4475" spans="4:4">
      <c r="D4475" s="139"/>
    </row>
    <row r="4476" spans="4:4">
      <c r="D4476" s="139"/>
    </row>
    <row r="4477" spans="4:4">
      <c r="D4477" s="139"/>
    </row>
    <row r="4478" spans="4:4">
      <c r="D4478" s="139"/>
    </row>
    <row r="4479" spans="4:4">
      <c r="D4479" s="139"/>
    </row>
    <row r="4480" spans="4:4">
      <c r="D4480" s="139"/>
    </row>
    <row r="4481" spans="4:4">
      <c r="D4481" s="139"/>
    </row>
    <row r="4482" spans="4:4">
      <c r="D4482" s="139"/>
    </row>
    <row r="4483" spans="4:4">
      <c r="D4483" s="139"/>
    </row>
    <row r="4484" spans="4:4">
      <c r="D4484" s="139"/>
    </row>
    <row r="4485" spans="4:4">
      <c r="D4485" s="139"/>
    </row>
    <row r="4486" spans="4:4">
      <c r="D4486" s="139"/>
    </row>
    <row r="4487" spans="4:4">
      <c r="D4487" s="139"/>
    </row>
    <row r="4488" spans="4:4">
      <c r="D4488" s="139"/>
    </row>
    <row r="4489" spans="4:4">
      <c r="D4489" s="139"/>
    </row>
    <row r="4490" spans="4:4">
      <c r="D4490" s="139"/>
    </row>
    <row r="4491" spans="4:4">
      <c r="D4491" s="139"/>
    </row>
    <row r="4492" spans="4:4">
      <c r="D4492" s="139"/>
    </row>
    <row r="4493" spans="4:4">
      <c r="D4493" s="139"/>
    </row>
    <row r="4494" spans="4:4">
      <c r="D4494" s="139"/>
    </row>
    <row r="4495" spans="4:4">
      <c r="D4495" s="139"/>
    </row>
    <row r="4496" spans="4:4">
      <c r="D4496" s="139"/>
    </row>
    <row r="4497" spans="4:4">
      <c r="D4497" s="139"/>
    </row>
    <row r="4498" spans="4:4">
      <c r="D4498" s="139"/>
    </row>
    <row r="4499" spans="4:4">
      <c r="D4499" s="139"/>
    </row>
    <row r="4500" spans="4:4">
      <c r="D4500" s="139"/>
    </row>
    <row r="4501" spans="4:4">
      <c r="D4501" s="139"/>
    </row>
    <row r="4502" spans="4:4">
      <c r="D4502" s="139"/>
    </row>
    <row r="4503" spans="4:4">
      <c r="D4503" s="139"/>
    </row>
    <row r="4504" spans="4:4">
      <c r="D4504" s="139"/>
    </row>
    <row r="4505" spans="4:4">
      <c r="D4505" s="139"/>
    </row>
    <row r="4506" spans="4:4">
      <c r="D4506" s="139"/>
    </row>
    <row r="4507" spans="4:4">
      <c r="D4507" s="139"/>
    </row>
    <row r="4508" spans="4:4">
      <c r="D4508" s="139"/>
    </row>
    <row r="4509" spans="4:4">
      <c r="D4509" s="139"/>
    </row>
    <row r="4510" spans="4:4">
      <c r="D4510" s="139"/>
    </row>
    <row r="4511" spans="4:4">
      <c r="D4511" s="139"/>
    </row>
    <row r="4512" spans="4:4">
      <c r="D4512" s="139"/>
    </row>
    <row r="4513" spans="4:4">
      <c r="D4513" s="139"/>
    </row>
    <row r="4514" spans="4:4">
      <c r="D4514" s="139"/>
    </row>
    <row r="4515" spans="4:4">
      <c r="D4515" s="139"/>
    </row>
    <row r="4516" spans="4:4">
      <c r="D4516" s="139"/>
    </row>
    <row r="4517" spans="4:4">
      <c r="D4517" s="139"/>
    </row>
    <row r="4518" spans="4:4">
      <c r="D4518" s="139"/>
    </row>
    <row r="4519" spans="4:4">
      <c r="D4519" s="139"/>
    </row>
    <row r="4520" spans="4:4">
      <c r="D4520" s="139"/>
    </row>
    <row r="4521" spans="4:4">
      <c r="D4521" s="139"/>
    </row>
    <row r="4522" spans="4:4">
      <c r="D4522" s="139"/>
    </row>
    <row r="4523" spans="4:4">
      <c r="D4523" s="139"/>
    </row>
    <row r="4524" spans="4:4">
      <c r="D4524" s="139"/>
    </row>
    <row r="4525" spans="4:4">
      <c r="D4525" s="139"/>
    </row>
    <row r="4526" spans="4:4">
      <c r="D4526" s="139"/>
    </row>
    <row r="4527" spans="4:4">
      <c r="D4527" s="139"/>
    </row>
    <row r="4528" spans="4:4">
      <c r="D4528" s="139"/>
    </row>
    <row r="4529" spans="4:4">
      <c r="D4529" s="139"/>
    </row>
    <row r="4530" spans="4:4">
      <c r="D4530" s="139"/>
    </row>
    <row r="4531" spans="4:4">
      <c r="D4531" s="139"/>
    </row>
    <row r="4532" spans="4:4">
      <c r="D4532" s="139"/>
    </row>
    <row r="4533" spans="4:4">
      <c r="D4533" s="139"/>
    </row>
    <row r="4534" spans="4:4">
      <c r="D4534" s="139"/>
    </row>
    <row r="4535" spans="4:4">
      <c r="D4535" s="139"/>
    </row>
    <row r="4536" spans="4:4">
      <c r="D4536" s="139"/>
    </row>
    <row r="4537" spans="4:4">
      <c r="D4537" s="139"/>
    </row>
    <row r="4538" spans="4:4">
      <c r="D4538" s="139"/>
    </row>
    <row r="4539" spans="4:4">
      <c r="D4539" s="139"/>
    </row>
    <row r="4540" spans="4:4">
      <c r="D4540" s="139"/>
    </row>
    <row r="4541" spans="4:4">
      <c r="D4541" s="139"/>
    </row>
    <row r="4542" spans="4:4">
      <c r="D4542" s="139"/>
    </row>
    <row r="4543" spans="4:4">
      <c r="D4543" s="139"/>
    </row>
    <row r="4544" spans="4:4">
      <c r="D4544" s="139"/>
    </row>
    <row r="4545" spans="4:4">
      <c r="D4545" s="139"/>
    </row>
    <row r="4546" spans="4:4">
      <c r="D4546" s="139"/>
    </row>
    <row r="4547" spans="4:4">
      <c r="D4547" s="139"/>
    </row>
    <row r="4548" spans="4:4">
      <c r="D4548" s="139"/>
    </row>
    <row r="4549" spans="4:4">
      <c r="D4549" s="139"/>
    </row>
    <row r="4550" spans="4:4">
      <c r="D4550" s="139"/>
    </row>
    <row r="4551" spans="4:4">
      <c r="D4551" s="139"/>
    </row>
    <row r="4552" spans="4:4">
      <c r="D4552" s="139"/>
    </row>
    <row r="4553" spans="4:4">
      <c r="D4553" s="139"/>
    </row>
    <row r="4554" spans="4:4">
      <c r="D4554" s="139"/>
    </row>
    <row r="4555" spans="4:4">
      <c r="D4555" s="139"/>
    </row>
    <row r="4556" spans="4:4">
      <c r="D4556" s="139"/>
    </row>
    <row r="4557" spans="4:4">
      <c r="D4557" s="139"/>
    </row>
    <row r="4558" spans="4:4">
      <c r="D4558" s="139"/>
    </row>
    <row r="4559" spans="4:4">
      <c r="D4559" s="139"/>
    </row>
    <row r="4560" spans="4:4">
      <c r="D4560" s="139"/>
    </row>
    <row r="4561" spans="4:4">
      <c r="D4561" s="139"/>
    </row>
    <row r="4562" spans="4:4">
      <c r="D4562" s="139"/>
    </row>
    <row r="4563" spans="4:4">
      <c r="D4563" s="139"/>
    </row>
    <row r="4564" spans="4:4">
      <c r="D4564" s="139"/>
    </row>
    <row r="4565" spans="4:4">
      <c r="D4565" s="139"/>
    </row>
    <row r="4566" spans="4:4">
      <c r="D4566" s="139"/>
    </row>
    <row r="4567" spans="4:4">
      <c r="D4567" s="139"/>
    </row>
    <row r="4568" spans="4:4">
      <c r="D4568" s="139"/>
    </row>
    <row r="4569" spans="4:4">
      <c r="D4569" s="139"/>
    </row>
    <row r="4570" spans="4:4">
      <c r="D4570" s="139"/>
    </row>
    <row r="4571" spans="4:4">
      <c r="D4571" s="139"/>
    </row>
    <row r="4572" spans="4:4">
      <c r="D4572" s="139"/>
    </row>
    <row r="4573" spans="4:4">
      <c r="D4573" s="139"/>
    </row>
    <row r="4574" spans="4:4">
      <c r="D4574" s="139"/>
    </row>
    <row r="4575" spans="4:4">
      <c r="D4575" s="139"/>
    </row>
    <row r="4576" spans="4:4">
      <c r="D4576" s="139"/>
    </row>
    <row r="4577" spans="4:4">
      <c r="D4577" s="139"/>
    </row>
    <row r="4578" spans="4:4">
      <c r="D4578" s="139"/>
    </row>
    <row r="4579" spans="4:4">
      <c r="D4579" s="139"/>
    </row>
    <row r="4580" spans="4:4">
      <c r="D4580" s="139"/>
    </row>
    <row r="4581" spans="4:4">
      <c r="D4581" s="139"/>
    </row>
    <row r="4582" spans="4:4">
      <c r="D4582" s="139"/>
    </row>
    <row r="4583" spans="4:4">
      <c r="D4583" s="139"/>
    </row>
    <row r="4584" spans="4:4">
      <c r="D4584" s="139"/>
    </row>
    <row r="4585" spans="4:4">
      <c r="D4585" s="139"/>
    </row>
    <row r="4586" spans="4:4">
      <c r="D4586" s="139"/>
    </row>
    <row r="4587" spans="4:4">
      <c r="D4587" s="139"/>
    </row>
    <row r="4588" spans="4:4">
      <c r="D4588" s="139"/>
    </row>
    <row r="4589" spans="4:4">
      <c r="D4589" s="139"/>
    </row>
    <row r="4590" spans="4:4">
      <c r="D4590" s="139"/>
    </row>
    <row r="4591" spans="4:4">
      <c r="D4591" s="139"/>
    </row>
    <row r="4592" spans="4:4">
      <c r="D4592" s="139"/>
    </row>
    <row r="4593" spans="4:4">
      <c r="D4593" s="139"/>
    </row>
    <row r="4594" spans="4:4">
      <c r="D4594" s="139"/>
    </row>
    <row r="4595" spans="4:4">
      <c r="D4595" s="139"/>
    </row>
    <row r="4596" spans="4:4">
      <c r="D4596" s="139"/>
    </row>
    <row r="4597" spans="4:4">
      <c r="D4597" s="139"/>
    </row>
    <row r="4598" spans="4:4">
      <c r="D4598" s="139"/>
    </row>
    <row r="4599" spans="4:4">
      <c r="D4599" s="139"/>
    </row>
    <row r="4600" spans="4:4">
      <c r="D4600" s="139"/>
    </row>
    <row r="4601" spans="4:4">
      <c r="D4601" s="139"/>
    </row>
    <row r="4602" spans="4:4">
      <c r="D4602" s="139"/>
    </row>
    <row r="4603" spans="4:4">
      <c r="D4603" s="139"/>
    </row>
    <row r="4604" spans="4:4">
      <c r="D4604" s="139"/>
    </row>
    <row r="4605" spans="4:4">
      <c r="D4605" s="139"/>
    </row>
    <row r="4606" spans="4:4">
      <c r="D4606" s="139"/>
    </row>
    <row r="4607" spans="4:4">
      <c r="D4607" s="139"/>
    </row>
    <row r="4608" spans="4:4">
      <c r="D4608" s="139"/>
    </row>
    <row r="4609" spans="4:4">
      <c r="D4609" s="139"/>
    </row>
    <row r="4610" spans="4:4">
      <c r="D4610" s="139"/>
    </row>
    <row r="4611" spans="4:4">
      <c r="D4611" s="139"/>
    </row>
    <row r="4612" spans="4:4">
      <c r="D4612" s="139"/>
    </row>
    <row r="4613" spans="4:4">
      <c r="D4613" s="139"/>
    </row>
    <row r="4614" spans="4:4">
      <c r="D4614" s="139"/>
    </row>
    <row r="4615" spans="4:4">
      <c r="D4615" s="139"/>
    </row>
    <row r="4616" spans="4:4">
      <c r="D4616" s="139"/>
    </row>
    <row r="4617" spans="4:4">
      <c r="D4617" s="139"/>
    </row>
    <row r="4618" spans="4:4">
      <c r="D4618" s="139"/>
    </row>
    <row r="4619" spans="4:4">
      <c r="D4619" s="139"/>
    </row>
    <row r="4620" spans="4:4">
      <c r="D4620" s="139"/>
    </row>
    <row r="4621" spans="4:4">
      <c r="D4621" s="139"/>
    </row>
    <row r="4622" spans="4:4">
      <c r="D4622" s="139"/>
    </row>
    <row r="4623" spans="4:4">
      <c r="D4623" s="139"/>
    </row>
    <row r="4624" spans="4:4">
      <c r="D4624" s="139"/>
    </row>
    <row r="4625" spans="4:4">
      <c r="D4625" s="139"/>
    </row>
    <row r="4626" spans="4:4">
      <c r="D4626" s="139"/>
    </row>
    <row r="4627" spans="4:4">
      <c r="D4627" s="139"/>
    </row>
    <row r="4628" spans="4:4">
      <c r="D4628" s="139"/>
    </row>
    <row r="4629" spans="4:4">
      <c r="D4629" s="139"/>
    </row>
    <row r="4630" spans="4:4">
      <c r="D4630" s="139"/>
    </row>
    <row r="4631" spans="4:4">
      <c r="D4631" s="139"/>
    </row>
    <row r="4632" spans="4:4">
      <c r="D4632" s="139"/>
    </row>
    <row r="4633" spans="4:4">
      <c r="D4633" s="139"/>
    </row>
    <row r="4634" spans="4:4">
      <c r="D4634" s="139"/>
    </row>
    <row r="4635" spans="4:4">
      <c r="D4635" s="139"/>
    </row>
    <row r="4636" spans="4:4">
      <c r="D4636" s="139"/>
    </row>
    <row r="4637" spans="4:4">
      <c r="D4637" s="139"/>
    </row>
    <row r="4638" spans="4:4">
      <c r="D4638" s="139"/>
    </row>
    <row r="4639" spans="4:4">
      <c r="D4639" s="139"/>
    </row>
    <row r="4640" spans="4:4">
      <c r="D4640" s="139"/>
    </row>
    <row r="4641" spans="4:4">
      <c r="D4641" s="139"/>
    </row>
    <row r="4642" spans="4:4">
      <c r="D4642" s="139"/>
    </row>
    <row r="4643" spans="4:4">
      <c r="D4643" s="139"/>
    </row>
    <row r="4644" spans="4:4">
      <c r="D4644" s="139"/>
    </row>
    <row r="4645" spans="4:4">
      <c r="D4645" s="139"/>
    </row>
    <row r="4646" spans="4:4">
      <c r="D4646" s="139"/>
    </row>
    <row r="4647" spans="4:4">
      <c r="D4647" s="139"/>
    </row>
    <row r="4648" spans="4:4">
      <c r="D4648" s="139"/>
    </row>
    <row r="4649" spans="4:4">
      <c r="D4649" s="139"/>
    </row>
    <row r="4650" spans="4:4">
      <c r="D4650" s="139"/>
    </row>
    <row r="4651" spans="4:4">
      <c r="D4651" s="139"/>
    </row>
    <row r="4652" spans="4:4">
      <c r="D4652" s="139"/>
    </row>
    <row r="4653" spans="4:4">
      <c r="D4653" s="139"/>
    </row>
    <row r="4654" spans="4:4">
      <c r="D4654" s="139"/>
    </row>
    <row r="4655" spans="4:4">
      <c r="D4655" s="139"/>
    </row>
    <row r="4656" spans="4:4">
      <c r="D4656" s="139"/>
    </row>
    <row r="4657" spans="4:4">
      <c r="D4657" s="139"/>
    </row>
    <row r="4658" spans="4:4">
      <c r="D4658" s="139"/>
    </row>
    <row r="4659" spans="4:4">
      <c r="D4659" s="139"/>
    </row>
    <row r="4660" spans="4:4">
      <c r="D4660" s="139"/>
    </row>
    <row r="4661" spans="4:4">
      <c r="D4661" s="139"/>
    </row>
    <row r="4662" spans="4:4">
      <c r="D4662" s="139"/>
    </row>
    <row r="4663" spans="4:4">
      <c r="D4663" s="139"/>
    </row>
    <row r="4664" spans="4:4">
      <c r="D4664" s="139"/>
    </row>
    <row r="4665" spans="4:4">
      <c r="D4665" s="139"/>
    </row>
    <row r="4666" spans="4:4">
      <c r="D4666" s="139"/>
    </row>
    <row r="4667" spans="4:4">
      <c r="D4667" s="139"/>
    </row>
    <row r="4668" spans="4:4">
      <c r="D4668" s="139"/>
    </row>
    <row r="4669" spans="4:4">
      <c r="D4669" s="139"/>
    </row>
    <row r="4670" spans="4:4">
      <c r="D4670" s="139"/>
    </row>
    <row r="4671" spans="4:4">
      <c r="D4671" s="139"/>
    </row>
    <row r="4672" spans="4:4">
      <c r="D4672" s="139"/>
    </row>
    <row r="4673" spans="4:4">
      <c r="D4673" s="139"/>
    </row>
    <row r="4674" spans="4:4">
      <c r="D4674" s="139"/>
    </row>
    <row r="4675" spans="4:4">
      <c r="D4675" s="139"/>
    </row>
    <row r="4676" spans="4:4">
      <c r="D4676" s="139"/>
    </row>
    <row r="4677" spans="4:4">
      <c r="D4677" s="139"/>
    </row>
    <row r="4678" spans="4:4">
      <c r="D4678" s="139"/>
    </row>
    <row r="4679" spans="4:4">
      <c r="D4679" s="139"/>
    </row>
    <row r="4680" spans="4:4">
      <c r="D4680" s="139"/>
    </row>
    <row r="4681" spans="4:4">
      <c r="D4681" s="139"/>
    </row>
    <row r="4682" spans="4:4">
      <c r="D4682" s="139"/>
    </row>
    <row r="4683" spans="4:4">
      <c r="D4683" s="139"/>
    </row>
    <row r="4684" spans="4:4">
      <c r="D4684" s="139"/>
    </row>
    <row r="4685" spans="4:4">
      <c r="D4685" s="139"/>
    </row>
    <row r="4686" spans="4:4">
      <c r="D4686" s="139"/>
    </row>
    <row r="4687" spans="4:4">
      <c r="D4687" s="139"/>
    </row>
    <row r="4688" spans="4:4">
      <c r="D4688" s="139"/>
    </row>
    <row r="4689" spans="4:4">
      <c r="D4689" s="139"/>
    </row>
    <row r="4690" spans="4:4">
      <c r="D4690" s="139"/>
    </row>
    <row r="4691" spans="4:4">
      <c r="D4691" s="139"/>
    </row>
    <row r="4692" spans="4:4">
      <c r="D4692" s="139"/>
    </row>
    <row r="4693" spans="4:4">
      <c r="D4693" s="139"/>
    </row>
    <row r="4694" spans="4:4">
      <c r="D4694" s="139"/>
    </row>
    <row r="4695" spans="4:4">
      <c r="D4695" s="139"/>
    </row>
    <row r="4696" spans="4:4">
      <c r="D4696" s="139"/>
    </row>
    <row r="4697" spans="4:4">
      <c r="D4697" s="139"/>
    </row>
    <row r="4698" spans="4:4">
      <c r="D4698" s="139"/>
    </row>
    <row r="4699" spans="4:4">
      <c r="D4699" s="139"/>
    </row>
    <row r="4700" spans="4:4">
      <c r="D4700" s="139"/>
    </row>
    <row r="4701" spans="4:4">
      <c r="D4701" s="139"/>
    </row>
    <row r="4702" spans="4:4">
      <c r="D4702" s="139"/>
    </row>
    <row r="4703" spans="4:4">
      <c r="D4703" s="139"/>
    </row>
    <row r="4704" spans="4:4">
      <c r="D4704" s="139"/>
    </row>
    <row r="4705" spans="4:4">
      <c r="D4705" s="139"/>
    </row>
    <row r="4706" spans="4:4">
      <c r="D4706" s="139"/>
    </row>
    <row r="4707" spans="4:4">
      <c r="D4707" s="139"/>
    </row>
    <row r="4708" spans="4:4">
      <c r="D4708" s="139"/>
    </row>
    <row r="4709" spans="4:4">
      <c r="D4709" s="139"/>
    </row>
    <row r="4710" spans="4:4">
      <c r="D4710" s="139"/>
    </row>
    <row r="4711" spans="4:4">
      <c r="D4711" s="139"/>
    </row>
    <row r="4712" spans="4:4">
      <c r="D4712" s="139"/>
    </row>
    <row r="4713" spans="4:4">
      <c r="D4713" s="139"/>
    </row>
    <row r="4714" spans="4:4">
      <c r="D4714" s="139"/>
    </row>
    <row r="4715" spans="4:4">
      <c r="D4715" s="139"/>
    </row>
    <row r="4716" spans="4:4">
      <c r="D4716" s="139"/>
    </row>
    <row r="4717" spans="4:4">
      <c r="D4717" s="139"/>
    </row>
    <row r="4718" spans="4:4">
      <c r="D4718" s="139"/>
    </row>
    <row r="4719" spans="4:4">
      <c r="D4719" s="139"/>
    </row>
    <row r="4720" spans="4:4">
      <c r="D4720" s="139"/>
    </row>
    <row r="4721" spans="4:4">
      <c r="D4721" s="139"/>
    </row>
    <row r="4722" spans="4:4">
      <c r="D4722" s="139"/>
    </row>
    <row r="4723" spans="4:4">
      <c r="D4723" s="139"/>
    </row>
    <row r="4724" spans="4:4">
      <c r="D4724" s="139"/>
    </row>
    <row r="4725" spans="4:4">
      <c r="D4725" s="139"/>
    </row>
    <row r="4726" spans="4:4">
      <c r="D4726" s="139"/>
    </row>
    <row r="4727" spans="4:4">
      <c r="D4727" s="139"/>
    </row>
    <row r="4728" spans="4:4">
      <c r="D4728" s="139"/>
    </row>
    <row r="4729" spans="4:4">
      <c r="D4729" s="139"/>
    </row>
    <row r="4730" spans="4:4">
      <c r="D4730" s="139"/>
    </row>
    <row r="4731" spans="4:4">
      <c r="D4731" s="139"/>
    </row>
    <row r="4732" spans="4:4">
      <c r="D4732" s="139"/>
    </row>
    <row r="4733" spans="4:4">
      <c r="D4733" s="139"/>
    </row>
    <row r="4734" spans="4:4">
      <c r="D4734" s="139"/>
    </row>
    <row r="4735" spans="4:4">
      <c r="D4735" s="139"/>
    </row>
    <row r="4736" spans="4:4">
      <c r="D4736" s="139"/>
    </row>
    <row r="4737" spans="4:4">
      <c r="D4737" s="139"/>
    </row>
    <row r="4738" spans="4:4">
      <c r="D4738" s="139"/>
    </row>
    <row r="4739" spans="4:4">
      <c r="D4739" s="139"/>
    </row>
    <row r="4740" spans="4:4">
      <c r="D4740" s="139"/>
    </row>
    <row r="4741" spans="4:4">
      <c r="D4741" s="139"/>
    </row>
    <row r="4742" spans="4:4">
      <c r="D4742" s="139"/>
    </row>
    <row r="4743" spans="4:4">
      <c r="D4743" s="139"/>
    </row>
    <row r="4744" spans="4:4">
      <c r="D4744" s="139"/>
    </row>
    <row r="4745" spans="4:4">
      <c r="D4745" s="139"/>
    </row>
    <row r="4746" spans="4:4">
      <c r="D4746" s="139"/>
    </row>
    <row r="4747" spans="4:4">
      <c r="D4747" s="139"/>
    </row>
    <row r="4748" spans="4:4">
      <c r="D4748" s="139"/>
    </row>
    <row r="4749" spans="4:4">
      <c r="D4749" s="139"/>
    </row>
    <row r="4750" spans="4:4">
      <c r="D4750" s="139"/>
    </row>
    <row r="4751" spans="4:4">
      <c r="D4751" s="139"/>
    </row>
    <row r="4752" spans="4:4">
      <c r="D4752" s="139"/>
    </row>
    <row r="4753" spans="4:4">
      <c r="D4753" s="139"/>
    </row>
    <row r="4754" spans="4:4">
      <c r="D4754" s="139"/>
    </row>
    <row r="4755" spans="4:4">
      <c r="D4755" s="139"/>
    </row>
    <row r="4756" spans="4:4">
      <c r="D4756" s="139"/>
    </row>
    <row r="4757" spans="4:4">
      <c r="D4757" s="139"/>
    </row>
    <row r="4758" spans="4:4">
      <c r="D4758" s="139"/>
    </row>
    <row r="4759" spans="4:4">
      <c r="D4759" s="139"/>
    </row>
    <row r="4760" spans="4:4">
      <c r="D4760" s="139"/>
    </row>
    <row r="4761" spans="4:4">
      <c r="D4761" s="139"/>
    </row>
    <row r="4762" spans="4:4">
      <c r="D4762" s="139"/>
    </row>
    <row r="4763" spans="4:4">
      <c r="D4763" s="139"/>
    </row>
    <row r="4764" spans="4:4">
      <c r="D4764" s="139"/>
    </row>
    <row r="4765" spans="4:4">
      <c r="D4765" s="139"/>
    </row>
    <row r="4766" spans="4:4">
      <c r="D4766" s="139"/>
    </row>
    <row r="4767" spans="4:4">
      <c r="D4767" s="139"/>
    </row>
    <row r="4768" spans="4:4">
      <c r="D4768" s="139"/>
    </row>
    <row r="4769" spans="4:4">
      <c r="D4769" s="139"/>
    </row>
    <row r="4770" spans="4:4">
      <c r="D4770" s="139"/>
    </row>
    <row r="4771" spans="4:4">
      <c r="D4771" s="139"/>
    </row>
    <row r="4772" spans="4:4">
      <c r="D4772" s="139"/>
    </row>
    <row r="4773" spans="4:4">
      <c r="D4773" s="139"/>
    </row>
    <row r="4774" spans="4:4">
      <c r="D4774" s="139"/>
    </row>
    <row r="4775" spans="4:4">
      <c r="D4775" s="139"/>
    </row>
    <row r="4776" spans="4:4">
      <c r="D4776" s="139"/>
    </row>
    <row r="4777" spans="4:4">
      <c r="D4777" s="139"/>
    </row>
    <row r="4778" spans="4:4">
      <c r="D4778" s="139"/>
    </row>
    <row r="4779" spans="4:4">
      <c r="D4779" s="139"/>
    </row>
    <row r="4780" spans="4:4">
      <c r="D4780" s="139"/>
    </row>
    <row r="4781" spans="4:4">
      <c r="D4781" s="139"/>
    </row>
    <row r="4782" spans="4:4">
      <c r="D4782" s="139"/>
    </row>
    <row r="4783" spans="4:4">
      <c r="D4783" s="139"/>
    </row>
    <row r="4784" spans="4:4">
      <c r="D4784" s="139"/>
    </row>
    <row r="4785" spans="4:4">
      <c r="D4785" s="139"/>
    </row>
    <row r="4786" spans="4:4">
      <c r="D4786" s="139"/>
    </row>
    <row r="4787" spans="4:4">
      <c r="D4787" s="139"/>
    </row>
    <row r="4788" spans="4:4">
      <c r="D4788" s="139"/>
    </row>
    <row r="4789" spans="4:4">
      <c r="D4789" s="139"/>
    </row>
    <row r="4790" spans="4:4">
      <c r="D4790" s="139"/>
    </row>
    <row r="4791" spans="4:4">
      <c r="D4791" s="139"/>
    </row>
    <row r="4792" spans="4:4">
      <c r="D4792" s="139"/>
    </row>
    <row r="4793" spans="4:4">
      <c r="D4793" s="139"/>
    </row>
    <row r="4794" spans="4:4">
      <c r="D4794" s="139"/>
    </row>
    <row r="4795" spans="4:4">
      <c r="D4795" s="139"/>
    </row>
    <row r="4796" spans="4:4">
      <c r="D4796" s="139"/>
    </row>
    <row r="4797" spans="4:4">
      <c r="D4797" s="139"/>
    </row>
    <row r="4798" spans="4:4">
      <c r="D4798" s="139"/>
    </row>
    <row r="4799" spans="4:4">
      <c r="D4799" s="139"/>
    </row>
    <row r="4800" spans="4:4">
      <c r="D4800" s="139"/>
    </row>
    <row r="4801" spans="4:4">
      <c r="D4801" s="139"/>
    </row>
    <row r="4802" spans="4:4">
      <c r="D4802" s="139"/>
    </row>
    <row r="4803" spans="4:4">
      <c r="D4803" s="139"/>
    </row>
    <row r="4804" spans="4:4">
      <c r="D4804" s="139"/>
    </row>
    <row r="4805" spans="4:4">
      <c r="D4805" s="139"/>
    </row>
    <row r="4806" spans="4:4">
      <c r="D4806" s="139"/>
    </row>
    <row r="4807" spans="4:4">
      <c r="D4807" s="139"/>
    </row>
    <row r="4808" spans="4:4">
      <c r="D4808" s="139"/>
    </row>
    <row r="4809" spans="4:4">
      <c r="D4809" s="139"/>
    </row>
    <row r="4810" spans="4:4">
      <c r="D4810" s="139"/>
    </row>
    <row r="4811" spans="4:4">
      <c r="D4811" s="139"/>
    </row>
    <row r="4812" spans="4:4">
      <c r="D4812" s="139"/>
    </row>
    <row r="4813" spans="4:4">
      <c r="D4813" s="139"/>
    </row>
    <row r="4814" spans="4:4">
      <c r="D4814" s="139"/>
    </row>
    <row r="4815" spans="4:4">
      <c r="D4815" s="139"/>
    </row>
    <row r="4816" spans="4:4">
      <c r="D4816" s="139"/>
    </row>
    <row r="4817" spans="4:4">
      <c r="D4817" s="139"/>
    </row>
    <row r="4818" spans="4:4">
      <c r="D4818" s="139"/>
    </row>
    <row r="4819" spans="4:4">
      <c r="D4819" s="139"/>
    </row>
    <row r="4820" spans="4:4">
      <c r="D4820" s="139"/>
    </row>
    <row r="4821" spans="4:4">
      <c r="D4821" s="139"/>
    </row>
    <row r="4822" spans="4:4">
      <c r="D4822" s="139"/>
    </row>
    <row r="4823" spans="4:4">
      <c r="D4823" s="139"/>
    </row>
    <row r="4824" spans="4:4">
      <c r="D4824" s="139"/>
    </row>
    <row r="4825" spans="4:4">
      <c r="D4825" s="139"/>
    </row>
    <row r="4826" spans="4:4">
      <c r="D4826" s="139"/>
    </row>
    <row r="4827" spans="4:4">
      <c r="D4827" s="139"/>
    </row>
    <row r="4828" spans="4:4">
      <c r="D4828" s="139"/>
    </row>
    <row r="4829" spans="4:4">
      <c r="D4829" s="139"/>
    </row>
    <row r="4830" spans="4:4">
      <c r="D4830" s="139"/>
    </row>
    <row r="4831" spans="4:4">
      <c r="D4831" s="139"/>
    </row>
    <row r="4832" spans="4:4">
      <c r="D4832" s="139"/>
    </row>
    <row r="4833" spans="4:4">
      <c r="D4833" s="139"/>
    </row>
    <row r="4834" spans="4:4">
      <c r="D4834" s="139"/>
    </row>
    <row r="4835" spans="4:4">
      <c r="D4835" s="139"/>
    </row>
    <row r="4836" spans="4:4">
      <c r="D4836" s="139"/>
    </row>
    <row r="4837" spans="4:4">
      <c r="D4837" s="139"/>
    </row>
    <row r="4838" spans="4:4">
      <c r="D4838" s="139"/>
    </row>
    <row r="4839" spans="4:4">
      <c r="D4839" s="139"/>
    </row>
    <row r="4840" spans="4:4">
      <c r="D4840" s="139"/>
    </row>
    <row r="4841" spans="4:4">
      <c r="D4841" s="139"/>
    </row>
    <row r="4842" spans="4:4">
      <c r="D4842" s="139"/>
    </row>
    <row r="4843" spans="4:4">
      <c r="D4843" s="139"/>
    </row>
    <row r="4844" spans="4:4">
      <c r="D4844" s="139"/>
    </row>
    <row r="4845" spans="4:4">
      <c r="D4845" s="139"/>
    </row>
    <row r="4846" spans="4:4">
      <c r="D4846" s="139"/>
    </row>
    <row r="4847" spans="4:4">
      <c r="D4847" s="139"/>
    </row>
    <row r="4848" spans="4:4">
      <c r="D4848" s="139"/>
    </row>
    <row r="4849" spans="4:4">
      <c r="D4849" s="139"/>
    </row>
    <row r="4850" spans="4:4">
      <c r="D4850" s="139"/>
    </row>
    <row r="4851" spans="4:4">
      <c r="D4851" s="139"/>
    </row>
    <row r="4852" spans="4:4">
      <c r="D4852" s="139"/>
    </row>
    <row r="4853" spans="4:4">
      <c r="D4853" s="139"/>
    </row>
    <row r="4854" spans="4:4">
      <c r="D4854" s="139"/>
    </row>
    <row r="4855" spans="4:4">
      <c r="D4855" s="139"/>
    </row>
    <row r="4856" spans="4:4">
      <c r="D4856" s="139"/>
    </row>
    <row r="4857" spans="4:4">
      <c r="D4857" s="139"/>
    </row>
    <row r="4858" spans="4:4">
      <c r="D4858" s="139"/>
    </row>
    <row r="4859" spans="4:4">
      <c r="D4859" s="139"/>
    </row>
    <row r="4860" spans="4:4">
      <c r="D4860" s="139"/>
    </row>
    <row r="4861" spans="4:4">
      <c r="D4861" s="139"/>
    </row>
    <row r="4862" spans="4:4">
      <c r="D4862" s="139"/>
    </row>
    <row r="4863" spans="4:4">
      <c r="D4863" s="139"/>
    </row>
    <row r="4864" spans="4:4">
      <c r="D4864" s="139"/>
    </row>
    <row r="4865" spans="4:4">
      <c r="D4865" s="139"/>
    </row>
    <row r="4866" spans="4:4">
      <c r="D4866" s="139"/>
    </row>
    <row r="4867" spans="4:4">
      <c r="D4867" s="139"/>
    </row>
    <row r="4868" spans="4:4">
      <c r="D4868" s="139"/>
    </row>
    <row r="4869" spans="4:4">
      <c r="D4869" s="139"/>
    </row>
    <row r="4870" spans="4:4">
      <c r="D4870" s="139"/>
    </row>
    <row r="4871" spans="4:4">
      <c r="D4871" s="139"/>
    </row>
    <row r="4872" spans="4:4">
      <c r="D4872" s="139"/>
    </row>
    <row r="4873" spans="4:4">
      <c r="D4873" s="139"/>
    </row>
    <row r="4874" spans="4:4">
      <c r="D4874" s="139"/>
    </row>
    <row r="4875" spans="4:4">
      <c r="D4875" s="139"/>
    </row>
    <row r="4876" spans="4:4">
      <c r="D4876" s="139"/>
    </row>
    <row r="4877" spans="4:4">
      <c r="D4877" s="139"/>
    </row>
    <row r="4878" spans="4:4">
      <c r="D4878" s="139"/>
    </row>
    <row r="4879" spans="4:4">
      <c r="D4879" s="139"/>
    </row>
    <row r="4880" spans="4:4">
      <c r="D4880" s="139"/>
    </row>
    <row r="4881" spans="4:4">
      <c r="D4881" s="139"/>
    </row>
    <row r="4882" spans="4:4">
      <c r="D4882" s="139"/>
    </row>
    <row r="4883" spans="4:4">
      <c r="D4883" s="139"/>
    </row>
    <row r="4884" spans="4:4">
      <c r="D4884" s="139"/>
    </row>
    <row r="4885" spans="4:4">
      <c r="D4885" s="139"/>
    </row>
    <row r="4886" spans="4:4">
      <c r="D4886" s="139"/>
    </row>
    <row r="4887" spans="4:4">
      <c r="D4887" s="139"/>
    </row>
    <row r="4888" spans="4:4">
      <c r="D4888" s="139"/>
    </row>
    <row r="4889" spans="4:4">
      <c r="D4889" s="139"/>
    </row>
    <row r="4890" spans="4:4">
      <c r="D4890" s="139"/>
    </row>
    <row r="4891" spans="4:4">
      <c r="D4891" s="139"/>
    </row>
    <row r="4892" spans="4:4">
      <c r="D4892" s="139"/>
    </row>
    <row r="4893" spans="4:4">
      <c r="D4893" s="139"/>
    </row>
    <row r="4894" spans="4:4">
      <c r="D4894" s="139"/>
    </row>
    <row r="4895" spans="4:4">
      <c r="D4895" s="139"/>
    </row>
    <row r="4896" spans="4:4">
      <c r="D4896" s="139"/>
    </row>
    <row r="4897" spans="4:4">
      <c r="D4897" s="139"/>
    </row>
    <row r="4898" spans="4:4">
      <c r="D4898" s="139"/>
    </row>
    <row r="4899" spans="4:4">
      <c r="D4899" s="139"/>
    </row>
    <row r="4900" spans="4:4">
      <c r="D4900" s="139"/>
    </row>
    <row r="4901" spans="4:4">
      <c r="D4901" s="139"/>
    </row>
    <row r="4902" spans="4:4">
      <c r="D4902" s="139"/>
    </row>
    <row r="4903" spans="4:4">
      <c r="D4903" s="139"/>
    </row>
    <row r="4904" spans="4:4">
      <c r="D4904" s="139"/>
    </row>
    <row r="4905" spans="4:4">
      <c r="D4905" s="139"/>
    </row>
    <row r="4906" spans="4:4">
      <c r="D4906" s="139"/>
    </row>
    <row r="4907" spans="4:4">
      <c r="D4907" s="139"/>
    </row>
    <row r="4908" spans="4:4">
      <c r="D4908" s="139"/>
    </row>
    <row r="4909" spans="4:4">
      <c r="D4909" s="139"/>
    </row>
    <row r="4910" spans="4:4">
      <c r="D4910" s="139"/>
    </row>
    <row r="4911" spans="4:4">
      <c r="D4911" s="139"/>
    </row>
    <row r="4912" spans="4:4">
      <c r="D4912" s="139"/>
    </row>
    <row r="4913" spans="4:4">
      <c r="D4913" s="139"/>
    </row>
    <row r="4914" spans="4:4">
      <c r="D4914" s="139"/>
    </row>
    <row r="4915" spans="4:4">
      <c r="D4915" s="139"/>
    </row>
    <row r="4916" spans="4:4">
      <c r="D4916" s="139"/>
    </row>
    <row r="4917" spans="4:4">
      <c r="D4917" s="139"/>
    </row>
    <row r="4918" spans="4:4">
      <c r="D4918" s="139"/>
    </row>
    <row r="4919" spans="4:4">
      <c r="D4919" s="139"/>
    </row>
    <row r="4920" spans="4:4">
      <c r="D4920" s="139"/>
    </row>
    <row r="4921" spans="4:4">
      <c r="D4921" s="139"/>
    </row>
    <row r="4922" spans="4:4">
      <c r="D4922" s="139"/>
    </row>
    <row r="4923" spans="4:4">
      <c r="D4923" s="139"/>
    </row>
    <row r="4924" spans="4:4">
      <c r="D4924" s="139"/>
    </row>
    <row r="4925" spans="4:4">
      <c r="D4925" s="139"/>
    </row>
    <row r="4926" spans="4:4">
      <c r="D4926" s="139"/>
    </row>
    <row r="4927" spans="4:4">
      <c r="D4927" s="139"/>
    </row>
    <row r="4928" spans="4:4">
      <c r="D4928" s="139"/>
    </row>
    <row r="4929" spans="4:4">
      <c r="D4929" s="139"/>
    </row>
    <row r="4930" spans="4:4">
      <c r="D4930" s="139"/>
    </row>
    <row r="4931" spans="4:4">
      <c r="D4931" s="139"/>
    </row>
    <row r="4932" spans="4:4">
      <c r="D4932" s="139"/>
    </row>
    <row r="4933" spans="4:4">
      <c r="D4933" s="139"/>
    </row>
    <row r="4934" spans="4:4">
      <c r="D4934" s="139"/>
    </row>
    <row r="4935" spans="4:4">
      <c r="D4935" s="139"/>
    </row>
    <row r="4936" spans="4:4">
      <c r="D4936" s="139"/>
    </row>
    <row r="4937" spans="4:4">
      <c r="D4937" s="139"/>
    </row>
    <row r="4938" spans="4:4">
      <c r="D4938" s="139"/>
    </row>
    <row r="4939" spans="4:4">
      <c r="D4939" s="139"/>
    </row>
    <row r="4940" spans="4:4">
      <c r="D4940" s="139"/>
    </row>
    <row r="4941" spans="4:4">
      <c r="D4941" s="139"/>
    </row>
    <row r="4942" spans="4:4">
      <c r="D4942" s="139"/>
    </row>
    <row r="4943" spans="4:4">
      <c r="D4943" s="139"/>
    </row>
    <row r="4944" spans="4:4">
      <c r="D4944" s="139"/>
    </row>
    <row r="4945" spans="4:4">
      <c r="D4945" s="139"/>
    </row>
    <row r="4946" spans="4:4">
      <c r="D4946" s="139"/>
    </row>
    <row r="4947" spans="4:4">
      <c r="D4947" s="139"/>
    </row>
    <row r="4948" spans="4:4">
      <c r="D4948" s="139"/>
    </row>
    <row r="4949" spans="4:4">
      <c r="D4949" s="139"/>
    </row>
    <row r="4950" spans="4:4">
      <c r="D4950" s="139"/>
    </row>
    <row r="4951" spans="4:4">
      <c r="D4951" s="139"/>
    </row>
    <row r="4952" spans="4:4">
      <c r="D4952" s="139"/>
    </row>
    <row r="4953" spans="4:4">
      <c r="D4953" s="139"/>
    </row>
    <row r="4954" spans="4:4">
      <c r="D4954" s="139"/>
    </row>
    <row r="4955" spans="4:4">
      <c r="D4955" s="139"/>
    </row>
    <row r="4956" spans="4:4">
      <c r="D4956" s="139"/>
    </row>
    <row r="4957" spans="4:4">
      <c r="D4957" s="139"/>
    </row>
    <row r="4958" spans="4:4">
      <c r="D4958" s="139"/>
    </row>
    <row r="4959" spans="4:4">
      <c r="D4959" s="139"/>
    </row>
    <row r="4960" spans="4:4">
      <c r="D4960" s="139"/>
    </row>
    <row r="4961" spans="4:4">
      <c r="D4961" s="139"/>
    </row>
    <row r="4962" spans="4:4">
      <c r="D4962" s="139"/>
    </row>
    <row r="4963" spans="4:4">
      <c r="D4963" s="139"/>
    </row>
    <row r="4964" spans="4:4">
      <c r="D4964" s="139"/>
    </row>
    <row r="4965" spans="4:4">
      <c r="D4965" s="139"/>
    </row>
    <row r="4966" spans="4:4">
      <c r="D4966" s="139"/>
    </row>
    <row r="4967" spans="4:4">
      <c r="D4967" s="139"/>
    </row>
    <row r="4968" spans="4:4">
      <c r="D4968" s="139"/>
    </row>
    <row r="4969" spans="4:4">
      <c r="D4969" s="139"/>
    </row>
    <row r="4970" spans="4:4">
      <c r="D4970" s="139"/>
    </row>
    <row r="4971" spans="4:4">
      <c r="D4971" s="139"/>
    </row>
    <row r="4972" spans="4:4">
      <c r="D4972" s="139"/>
    </row>
    <row r="4973" spans="4:4">
      <c r="D4973" s="139"/>
    </row>
    <row r="4974" spans="4:4">
      <c r="D4974" s="139"/>
    </row>
    <row r="4975" spans="4:4">
      <c r="D4975" s="139"/>
    </row>
    <row r="4976" spans="4:4">
      <c r="D4976" s="139"/>
    </row>
    <row r="4977" spans="4:4">
      <c r="D4977" s="139"/>
    </row>
    <row r="4978" spans="4:4">
      <c r="D4978" s="139"/>
    </row>
    <row r="4979" spans="4:4">
      <c r="D4979" s="139"/>
    </row>
    <row r="4980" spans="4:4">
      <c r="D4980" s="139"/>
    </row>
    <row r="4981" spans="4:4">
      <c r="D4981" s="139"/>
    </row>
    <row r="4982" spans="4:4">
      <c r="D4982" s="139"/>
    </row>
    <row r="4983" spans="4:4">
      <c r="D4983" s="139"/>
    </row>
    <row r="4984" spans="4:4">
      <c r="D4984" s="139"/>
    </row>
    <row r="4985" spans="4:4">
      <c r="D4985" s="139"/>
    </row>
    <row r="4986" spans="4:4">
      <c r="D4986" s="139"/>
    </row>
    <row r="4987" spans="4:4">
      <c r="D4987" s="139"/>
    </row>
    <row r="4988" spans="4:4">
      <c r="D4988" s="139"/>
    </row>
    <row r="4989" spans="4:4">
      <c r="D4989" s="139"/>
    </row>
    <row r="4990" spans="4:4">
      <c r="D4990" s="139"/>
    </row>
    <row r="4991" spans="4:4">
      <c r="D4991" s="139"/>
    </row>
    <row r="4992" spans="4:4">
      <c r="D4992" s="139"/>
    </row>
    <row r="4993" spans="4:4">
      <c r="D4993" s="139"/>
    </row>
    <row r="4994" spans="4:4">
      <c r="D4994" s="139"/>
    </row>
    <row r="4995" spans="4:4">
      <c r="D4995" s="139"/>
    </row>
    <row r="4996" spans="4:4">
      <c r="D4996" s="139"/>
    </row>
    <row r="4997" spans="4:4">
      <c r="D4997" s="139"/>
    </row>
    <row r="4998" spans="4:4">
      <c r="D4998" s="139"/>
    </row>
    <row r="4999" spans="4:4">
      <c r="D4999" s="139"/>
    </row>
    <row r="5000" spans="4:4">
      <c r="D5000" s="139"/>
    </row>
  </sheetData>
  <sheetProtection sheet="1"/>
  <mergeCells count="24">
    <mergeCell ref="A53:B53"/>
    <mergeCell ref="C48:G48"/>
    <mergeCell ref="C50:G50"/>
    <mergeCell ref="C33:G33"/>
    <mergeCell ref="C36:G36"/>
    <mergeCell ref="C39:G39"/>
    <mergeCell ref="C41:G41"/>
    <mergeCell ref="C46:G46"/>
    <mergeCell ref="C28:G28"/>
    <mergeCell ref="C43:G43"/>
    <mergeCell ref="C30:G30"/>
    <mergeCell ref="C16:G16"/>
    <mergeCell ref="C18:G18"/>
    <mergeCell ref="C20:G20"/>
    <mergeCell ref="C22:G22"/>
    <mergeCell ref="C24:G24"/>
    <mergeCell ref="C10:G10"/>
    <mergeCell ref="C12:G12"/>
    <mergeCell ref="C14:G14"/>
    <mergeCell ref="C26:G26"/>
    <mergeCell ref="A1:G1"/>
    <mergeCell ref="C2:G2"/>
    <mergeCell ref="C3:G3"/>
    <mergeCell ref="C4:G4"/>
  </mergeCells>
  <phoneticPr fontId="16" type="noConversion"/>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Listy</vt:lpstr>
      </vt:variant>
      <vt:variant>
        <vt:i4>9</vt:i4>
      </vt:variant>
      <vt:variant>
        <vt:lpstr>Pojmenované oblasti</vt:lpstr>
      </vt:variant>
      <vt:variant>
        <vt:i4>58</vt:i4>
      </vt:variant>
    </vt:vector>
  </HeadingPairs>
  <TitlesOfParts>
    <vt:vector size="67" baseType="lpstr">
      <vt:lpstr>Pokyny pro vyplnění</vt:lpstr>
      <vt:lpstr>Stavba</vt:lpstr>
      <vt:lpstr>VzorPolozky</vt:lpstr>
      <vt:lpstr>02 1 Naklady</vt:lpstr>
      <vt:lpstr>01 01 Stavební část </vt:lpstr>
      <vt:lpstr>01 02 Silnoproud </vt:lpstr>
      <vt:lpstr>01 03 VO</vt:lpstr>
      <vt:lpstr>01 04 CCTV</vt:lpstr>
      <vt:lpstr>01 05 EZS</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01 Stavební část '!Názvy_tisku</vt:lpstr>
      <vt:lpstr>'01 02 Silnoproud '!Názvy_tisku</vt:lpstr>
      <vt:lpstr>'01 03 VO'!Názvy_tisku</vt:lpstr>
      <vt:lpstr>'01 04 CCTV'!Názvy_tisku</vt:lpstr>
      <vt:lpstr>'01 05 EZS'!Názvy_tisku</vt:lpstr>
      <vt:lpstr>'02 1 Naklady'!Názvy_tisku</vt:lpstr>
      <vt:lpstr>oadresa</vt:lpstr>
      <vt:lpstr>Stavba!Objednatel</vt:lpstr>
      <vt:lpstr>Stavba!Objekt</vt:lpstr>
      <vt:lpstr>'01 01 Stavební část '!Oblast_tisku</vt:lpstr>
      <vt:lpstr>'01 02 Silnoproud '!Oblast_tisku</vt:lpstr>
      <vt:lpstr>'01 03 VO'!Oblast_tisku</vt:lpstr>
      <vt:lpstr>'01 04 CCTV'!Oblast_tisku</vt:lpstr>
      <vt:lpstr>'01 05 EZS'!Oblast_tisku</vt:lpstr>
      <vt:lpstr>'02 1 Naklady'!Oblast_tisku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Hálová</dc:creator>
  <cp:lastModifiedBy>Marie Škvorová</cp:lastModifiedBy>
  <cp:lastPrinted>2014-02-28T09:52:57Z</cp:lastPrinted>
  <dcterms:created xsi:type="dcterms:W3CDTF">2009-04-08T07:15:50Z</dcterms:created>
  <dcterms:modified xsi:type="dcterms:W3CDTF">2019-06-14T12:22:47Z</dcterms:modified>
</cp:coreProperties>
</file>